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S:\HSF\PJSM24\Timeseries\Excel\Final_Table\62230 Job Mobility\"/>
    </mc:Choice>
  </mc:AlternateContent>
  <xr:revisionPtr revIDLastSave="0" documentId="13_ncr:1_{C6EC1745-FEDE-460D-9B1B-938DFCE31B51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Contents" sheetId="13" r:id="rId1"/>
    <sheet name="Table 3.1" sheetId="14" r:id="rId2"/>
    <sheet name="Table 3.2" sheetId="15" r:id="rId3"/>
    <sheet name="Index" sheetId="12" r:id="rId4"/>
    <sheet name="Data1" sheetId="1" r:id="rId5"/>
    <sheet name="Data2" sheetId="2" r:id="rId6"/>
    <sheet name="Data3" sheetId="3" r:id="rId7"/>
    <sheet name="Data4" sheetId="4" r:id="rId8"/>
    <sheet name="Data5" sheetId="5" r:id="rId9"/>
    <sheet name="Data6" sheetId="6" r:id="rId10"/>
    <sheet name="Data7" sheetId="7" r:id="rId11"/>
    <sheet name="Data8" sheetId="8" r:id="rId12"/>
    <sheet name="Data9" sheetId="9" r:id="rId13"/>
    <sheet name="Data10" sheetId="10" r:id="rId14"/>
  </sheets>
  <definedNames>
    <definedName name="A125164398T">#REF!,#REF!</definedName>
    <definedName name="A125164402W">#REF!,#REF!</definedName>
    <definedName name="A125164406F">#REF!,#REF!</definedName>
    <definedName name="A125164410W">#REF!,#REF!</definedName>
    <definedName name="A125164414F">#REF!,#REF!</definedName>
    <definedName name="A125164418R">#REF!,#REF!</definedName>
    <definedName name="A125164422F">#REF!,#REF!</definedName>
    <definedName name="A125164426R">#REF!,#REF!</definedName>
    <definedName name="A125164430F">#REF!,#REF!</definedName>
    <definedName name="A125164434R">#REF!,#REF!</definedName>
    <definedName name="A125164438X">#REF!,#REF!</definedName>
    <definedName name="A125164442R">#REF!,#REF!</definedName>
    <definedName name="A125164446X">#REF!,#REF!</definedName>
    <definedName name="A125164450R">#REF!,#REF!</definedName>
    <definedName name="A125164454X">#REF!,#REF!</definedName>
    <definedName name="A125164458J">#REF!,#REF!</definedName>
    <definedName name="A125164462X">#REF!,#REF!</definedName>
    <definedName name="A125164466J">#REF!,#REF!</definedName>
    <definedName name="A125164470X">#REF!,#REF!</definedName>
    <definedName name="A125164474J">#REF!,#REF!</definedName>
    <definedName name="A125164478T">#REF!,#REF!</definedName>
    <definedName name="A125164482J">#REF!,#REF!</definedName>
    <definedName name="A125164486T">#REF!,#REF!</definedName>
    <definedName name="A125164490J">#REF!,#REF!</definedName>
    <definedName name="A125164494T">#REF!,#REF!</definedName>
    <definedName name="A125164498A">#REF!,#REF!</definedName>
    <definedName name="A125164502F">#REF!,#REF!</definedName>
    <definedName name="A125164506R">#REF!,#REF!</definedName>
    <definedName name="A125164510F">#REF!,#REF!</definedName>
    <definedName name="A125164514R">#REF!,#REF!</definedName>
    <definedName name="A125164518X">#REF!,#REF!</definedName>
    <definedName name="A125164522R">#REF!,#REF!</definedName>
    <definedName name="A125164526X">#REF!,#REF!</definedName>
    <definedName name="A125164530R">#REF!,#REF!</definedName>
    <definedName name="A125164534X">#REF!,#REF!</definedName>
    <definedName name="A125164538J">#REF!,#REF!</definedName>
    <definedName name="A125164542X">#REF!,#REF!</definedName>
    <definedName name="A125164546J">#REF!,#REF!</definedName>
    <definedName name="A125164550X">#REF!,#REF!</definedName>
    <definedName name="A125164554J">#REF!,#REF!</definedName>
    <definedName name="A125164558T">#REF!,#REF!</definedName>
    <definedName name="A125164562J">#REF!,#REF!</definedName>
    <definedName name="A125164566T">#REF!,#REF!</definedName>
    <definedName name="A125164570J">#REF!,#REF!</definedName>
    <definedName name="A125164574T">#REF!,#REF!</definedName>
    <definedName name="A125164578A">#REF!,#REF!</definedName>
    <definedName name="A125164582T">#REF!,#REF!</definedName>
    <definedName name="A125164586A">#REF!,#REF!</definedName>
    <definedName name="A125164590T">#REF!,#REF!</definedName>
    <definedName name="A125164594A">#REF!,#REF!</definedName>
    <definedName name="A125164598K">#REF!,#REF!</definedName>
    <definedName name="A125164602R">#REF!,#REF!</definedName>
    <definedName name="A125164606X">#REF!,#REF!</definedName>
    <definedName name="A125164610R">#REF!,#REF!</definedName>
    <definedName name="A125164614X">#REF!,#REF!</definedName>
    <definedName name="A125164618J">#REF!,#REF!</definedName>
    <definedName name="A125164622X">#REF!,#REF!</definedName>
    <definedName name="A125164626J">#REF!,#REF!</definedName>
    <definedName name="A125164630X">#REF!,#REF!</definedName>
    <definedName name="A125164634J">#REF!,#REF!</definedName>
    <definedName name="A125164638T">#REF!,#REF!</definedName>
    <definedName name="A125164642J">#REF!,#REF!</definedName>
    <definedName name="A125164646T">#REF!,#REF!</definedName>
    <definedName name="A125164650J">#REF!,#REF!</definedName>
    <definedName name="A125164654T">#REF!,#REF!</definedName>
    <definedName name="A125164658A">#REF!,#REF!</definedName>
    <definedName name="A125164662T">#REF!,#REF!</definedName>
    <definedName name="A125164666A">#REF!,#REF!</definedName>
    <definedName name="A125164670T">#REF!,#REF!</definedName>
    <definedName name="A125164674A">#REF!,#REF!</definedName>
    <definedName name="A125164678K">#REF!,#REF!</definedName>
    <definedName name="A125164682A">#REF!,#REF!</definedName>
    <definedName name="A125164686K">#REF!,#REF!</definedName>
    <definedName name="A125164690A">#REF!,#REF!</definedName>
    <definedName name="A125164694K">#REF!,#REF!</definedName>
    <definedName name="A125164698V">#REF!,#REF!</definedName>
    <definedName name="A125164702X">#REF!,#REF!</definedName>
    <definedName name="A125164706J">#REF!,#REF!</definedName>
    <definedName name="A125164710X">#REF!,#REF!</definedName>
    <definedName name="A125164714J">#REF!,#REF!</definedName>
    <definedName name="A125164718T">#REF!,#REF!</definedName>
    <definedName name="A125164722J">#REF!,#REF!</definedName>
    <definedName name="A125164726T">#REF!,#REF!</definedName>
    <definedName name="A125164730J">#REF!,#REF!</definedName>
    <definedName name="A125164734T">#REF!,#REF!</definedName>
    <definedName name="A125164738A">#REF!,#REF!</definedName>
    <definedName name="A125164742T">#REF!,#REF!</definedName>
    <definedName name="A125164746A">#REF!,#REF!</definedName>
    <definedName name="A125164750T">#REF!,#REF!</definedName>
    <definedName name="A125164754A">#REF!,#REF!</definedName>
    <definedName name="A125164758K">#REF!,#REF!</definedName>
    <definedName name="A125164762A">#REF!,#REF!</definedName>
    <definedName name="A125164766K">#REF!,#REF!</definedName>
    <definedName name="A125164770A">#REF!,#REF!</definedName>
    <definedName name="A125164774K">#REF!,#REF!</definedName>
    <definedName name="A125164778V">#REF!,#REF!</definedName>
    <definedName name="A125164782K">#REF!,#REF!</definedName>
    <definedName name="A125164786V">#REF!,#REF!</definedName>
    <definedName name="A125164790K">#REF!,#REF!</definedName>
    <definedName name="A125164794V">#REF!,#REF!</definedName>
    <definedName name="A125164798C">#REF!,#REF!</definedName>
    <definedName name="A125164802J">#REF!,#REF!</definedName>
    <definedName name="A125164806T">#REF!,#REF!</definedName>
    <definedName name="A125164810J">#REF!,#REF!</definedName>
    <definedName name="A125164814T">#REF!,#REF!</definedName>
    <definedName name="A125164818A">#REF!,#REF!</definedName>
    <definedName name="A125164822T">#REF!,#REF!</definedName>
    <definedName name="A125164826A">#REF!,#REF!</definedName>
    <definedName name="A125164830T">#REF!,#REF!</definedName>
    <definedName name="A125164834A">#REF!,#REF!</definedName>
    <definedName name="A125164838K">#REF!,#REF!</definedName>
    <definedName name="A125164842A">#REF!,#REF!</definedName>
    <definedName name="A125164846K">#REF!,#REF!</definedName>
    <definedName name="A125164850A">#REF!,#REF!</definedName>
    <definedName name="A125164854K">#REF!,#REF!</definedName>
    <definedName name="A125164858V">#REF!,#REF!</definedName>
    <definedName name="A125164862K">#REF!,#REF!</definedName>
    <definedName name="A125164866V">#REF!,#REF!</definedName>
    <definedName name="A125164870K">#REF!,#REF!</definedName>
    <definedName name="A125164874V">#REF!,#REF!</definedName>
    <definedName name="A125164878C">#REF!,#REF!</definedName>
    <definedName name="A125164882V">#REF!,#REF!</definedName>
    <definedName name="A125164886C">#REF!,#REF!</definedName>
    <definedName name="A125164890V">#REF!,#REF!</definedName>
    <definedName name="A125164894C">#REF!,#REF!</definedName>
    <definedName name="A125164898L">#REF!,#REF!</definedName>
    <definedName name="A125164902T">#REF!,#REF!</definedName>
    <definedName name="A125164906A">#REF!,#REF!</definedName>
    <definedName name="A125164910T">#REF!,#REF!</definedName>
    <definedName name="A125164914A">#REF!,#REF!</definedName>
    <definedName name="A125164918K">#REF!,#REF!</definedName>
    <definedName name="A125164922A">#REF!,#REF!</definedName>
    <definedName name="A125164926K">#REF!,#REF!</definedName>
    <definedName name="A125164930A">#REF!,#REF!</definedName>
    <definedName name="A125164934K">#REF!,#REF!</definedName>
    <definedName name="A125164938V">#REF!,#REF!</definedName>
    <definedName name="A125164942K">#REF!,#REF!</definedName>
    <definedName name="A125164946V">#REF!,#REF!</definedName>
    <definedName name="A125164950K">#REF!,#REF!</definedName>
    <definedName name="A125164954V">#REF!,#REF!</definedName>
    <definedName name="A125164958C">#REF!,#REF!</definedName>
    <definedName name="A125164962V">#REF!,#REF!</definedName>
    <definedName name="A125164966C">#REF!,#REF!</definedName>
    <definedName name="A125164970V">#REF!,#REF!</definedName>
    <definedName name="A125164974C">#REF!,#REF!</definedName>
    <definedName name="A125164978L">#REF!,#REF!</definedName>
    <definedName name="A125164982C">#REF!,#REF!</definedName>
    <definedName name="A125164986L">#REF!,#REF!</definedName>
    <definedName name="A125164990C">#REF!,#REF!</definedName>
    <definedName name="A125164994L">#REF!,#REF!</definedName>
    <definedName name="A125164998W">#REF!,#REF!</definedName>
    <definedName name="A125165002C">#REF!,#REF!</definedName>
    <definedName name="A125165006L">#REF!,#REF!</definedName>
    <definedName name="A125165010C">#REF!,#REF!</definedName>
    <definedName name="A125165014L">#REF!,#REF!</definedName>
    <definedName name="A125165018W">#REF!,#REF!</definedName>
    <definedName name="A125165022L">#REF!,#REF!</definedName>
    <definedName name="A125165026W">#REF!,#REF!</definedName>
    <definedName name="A125165030L">#REF!,#REF!</definedName>
    <definedName name="A125165034W">#REF!,#REF!</definedName>
    <definedName name="A125165038F">#REF!,#REF!</definedName>
    <definedName name="A125165042W">#REF!,#REF!</definedName>
    <definedName name="A125165046F">#REF!,#REF!</definedName>
    <definedName name="A125165050W">#REF!,#REF!</definedName>
    <definedName name="A125165054F">#REF!,#REF!</definedName>
    <definedName name="A125165058R">#REF!,#REF!</definedName>
    <definedName name="A125165062F">#REF!,#REF!</definedName>
    <definedName name="A125165066R">#REF!,#REF!</definedName>
    <definedName name="A125165070F">#REF!,#REF!</definedName>
    <definedName name="A125165074R">#REF!,#REF!</definedName>
    <definedName name="A125165078X">#REF!,#REF!</definedName>
    <definedName name="A125165082R">#REF!,#REF!</definedName>
    <definedName name="A125165086X">#REF!,#REF!</definedName>
    <definedName name="A125165090R">#REF!,#REF!</definedName>
    <definedName name="A125165094X">#REF!,#REF!</definedName>
    <definedName name="A125165098J">#REF!,#REF!</definedName>
    <definedName name="A125165102L">#REF!,#REF!</definedName>
    <definedName name="A125165106W">#REF!,#REF!</definedName>
    <definedName name="A125165110L">#REF!,#REF!</definedName>
    <definedName name="A125165114W">#REF!,#REF!</definedName>
    <definedName name="A125165118F">#REF!,#REF!</definedName>
    <definedName name="A125165122W">#REF!,#REF!</definedName>
    <definedName name="A125165126F">#REF!,#REF!</definedName>
    <definedName name="A125165130W">#REF!,#REF!</definedName>
    <definedName name="A125165134F">#REF!,#REF!</definedName>
    <definedName name="A125165138R">#REF!,#REF!</definedName>
    <definedName name="A125165142F">#REF!,#REF!</definedName>
    <definedName name="A125165146R">#REF!,#REF!</definedName>
    <definedName name="A125165150F">#REF!,#REF!</definedName>
    <definedName name="A125165154R">#REF!,#REF!</definedName>
    <definedName name="A125165158X">#REF!,#REF!</definedName>
    <definedName name="A125165162R">#REF!,#REF!</definedName>
    <definedName name="A125165166X">#REF!,#REF!</definedName>
    <definedName name="A125165170R">#REF!,#REF!</definedName>
    <definedName name="A125165174X">#REF!,#REF!</definedName>
    <definedName name="A125165178J">#REF!,#REF!</definedName>
    <definedName name="A125165182X">#REF!,#REF!</definedName>
    <definedName name="A125165186J">#REF!,#REF!</definedName>
    <definedName name="A125165190X">#REF!,#REF!</definedName>
    <definedName name="A125165194J">#REF!,#REF!</definedName>
    <definedName name="A125165198T">#REF!,#REF!</definedName>
    <definedName name="A125165202W">#REF!,#REF!</definedName>
    <definedName name="A125165206F">#REF!,#REF!</definedName>
    <definedName name="A125165210W">#REF!,#REF!</definedName>
    <definedName name="A125165214F">#REF!,#REF!</definedName>
    <definedName name="A125165218R">#REF!,#REF!</definedName>
    <definedName name="A125165222F">#REF!,#REF!</definedName>
    <definedName name="A125165226R">#REF!,#REF!</definedName>
    <definedName name="A125165230F">#REF!,#REF!</definedName>
    <definedName name="A125165234R">#REF!,#REF!</definedName>
    <definedName name="A125165238X">#REF!,#REF!</definedName>
    <definedName name="A125165242R">#REF!,#REF!</definedName>
    <definedName name="A125165246X">#REF!,#REF!</definedName>
    <definedName name="A125165250R">#REF!,#REF!</definedName>
    <definedName name="A125165254X">#REF!,#REF!</definedName>
    <definedName name="A125165258J">#REF!,#REF!</definedName>
    <definedName name="A125165262X">#REF!,#REF!</definedName>
    <definedName name="A125165266J">#REF!,#REF!</definedName>
    <definedName name="A125165270X">#REF!,#REF!</definedName>
    <definedName name="A125165274J">#REF!,#REF!</definedName>
    <definedName name="A125165278T">#REF!,#REF!</definedName>
    <definedName name="A125165282J">#REF!,#REF!</definedName>
    <definedName name="A125165286T">#REF!,#REF!</definedName>
    <definedName name="A125165290J">#REF!,#REF!</definedName>
    <definedName name="A125165294T">#REF!,#REF!</definedName>
    <definedName name="A125165298A">#REF!,#REF!</definedName>
    <definedName name="A125165302F">#REF!,#REF!</definedName>
    <definedName name="A125165306R">#REF!,#REF!</definedName>
    <definedName name="A125165310F">#REF!,#REF!</definedName>
    <definedName name="A125165314R">#REF!,#REF!</definedName>
    <definedName name="A125165318X">#REF!,#REF!</definedName>
    <definedName name="A125165322R">#REF!,#REF!</definedName>
    <definedName name="A125165326X">#REF!,#REF!</definedName>
    <definedName name="A125165330R">#REF!,#REF!</definedName>
    <definedName name="A125165334X">#REF!,#REF!</definedName>
    <definedName name="A125165338J">#REF!,#REF!</definedName>
    <definedName name="A125165342X">#REF!,#REF!</definedName>
    <definedName name="A125165346J">#REF!,#REF!</definedName>
    <definedName name="A125165350X">#REF!,#REF!</definedName>
    <definedName name="A125165354J">#REF!,#REF!</definedName>
    <definedName name="A125165358T">#REF!,#REF!</definedName>
    <definedName name="A125165362J">#REF!,#REF!</definedName>
    <definedName name="A125165366T">#REF!,#REF!</definedName>
    <definedName name="A125165370J">#REF!,#REF!</definedName>
    <definedName name="A125165374T">#REF!,#REF!</definedName>
    <definedName name="A125165378A">#REF!,#REF!</definedName>
    <definedName name="A125165382T">#REF!,#REF!</definedName>
    <definedName name="A125165386A">#REF!,#REF!</definedName>
    <definedName name="A125165390T">#REF!,#REF!</definedName>
    <definedName name="A125165394A">#REF!,#REF!</definedName>
    <definedName name="A125165398K">#REF!,#REF!</definedName>
    <definedName name="A125165402R">#REF!,#REF!</definedName>
    <definedName name="A125165406X">#REF!,#REF!</definedName>
    <definedName name="A125165410R">#REF!,#REF!</definedName>
    <definedName name="A125165414X">#REF!,#REF!</definedName>
    <definedName name="A125165418J">#REF!,#REF!</definedName>
    <definedName name="A125165422X">#REF!,#REF!</definedName>
    <definedName name="A125165426J">#REF!,#REF!</definedName>
    <definedName name="A125165430X">#REF!,#REF!</definedName>
    <definedName name="A125165434J">#REF!,#REF!</definedName>
    <definedName name="A125165438T">#REF!,#REF!</definedName>
    <definedName name="A125165442J">#REF!,#REF!</definedName>
    <definedName name="A125165446T">#REF!,#REF!</definedName>
    <definedName name="A125165450J">#REF!,#REF!</definedName>
    <definedName name="A125165454T">#REF!,#REF!</definedName>
    <definedName name="A125165458A">#REF!,#REF!</definedName>
    <definedName name="A125165462T">#REF!,#REF!</definedName>
    <definedName name="A125165466A">#REF!,#REF!</definedName>
    <definedName name="A125165470T">#REF!,#REF!</definedName>
    <definedName name="A125165474A">#REF!,#REF!</definedName>
    <definedName name="A125165478K">#REF!,#REF!</definedName>
    <definedName name="A125165482A">#REF!,#REF!</definedName>
    <definedName name="A125165486K">#REF!,#REF!</definedName>
    <definedName name="A125165490A">#REF!,#REF!</definedName>
    <definedName name="A125165494K">#REF!,#REF!</definedName>
    <definedName name="A125165498V">#REF!,#REF!</definedName>
    <definedName name="A125165502X">#REF!,#REF!</definedName>
    <definedName name="A125165506J">#REF!,#REF!</definedName>
    <definedName name="A125165510X">#REF!,#REF!</definedName>
    <definedName name="A125165514J">#REF!,#REF!</definedName>
    <definedName name="A125165518T">#REF!,#REF!</definedName>
    <definedName name="A125165522J">#REF!,#REF!</definedName>
    <definedName name="A125165526T">#REF!,#REF!</definedName>
    <definedName name="A125165530J">#REF!,#REF!</definedName>
    <definedName name="A125165534T">#REF!,#REF!</definedName>
    <definedName name="A125165538A">#REF!,#REF!</definedName>
    <definedName name="A125165542T">#REF!,#REF!</definedName>
    <definedName name="A125165546A">#REF!,#REF!</definedName>
    <definedName name="A125165550T">#REF!,#REF!</definedName>
    <definedName name="A125165554A">#REF!,#REF!</definedName>
    <definedName name="A125165558K">#REF!,#REF!</definedName>
    <definedName name="A125165562A">#REF!,#REF!</definedName>
    <definedName name="A125165566K">#REF!,#REF!</definedName>
    <definedName name="A125165570A">#REF!,#REF!</definedName>
    <definedName name="A125165574K">#REF!,#REF!</definedName>
    <definedName name="A125165578V">#REF!,#REF!</definedName>
    <definedName name="A125165582K">#REF!,#REF!</definedName>
    <definedName name="A125165586V">#REF!,#REF!</definedName>
    <definedName name="A125165590K">#REF!,#REF!</definedName>
    <definedName name="A125165594V">#REF!,#REF!</definedName>
    <definedName name="A125165598C">#REF!,#REF!</definedName>
    <definedName name="A125165602J">#REF!,#REF!</definedName>
    <definedName name="A125165606T">#REF!,#REF!</definedName>
    <definedName name="A125165610J">#REF!,#REF!</definedName>
    <definedName name="A125165614T">#REF!,#REF!</definedName>
    <definedName name="A125165618A">#REF!,#REF!</definedName>
    <definedName name="A125165622T">#REF!,#REF!</definedName>
    <definedName name="A125165626A">#REF!,#REF!</definedName>
    <definedName name="A125165630T">#REF!,#REF!</definedName>
    <definedName name="A125165634A">#REF!,#REF!</definedName>
    <definedName name="A125165638K">#REF!,#REF!</definedName>
    <definedName name="A125165642A">#REF!,#REF!</definedName>
    <definedName name="A125165646K">#REF!,#REF!</definedName>
    <definedName name="A125165650A">#REF!,#REF!</definedName>
    <definedName name="A125165654K">#REF!,#REF!</definedName>
    <definedName name="A125165658V">#REF!,#REF!</definedName>
    <definedName name="A125165662K">#REF!,#REF!</definedName>
    <definedName name="A125165666V">#REF!,#REF!</definedName>
    <definedName name="A125165670K">#REF!,#REF!</definedName>
    <definedName name="A125165674V">#REF!,#REF!</definedName>
    <definedName name="A125165678C">#REF!,#REF!</definedName>
    <definedName name="A125165682V">#REF!,#REF!</definedName>
    <definedName name="A125165686C">#REF!,#REF!</definedName>
    <definedName name="A125165690V">#REF!,#REF!</definedName>
    <definedName name="A125165694C">#REF!,#REF!</definedName>
    <definedName name="A125165698L">#REF!,#REF!</definedName>
    <definedName name="A125165702T">#REF!,#REF!</definedName>
    <definedName name="A125165706A">#REF!,#REF!</definedName>
    <definedName name="A125165710T">#REF!,#REF!</definedName>
    <definedName name="A125165714A">#REF!,#REF!</definedName>
    <definedName name="A125165718K">#REF!,#REF!</definedName>
    <definedName name="A125165722A">#REF!,#REF!</definedName>
    <definedName name="A125165726K">#REF!,#REF!</definedName>
    <definedName name="A125165730A">#REF!,#REF!</definedName>
    <definedName name="A125165734K">#REF!,#REF!</definedName>
    <definedName name="A125165738V">#REF!,#REF!</definedName>
    <definedName name="A125165742K">#REF!,#REF!</definedName>
    <definedName name="A125165746V">#REF!,#REF!</definedName>
    <definedName name="A125165750K">#REF!,#REF!</definedName>
    <definedName name="A125165754V">#REF!,#REF!</definedName>
    <definedName name="A125165758C">#REF!,#REF!</definedName>
    <definedName name="A125165762V">#REF!,#REF!</definedName>
    <definedName name="A125165766C">#REF!,#REF!</definedName>
    <definedName name="A125165770V">#REF!,#REF!</definedName>
    <definedName name="A125165774C">#REF!,#REF!</definedName>
    <definedName name="A125165778L">#REF!,#REF!</definedName>
    <definedName name="A125165782C">#REF!,#REF!</definedName>
    <definedName name="A125165786L">#REF!,#REF!</definedName>
    <definedName name="A125165790C">#REF!,#REF!</definedName>
    <definedName name="A125165794L">#REF!,#REF!</definedName>
    <definedName name="A125165798W">#REF!,#REF!</definedName>
    <definedName name="A125165802A">#REF!,#REF!</definedName>
    <definedName name="A125165806K">#REF!,#REF!</definedName>
    <definedName name="A125165810A">#REF!,#REF!</definedName>
    <definedName name="A125165814K">#REF!,#REF!</definedName>
    <definedName name="A125165818V">#REF!,#REF!</definedName>
    <definedName name="A125165822K">#REF!,#REF!</definedName>
    <definedName name="A125165826V">#REF!,#REF!</definedName>
    <definedName name="A125165830K">#REF!,#REF!</definedName>
    <definedName name="A125165834V">#REF!,#REF!</definedName>
    <definedName name="A125165838C">#REF!,#REF!</definedName>
    <definedName name="A125165842V">#REF!,#REF!</definedName>
    <definedName name="A125165846C">#REF!,#REF!</definedName>
    <definedName name="A125165850V">#REF!,#REF!</definedName>
    <definedName name="A125165854C">#REF!,#REF!</definedName>
    <definedName name="A125165858L">#REF!,#REF!</definedName>
    <definedName name="A125165862C">#REF!,#REF!</definedName>
    <definedName name="A125165866L">#REF!,#REF!</definedName>
    <definedName name="A125165870C">#REF!,#REF!</definedName>
    <definedName name="A125165874L">#REF!,#REF!</definedName>
    <definedName name="A125165878W">#REF!,#REF!</definedName>
    <definedName name="A125165882L">#REF!,#REF!</definedName>
    <definedName name="A125165886W">#REF!,#REF!</definedName>
    <definedName name="A125165890L">#REF!,#REF!</definedName>
    <definedName name="A125165894W">#REF!,#REF!</definedName>
    <definedName name="A125165898F">#REF!,#REF!</definedName>
    <definedName name="A125165902K">#REF!,#REF!</definedName>
    <definedName name="A125165906V">#REF!,#REF!</definedName>
    <definedName name="A125165910K">#REF!,#REF!</definedName>
    <definedName name="A125165914V">#REF!,#REF!</definedName>
    <definedName name="A125165918C">#REF!,#REF!</definedName>
    <definedName name="A125165922V">#REF!,#REF!</definedName>
    <definedName name="A125165926C">#REF!,#REF!</definedName>
    <definedName name="A125165930V">#REF!,#REF!</definedName>
    <definedName name="A125165934C">#REF!,#REF!</definedName>
    <definedName name="A125165938L">#REF!,#REF!</definedName>
    <definedName name="A125165942C">#REF!,#REF!</definedName>
    <definedName name="A125165946L">#REF!,#REF!</definedName>
    <definedName name="A125165950C">#REF!,#REF!</definedName>
    <definedName name="A125165954L">#REF!,#REF!</definedName>
    <definedName name="A125165958W">#REF!,#REF!</definedName>
    <definedName name="A125165962L">#REF!,#REF!</definedName>
    <definedName name="A125165966W">#REF!,#REF!</definedName>
    <definedName name="A125165970L">#REF!,#REF!</definedName>
    <definedName name="A125165974W">#REF!,#REF!</definedName>
    <definedName name="A125165978F">#REF!,#REF!</definedName>
    <definedName name="A125165982W">#REF!,#REF!</definedName>
    <definedName name="A125165986F">#REF!,#REF!</definedName>
    <definedName name="A125165990W">#REF!,#REF!</definedName>
    <definedName name="A125165994F">#REF!,#REF!</definedName>
    <definedName name="A125165998R">#REF!,#REF!</definedName>
    <definedName name="A125166002W">#REF!,#REF!</definedName>
    <definedName name="A125166006F">#REF!,#REF!</definedName>
    <definedName name="A125166010W">#REF!,#REF!</definedName>
    <definedName name="A125166014F">#REF!,#REF!</definedName>
    <definedName name="A125166018R">#REF!,#REF!</definedName>
    <definedName name="A125166022F">#REF!,#REF!</definedName>
    <definedName name="A125166026R">#REF!,#REF!</definedName>
    <definedName name="A125166030F">#REF!,#REF!</definedName>
    <definedName name="A125166034R">#REF!,#REF!</definedName>
    <definedName name="A125166038X">#REF!,#REF!</definedName>
    <definedName name="A125166042R">#REF!,#REF!</definedName>
    <definedName name="A125166046X">#REF!,#REF!</definedName>
    <definedName name="A125166050R">#REF!,#REF!</definedName>
    <definedName name="A125166054X">#REF!,#REF!</definedName>
    <definedName name="A125166058J">#REF!,#REF!</definedName>
    <definedName name="A125166062X">#REF!,#REF!</definedName>
    <definedName name="A125166066J">#REF!,#REF!</definedName>
    <definedName name="A125166070X">#REF!,#REF!</definedName>
    <definedName name="A125166074J">#REF!,#REF!</definedName>
    <definedName name="A125166078T">#REF!,#REF!</definedName>
    <definedName name="A125166082J">#REF!,#REF!</definedName>
    <definedName name="A125166086T">#REF!,#REF!</definedName>
    <definedName name="A125166090J">#REF!,#REF!</definedName>
    <definedName name="A125166094T">#REF!,#REF!</definedName>
    <definedName name="A125166098A">#REF!,#REF!</definedName>
    <definedName name="A125166102F">#REF!,#REF!</definedName>
    <definedName name="A125166106R">#REF!,#REF!</definedName>
    <definedName name="A125166110F">#REF!,#REF!</definedName>
    <definedName name="A125166114R">#REF!,#REF!</definedName>
    <definedName name="A125166118X">#REF!,#REF!</definedName>
    <definedName name="A125166122R">#REF!,#REF!</definedName>
    <definedName name="A125166126X">#REF!,#REF!</definedName>
    <definedName name="A125166130R">#REF!,#REF!</definedName>
    <definedName name="A125166134X">#REF!,#REF!</definedName>
    <definedName name="A125166138J">#REF!,#REF!</definedName>
    <definedName name="A125166142X">#REF!,#REF!</definedName>
    <definedName name="A125166146J">#REF!,#REF!</definedName>
    <definedName name="A125166150X">#REF!,#REF!</definedName>
    <definedName name="A125166154J">#REF!,#REF!</definedName>
    <definedName name="A125166158T">#REF!,#REF!</definedName>
    <definedName name="A125166162J">#REF!,#REF!</definedName>
    <definedName name="A125166166T">#REF!,#REF!</definedName>
    <definedName name="A125166170J">#REF!,#REF!</definedName>
    <definedName name="A125166174T">#REF!,#REF!</definedName>
    <definedName name="A125166178A">#REF!,#REF!</definedName>
    <definedName name="A125166182T">#REF!,#REF!</definedName>
    <definedName name="A125166186A">#REF!,#REF!</definedName>
    <definedName name="A125166190T">#REF!,#REF!</definedName>
    <definedName name="A125166194A">#REF!,#REF!</definedName>
    <definedName name="A125166198K">#REF!,#REF!</definedName>
    <definedName name="A125166202R">#REF!,#REF!</definedName>
    <definedName name="A125166206X">#REF!,#REF!</definedName>
    <definedName name="A125166210R">#REF!,#REF!</definedName>
    <definedName name="A125166214X">#REF!,#REF!</definedName>
    <definedName name="A125166218J">#REF!,#REF!</definedName>
    <definedName name="A125166222X">#REF!,#REF!</definedName>
    <definedName name="A125166226J">#REF!,#REF!</definedName>
    <definedName name="A125166230X">#REF!,#REF!</definedName>
    <definedName name="A125166234J">#REF!,#REF!</definedName>
    <definedName name="A125166238T">#REF!,#REF!</definedName>
    <definedName name="A125166242J">#REF!,#REF!</definedName>
    <definedName name="A125166246T">#REF!,#REF!</definedName>
    <definedName name="A125166250J">#REF!,#REF!</definedName>
    <definedName name="A125166254T">#REF!,#REF!</definedName>
    <definedName name="A125166258A">#REF!,#REF!</definedName>
    <definedName name="A125166262T">#REF!,#REF!</definedName>
    <definedName name="A125166266A">#REF!,#REF!</definedName>
    <definedName name="A125166270T">#REF!,#REF!</definedName>
    <definedName name="A125166274A">#REF!,#REF!</definedName>
    <definedName name="A125166278K">#REF!,#REF!</definedName>
    <definedName name="A125166282A">#REF!,#REF!</definedName>
    <definedName name="A125166286K">#REF!,#REF!</definedName>
    <definedName name="A125166290A">#REF!,#REF!</definedName>
    <definedName name="A125166294K">#REF!,#REF!</definedName>
    <definedName name="A125166298V">#REF!,#REF!</definedName>
    <definedName name="A125166302X">#REF!,#REF!</definedName>
    <definedName name="A125166306J">#REF!,#REF!</definedName>
    <definedName name="A125166310X">#REF!,#REF!</definedName>
    <definedName name="A125166314J">#REF!,#REF!</definedName>
    <definedName name="A125166318T">#REF!,#REF!</definedName>
    <definedName name="A125166322J">#REF!,#REF!</definedName>
    <definedName name="A125166326T">#REF!,#REF!</definedName>
    <definedName name="A125166330J">#REF!,#REF!</definedName>
    <definedName name="A125166334T">#REF!,#REF!</definedName>
    <definedName name="A125166338A">#REF!,#REF!</definedName>
    <definedName name="A125166342T">#REF!,#REF!</definedName>
    <definedName name="A125166346A">#REF!,#REF!</definedName>
    <definedName name="A125166350T">#REF!,#REF!</definedName>
    <definedName name="A125166354A">#REF!,#REF!</definedName>
    <definedName name="A125166358K">#REF!,#REF!</definedName>
    <definedName name="A125166362A">#REF!,#REF!</definedName>
    <definedName name="A125166366K">#REF!,#REF!</definedName>
    <definedName name="A125166370A">#REF!,#REF!</definedName>
    <definedName name="A125166374K">#REF!,#REF!</definedName>
    <definedName name="A125166378V">#REF!,#REF!</definedName>
    <definedName name="A125166382K">#REF!,#REF!</definedName>
    <definedName name="A125166386V">#REF!,#REF!</definedName>
    <definedName name="A125166390K">#REF!,#REF!</definedName>
    <definedName name="A125166394V">#REF!,#REF!</definedName>
    <definedName name="A125166398C">#REF!,#REF!</definedName>
    <definedName name="A125166402J">#REF!,#REF!</definedName>
    <definedName name="A125166406T">#REF!,#REF!</definedName>
    <definedName name="A125166410J">#REF!,#REF!</definedName>
    <definedName name="A125166414T">#REF!,#REF!</definedName>
    <definedName name="A125166418A">#REF!,#REF!</definedName>
    <definedName name="A125166422T">#REF!,#REF!</definedName>
    <definedName name="A125166426A">#REF!,#REF!</definedName>
    <definedName name="A125166430T">#REF!,#REF!</definedName>
    <definedName name="A125166434A">#REF!,#REF!</definedName>
    <definedName name="A125166438K">#REF!,#REF!</definedName>
    <definedName name="A125166442A">#REF!,#REF!</definedName>
    <definedName name="A125166446K">#REF!,#REF!</definedName>
    <definedName name="A125166450A">#REF!,#REF!</definedName>
    <definedName name="A125166454K">#REF!,#REF!</definedName>
    <definedName name="A125166458V">#REF!,#REF!</definedName>
    <definedName name="A125166462K">#REF!,#REF!</definedName>
    <definedName name="A125166466V">#REF!,#REF!</definedName>
    <definedName name="A125166470K">#REF!,#REF!</definedName>
    <definedName name="A125166474V">#REF!,#REF!</definedName>
    <definedName name="A125166478C">#REF!,#REF!</definedName>
    <definedName name="A125166482V">#REF!,#REF!</definedName>
    <definedName name="A125166486C">#REF!,#REF!</definedName>
    <definedName name="A125166490V">#REF!,#REF!</definedName>
    <definedName name="A125166494C">#REF!,#REF!</definedName>
    <definedName name="A125166498L">#REF!,#REF!</definedName>
    <definedName name="A125166502T">#REF!,#REF!</definedName>
    <definedName name="A125166506A">#REF!,#REF!</definedName>
    <definedName name="A125166510T">#REF!,#REF!</definedName>
    <definedName name="A125166514A">#REF!,#REF!</definedName>
    <definedName name="A125166518K">#REF!,#REF!</definedName>
    <definedName name="A125166522A">#REF!,#REF!</definedName>
    <definedName name="A125166526K">#REF!,#REF!</definedName>
    <definedName name="A125166530A">#REF!,#REF!</definedName>
    <definedName name="A125166534K">#REF!,#REF!</definedName>
    <definedName name="A125166538V">#REF!,#REF!</definedName>
    <definedName name="A125166542K">#REF!,#REF!</definedName>
    <definedName name="A125166546V">#REF!,#REF!</definedName>
    <definedName name="A125166550K">#REF!,#REF!</definedName>
    <definedName name="A125166554V">#REF!,#REF!</definedName>
    <definedName name="A125166558C">#REF!,#REF!</definedName>
    <definedName name="A125166562V">#REF!,#REF!</definedName>
    <definedName name="A125166566C">#REF!,#REF!</definedName>
    <definedName name="A125166570V">#REF!,#REF!</definedName>
    <definedName name="A125166574C">#REF!,#REF!</definedName>
    <definedName name="A125166578L">#REF!,#REF!</definedName>
    <definedName name="A125166582C">#REF!,#REF!</definedName>
    <definedName name="A125166586L">#REF!,#REF!</definedName>
    <definedName name="A125166590C">#REF!,#REF!</definedName>
    <definedName name="A125166594L">#REF!,#REF!</definedName>
    <definedName name="A125166598W">#REF!,#REF!</definedName>
    <definedName name="A125166602A">#REF!,#REF!</definedName>
    <definedName name="A125166606K">#REF!,#REF!</definedName>
    <definedName name="A125166610A">#REF!,#REF!</definedName>
    <definedName name="A125166614K">#REF!,#REF!</definedName>
    <definedName name="A125166618V">#REF!,#REF!</definedName>
    <definedName name="A125166622K">#REF!,#REF!</definedName>
    <definedName name="A125166626V">#REF!,#REF!</definedName>
    <definedName name="A125166630K">#REF!,#REF!</definedName>
    <definedName name="A125166634V">#REF!,#REF!</definedName>
    <definedName name="A125166638C">#REF!,#REF!</definedName>
    <definedName name="A125166642V">#REF!,#REF!</definedName>
    <definedName name="A125166646C">#REF!,#REF!</definedName>
    <definedName name="A125166650V">#REF!,#REF!</definedName>
    <definedName name="A125166654C">#REF!,#REF!</definedName>
    <definedName name="A125166658L">#REF!,#REF!</definedName>
    <definedName name="A125166662C">#REF!,#REF!</definedName>
    <definedName name="A125166666L">#REF!,#REF!</definedName>
    <definedName name="A125166670C">#REF!,#REF!</definedName>
    <definedName name="A125166674L">#REF!,#REF!</definedName>
    <definedName name="A125166678W">#REF!,#REF!</definedName>
    <definedName name="A125166682L">#REF!,#REF!</definedName>
    <definedName name="A125166686W">#REF!,#REF!</definedName>
    <definedName name="A125166690L">#REF!,#REF!</definedName>
    <definedName name="A125166694W">#REF!,#REF!</definedName>
    <definedName name="A125166698F">#REF!,#REF!</definedName>
    <definedName name="A125166702K">#REF!,#REF!</definedName>
    <definedName name="A125166706V">#REF!,#REF!</definedName>
    <definedName name="A125166710K">#REF!,#REF!</definedName>
    <definedName name="A125166714V">#REF!,#REF!</definedName>
    <definedName name="A125166718C">#REF!,#REF!</definedName>
    <definedName name="A125166722V">#REF!,#REF!</definedName>
    <definedName name="A125166726C">#REF!,#REF!</definedName>
    <definedName name="A125166730V">#REF!,#REF!</definedName>
    <definedName name="A125166734C">#REF!,#REF!</definedName>
    <definedName name="A125166738L">#REF!,#REF!</definedName>
    <definedName name="A125166742C">#REF!,#REF!</definedName>
    <definedName name="A125166746L">#REF!,#REF!</definedName>
    <definedName name="A125166750C">#REF!,#REF!</definedName>
    <definedName name="A125166754L">#REF!,#REF!</definedName>
    <definedName name="A125166758W">#REF!,#REF!</definedName>
    <definedName name="A125166762L">#REF!,#REF!</definedName>
    <definedName name="A125166766W">#REF!,#REF!</definedName>
    <definedName name="A125166770L">#REF!,#REF!</definedName>
    <definedName name="A125166774W">#REF!,#REF!</definedName>
    <definedName name="A125166778F">#REF!,#REF!</definedName>
    <definedName name="A125166782W">#REF!,#REF!</definedName>
    <definedName name="A125166786F">#REF!,#REF!</definedName>
    <definedName name="A125166790W">#REF!,#REF!</definedName>
    <definedName name="A125166794F">#REF!,#REF!</definedName>
    <definedName name="A125166798R">#REF!,#REF!</definedName>
    <definedName name="A125166802V">#REF!,#REF!</definedName>
    <definedName name="A125166806C">#REF!,#REF!</definedName>
    <definedName name="A125166810V">#REF!,#REF!</definedName>
    <definedName name="A125166814C">#REF!,#REF!</definedName>
    <definedName name="A125166818L">#REF!,#REF!</definedName>
    <definedName name="A125166822C">#REF!,#REF!</definedName>
    <definedName name="A125166826L">#REF!,#REF!</definedName>
    <definedName name="A125166830C">#REF!,#REF!</definedName>
    <definedName name="A125166834L">#REF!,#REF!</definedName>
    <definedName name="A125166838W">#REF!,#REF!</definedName>
    <definedName name="A125166842L">#REF!,#REF!</definedName>
    <definedName name="A125166846W">#REF!,#REF!</definedName>
    <definedName name="A125166850L">#REF!,#REF!</definedName>
    <definedName name="A125166854W">#REF!,#REF!</definedName>
    <definedName name="A125166858F">#REF!,#REF!</definedName>
    <definedName name="A125166862W">#REF!,#REF!</definedName>
    <definedName name="A125166866F">#REF!,#REF!</definedName>
    <definedName name="A125166870W">#REF!,#REF!</definedName>
    <definedName name="A125166874F">#REF!,#REF!</definedName>
    <definedName name="A125166878R">#REF!,#REF!</definedName>
    <definedName name="A125166882F">#REF!,#REF!</definedName>
    <definedName name="A125166886R">#REF!,#REF!</definedName>
    <definedName name="A125166890F">#REF!,#REF!</definedName>
    <definedName name="A125166894R">#REF!,#REF!</definedName>
    <definedName name="A125166898X">#REF!,#REF!</definedName>
    <definedName name="A125166902C">#REF!,#REF!</definedName>
    <definedName name="A125166906L">#REF!,#REF!</definedName>
    <definedName name="A125166910C">#REF!,#REF!</definedName>
    <definedName name="A125166914L">#REF!,#REF!</definedName>
    <definedName name="A125166918W">#REF!,#REF!</definedName>
    <definedName name="A125166922L">#REF!,#REF!</definedName>
    <definedName name="A125166926W">#REF!,#REF!</definedName>
    <definedName name="A125166930L">#REF!,#REF!</definedName>
    <definedName name="A125166934W">#REF!,#REF!</definedName>
    <definedName name="A125166938F">#REF!,#REF!</definedName>
    <definedName name="A125166942W">#REF!,#REF!</definedName>
    <definedName name="A125166946F">#REF!,#REF!</definedName>
    <definedName name="A125166950W">#REF!,#REF!</definedName>
    <definedName name="A125166954F">#REF!,#REF!</definedName>
    <definedName name="A125166958R">#REF!,#REF!</definedName>
    <definedName name="A125166962F">#REF!,#REF!</definedName>
    <definedName name="A125166966R">#REF!,#REF!</definedName>
    <definedName name="A125166970F">#REF!,#REF!</definedName>
    <definedName name="A125166974R">#REF!,#REF!</definedName>
    <definedName name="A125166978X">#REF!,#REF!</definedName>
    <definedName name="A125166982R">#REF!,#REF!</definedName>
    <definedName name="A125166986X">#REF!,#REF!</definedName>
    <definedName name="A125166990R">#REF!,#REF!</definedName>
    <definedName name="A125166994X">#REF!,#REF!</definedName>
    <definedName name="A125166998J">#REF!,#REF!</definedName>
    <definedName name="A125167002R">#REF!,#REF!</definedName>
    <definedName name="A125167006X">#REF!,#REF!</definedName>
    <definedName name="A125167010R">#REF!,#REF!</definedName>
    <definedName name="A125167014X">#REF!,#REF!</definedName>
    <definedName name="A125167018J">#REF!,#REF!</definedName>
    <definedName name="A125167022X">#REF!,#REF!</definedName>
    <definedName name="A125167026J">#REF!,#REF!</definedName>
    <definedName name="A125167030X">#REF!,#REF!</definedName>
    <definedName name="A125167034J">#REF!,#REF!</definedName>
    <definedName name="A125167038T">#REF!,#REF!</definedName>
    <definedName name="A125167042J">#REF!,#REF!</definedName>
    <definedName name="A125167046T">#REF!,#REF!</definedName>
    <definedName name="A125167050J">#REF!,#REF!</definedName>
    <definedName name="A125167054T">#REF!,#REF!</definedName>
    <definedName name="A125167058A">#REF!,#REF!</definedName>
    <definedName name="A125167062T">#REF!,#REF!</definedName>
    <definedName name="A125167066A">#REF!,#REF!</definedName>
    <definedName name="A125167070T">#REF!,#REF!</definedName>
    <definedName name="A125167074A">#REF!,#REF!</definedName>
    <definedName name="A125167078K">#REF!,#REF!</definedName>
    <definedName name="A125167082A">#REF!,#REF!</definedName>
    <definedName name="A125167086K">#REF!,#REF!</definedName>
    <definedName name="A125167090A">#REF!,#REF!</definedName>
    <definedName name="A125167094K">#REF!,#REF!</definedName>
    <definedName name="A125167098V">#REF!,#REF!</definedName>
    <definedName name="A125167102X">#REF!,#REF!</definedName>
    <definedName name="A125167106J">#REF!,#REF!</definedName>
    <definedName name="A125167110X">#REF!,#REF!</definedName>
    <definedName name="A125167114J">#REF!,#REF!</definedName>
    <definedName name="A125167118T">#REF!,#REF!</definedName>
    <definedName name="A125167122J">#REF!,#REF!</definedName>
    <definedName name="A125167126T">#REF!,#REF!</definedName>
    <definedName name="A125167130J">#REF!,#REF!</definedName>
    <definedName name="A125167134T">#REF!,#REF!</definedName>
    <definedName name="A125167138A">#REF!,#REF!</definedName>
    <definedName name="A125167142T">#REF!,#REF!</definedName>
    <definedName name="A125167146A">#REF!,#REF!</definedName>
    <definedName name="A125167150T">#REF!,#REF!</definedName>
    <definedName name="A125167154A">#REF!,#REF!</definedName>
    <definedName name="A125167158K">#REF!,#REF!</definedName>
    <definedName name="A125167162A">#REF!,#REF!</definedName>
    <definedName name="A125167166K">#REF!,#REF!</definedName>
    <definedName name="A125167170A">#REF!,#REF!</definedName>
    <definedName name="A125167174K">#REF!,#REF!</definedName>
    <definedName name="A125167178V">#REF!,#REF!</definedName>
    <definedName name="A125167182K">#REF!,#REF!</definedName>
    <definedName name="A125167186V">#REF!,#REF!</definedName>
    <definedName name="A125167190K">#REF!,#REF!</definedName>
    <definedName name="A125167194V">#REF!,#REF!</definedName>
    <definedName name="A125167198C">#REF!,#REF!</definedName>
    <definedName name="A125167202J">#REF!,#REF!</definedName>
    <definedName name="A125167206T">#REF!,#REF!</definedName>
    <definedName name="A125167210J">#REF!,#REF!</definedName>
    <definedName name="A125167214T">#REF!,#REF!</definedName>
    <definedName name="A125167218A">#REF!,#REF!</definedName>
    <definedName name="A125167222T">#REF!,#REF!</definedName>
    <definedName name="A125167226A">#REF!,#REF!</definedName>
    <definedName name="A125167230T">#REF!,#REF!</definedName>
    <definedName name="A125167234A">#REF!,#REF!</definedName>
    <definedName name="A125167238K">#REF!,#REF!</definedName>
    <definedName name="A125167242A">#REF!,#REF!</definedName>
    <definedName name="A125167246K">#REF!,#REF!</definedName>
    <definedName name="A125167250A">#REF!,#REF!</definedName>
    <definedName name="A125167254K">#REF!,#REF!</definedName>
    <definedName name="A125167258V">#REF!,#REF!</definedName>
    <definedName name="A125167262K">#REF!,#REF!</definedName>
    <definedName name="A125167266V">#REF!,#REF!</definedName>
    <definedName name="A125167270K">#REF!,#REF!</definedName>
    <definedName name="A125167274V">#REF!,#REF!</definedName>
    <definedName name="A125167278C">#REF!,#REF!</definedName>
    <definedName name="A125167282V">#REF!,#REF!</definedName>
    <definedName name="A125167286C">#REF!,#REF!</definedName>
    <definedName name="A125167290V">#REF!,#REF!</definedName>
    <definedName name="A125167294C">#REF!,#REF!</definedName>
    <definedName name="A125167298L">#REF!,#REF!</definedName>
    <definedName name="A125167302T">#REF!,#REF!</definedName>
    <definedName name="A125167306A">#REF!,#REF!</definedName>
    <definedName name="A125167310T">#REF!,#REF!</definedName>
    <definedName name="A125167314A">#REF!,#REF!</definedName>
    <definedName name="A125167318K">#REF!,#REF!</definedName>
    <definedName name="A125167322A">#REF!,#REF!</definedName>
    <definedName name="A125167326K">#REF!,#REF!</definedName>
    <definedName name="A125167330A">#REF!,#REF!</definedName>
    <definedName name="A125167334K">#REF!,#REF!</definedName>
    <definedName name="A125167338V">#REF!,#REF!</definedName>
    <definedName name="A125167342K">#REF!,#REF!</definedName>
    <definedName name="A125167346V">#REF!,#REF!</definedName>
    <definedName name="A125167350K">#REF!,#REF!</definedName>
    <definedName name="A125167354V">#REF!,#REF!</definedName>
    <definedName name="A125167358C">#REF!,#REF!</definedName>
    <definedName name="A125167362V">#REF!,#REF!</definedName>
    <definedName name="A125167366C">#REF!,#REF!</definedName>
    <definedName name="A125167370V">#REF!,#REF!</definedName>
    <definedName name="A125167374C">#REF!,#REF!</definedName>
    <definedName name="A125167378L">#REF!,#REF!</definedName>
    <definedName name="A125167382C">#REF!,#REF!</definedName>
    <definedName name="A125167386L">#REF!,#REF!</definedName>
    <definedName name="A125167390C">#REF!,#REF!</definedName>
    <definedName name="A125167394L">#REF!,#REF!</definedName>
    <definedName name="A125167398W">#REF!,#REF!</definedName>
    <definedName name="A125167402A">#REF!,#REF!</definedName>
    <definedName name="A125167406K">#REF!,#REF!</definedName>
    <definedName name="A125167410A">#REF!,#REF!</definedName>
    <definedName name="A125167414K">#REF!,#REF!</definedName>
    <definedName name="A125167418V">#REF!,#REF!</definedName>
    <definedName name="A125167422K">#REF!,#REF!</definedName>
    <definedName name="A125167426V">#REF!,#REF!</definedName>
    <definedName name="A125167430K">#REF!,#REF!</definedName>
    <definedName name="A125167434V">#REF!,#REF!</definedName>
    <definedName name="A125167438C">#REF!,#REF!</definedName>
    <definedName name="A125167442V">#REF!,#REF!</definedName>
    <definedName name="A125167446C">#REF!,#REF!</definedName>
    <definedName name="A125167450V">#REF!,#REF!</definedName>
    <definedName name="A125167454C">#REF!,#REF!</definedName>
    <definedName name="A125167458L">#REF!,#REF!</definedName>
    <definedName name="A125167462C">#REF!,#REF!</definedName>
    <definedName name="A125167466L">#REF!,#REF!</definedName>
    <definedName name="A125167470C">#REF!,#REF!</definedName>
    <definedName name="A125167474L">#REF!,#REF!</definedName>
    <definedName name="A125167478W">#REF!,#REF!</definedName>
    <definedName name="A125167482L">#REF!,#REF!</definedName>
    <definedName name="A125167486W">#REF!,#REF!</definedName>
    <definedName name="A125167490L">#REF!,#REF!</definedName>
    <definedName name="A125167494W">#REF!,#REF!</definedName>
    <definedName name="A125167498F">#REF!,#REF!</definedName>
    <definedName name="A125167502K">#REF!,#REF!</definedName>
    <definedName name="A125167506V">#REF!,#REF!</definedName>
    <definedName name="A125167510K">#REF!,#REF!</definedName>
    <definedName name="A125167514V">#REF!,#REF!</definedName>
    <definedName name="A125167518C">#REF!,#REF!</definedName>
    <definedName name="A125167522V">#REF!,#REF!</definedName>
    <definedName name="A125167526C">#REF!,#REF!</definedName>
    <definedName name="A125167530V">#REF!,#REF!</definedName>
    <definedName name="A125167534C">#REF!,#REF!</definedName>
    <definedName name="A125167538L">#REF!,#REF!</definedName>
    <definedName name="A125167542C">#REF!,#REF!</definedName>
    <definedName name="A125167546L">#REF!,#REF!</definedName>
    <definedName name="A125167550C">#REF!,#REF!</definedName>
    <definedName name="A125167554L">#REF!,#REF!</definedName>
    <definedName name="A125167558W">#REF!,#REF!</definedName>
    <definedName name="A125167562L">#REF!,#REF!</definedName>
    <definedName name="A125167566W">#REF!,#REF!</definedName>
    <definedName name="A125167570L">#REF!,#REF!</definedName>
    <definedName name="A125167574W">#REF!,#REF!</definedName>
    <definedName name="A125167578F">#REF!,#REF!</definedName>
    <definedName name="A125167582W">#REF!,#REF!</definedName>
    <definedName name="A125167586F">#REF!,#REF!</definedName>
    <definedName name="A125167590W">#REF!,#REF!</definedName>
    <definedName name="A125167594F">#REF!,#REF!</definedName>
    <definedName name="A125167598R">#REF!,#REF!</definedName>
    <definedName name="A125167602V">#REF!,#REF!</definedName>
    <definedName name="A125167606C">#REF!,#REF!</definedName>
    <definedName name="A125167610V">#REF!,#REF!</definedName>
    <definedName name="A125167614C">#REF!,#REF!</definedName>
    <definedName name="A125167618L">#REF!,#REF!</definedName>
    <definedName name="A125167622C">#REF!,#REF!</definedName>
    <definedName name="A125167626L">#REF!,#REF!</definedName>
    <definedName name="A125167630C">#REF!,#REF!</definedName>
    <definedName name="A125167634L">#REF!,#REF!</definedName>
    <definedName name="A125167638W">#REF!,#REF!</definedName>
    <definedName name="A125167642L">#REF!,#REF!</definedName>
    <definedName name="A125167646W">#REF!,#REF!</definedName>
    <definedName name="A125167650L">#REF!,#REF!</definedName>
    <definedName name="A125167654W">#REF!,#REF!</definedName>
    <definedName name="A125167658F">#REF!,#REF!</definedName>
    <definedName name="A125167662W">#REF!,#REF!</definedName>
    <definedName name="A125167666F">#REF!,#REF!</definedName>
    <definedName name="A125167670W">#REF!,#REF!</definedName>
    <definedName name="A125167674F">#REF!,#REF!</definedName>
    <definedName name="A125167678R">#REF!,#REF!</definedName>
    <definedName name="A125167682F">#REF!,#REF!</definedName>
    <definedName name="A125167686R">#REF!,#REF!</definedName>
    <definedName name="A125167690F">#REF!,#REF!</definedName>
    <definedName name="A125167694R">#REF!,#REF!</definedName>
    <definedName name="A125167698X">#REF!,#REF!</definedName>
    <definedName name="A125167702C">#REF!,#REF!</definedName>
    <definedName name="A125167706L">#REF!,#REF!</definedName>
    <definedName name="A125167710C">#REF!,#REF!</definedName>
    <definedName name="A125167714L">#REF!,#REF!</definedName>
    <definedName name="A125167718W">#REF!,#REF!</definedName>
    <definedName name="A125167722L">#REF!,#REF!</definedName>
    <definedName name="A125167726W">#REF!,#REF!</definedName>
    <definedName name="A125167730L">#REF!,#REF!</definedName>
    <definedName name="A125167734W">#REF!,#REF!</definedName>
    <definedName name="A125167738F">#REF!,#REF!</definedName>
    <definedName name="A125167742W">#REF!,#REF!</definedName>
    <definedName name="A125167746F">#REF!,#REF!</definedName>
    <definedName name="A125167750W">#REF!,#REF!</definedName>
    <definedName name="A125167754F">#REF!,#REF!</definedName>
    <definedName name="A125167758R">#REF!,#REF!</definedName>
    <definedName name="A125167762F">#REF!,#REF!</definedName>
    <definedName name="A125167766R">#REF!,#REF!</definedName>
    <definedName name="A125167770F">#REF!,#REF!</definedName>
    <definedName name="A125167774R">#REF!,#REF!</definedName>
    <definedName name="A125167778X">#REF!,#REF!</definedName>
    <definedName name="A125167782R">#REF!,#REF!</definedName>
    <definedName name="A125167786X">#REF!,#REF!</definedName>
    <definedName name="A125167790R">#REF!,#REF!</definedName>
    <definedName name="A125167794X">#REF!,#REF!</definedName>
    <definedName name="A125167798J">#REF!,#REF!</definedName>
    <definedName name="A125167802L">#REF!,#REF!</definedName>
    <definedName name="A125167806W">#REF!,#REF!</definedName>
    <definedName name="A125167810L">#REF!,#REF!</definedName>
    <definedName name="A125167814W">#REF!,#REF!</definedName>
    <definedName name="A125167818F">#REF!,#REF!</definedName>
    <definedName name="A125167822W">#REF!,#REF!</definedName>
    <definedName name="A125167826F">#REF!,#REF!</definedName>
    <definedName name="A125167830W">#REF!,#REF!</definedName>
    <definedName name="A125167834F">#REF!,#REF!</definedName>
    <definedName name="A125167838R">#REF!,#REF!</definedName>
    <definedName name="A125167842F">#REF!,#REF!</definedName>
    <definedName name="A125167846R">#REF!,#REF!</definedName>
    <definedName name="A125167850F">#REF!,#REF!</definedName>
    <definedName name="A125167854R">#REF!,#REF!</definedName>
    <definedName name="A125167858X">#REF!,#REF!</definedName>
    <definedName name="A125167862R">#REF!,#REF!</definedName>
    <definedName name="A125167866X">#REF!,#REF!</definedName>
    <definedName name="A125167870R">#REF!,#REF!</definedName>
    <definedName name="A125167874X">#REF!,#REF!</definedName>
    <definedName name="A125167878J">#REF!,#REF!</definedName>
    <definedName name="A125167882X">#REF!,#REF!</definedName>
    <definedName name="A125167886J">#REF!,#REF!</definedName>
    <definedName name="A125167890X">#REF!,#REF!</definedName>
    <definedName name="A125167894J">#REF!,#REF!</definedName>
    <definedName name="A125167898T">#REF!,#REF!</definedName>
    <definedName name="A125167902W">#REF!,#REF!</definedName>
    <definedName name="A125167906F">#REF!,#REF!</definedName>
    <definedName name="A125167910W">#REF!,#REF!</definedName>
    <definedName name="A125167914F">#REF!,#REF!</definedName>
    <definedName name="A125167918R">#REF!,#REF!</definedName>
    <definedName name="A125167922F">#REF!,#REF!</definedName>
    <definedName name="A125167926R">#REF!,#REF!</definedName>
    <definedName name="A125167930F">#REF!,#REF!</definedName>
    <definedName name="A125167934R">#REF!,#REF!</definedName>
    <definedName name="A125167938X">#REF!,#REF!</definedName>
    <definedName name="A125167942R">#REF!,#REF!</definedName>
    <definedName name="A125167946X">#REF!,#REF!</definedName>
    <definedName name="A125167950R">#REF!,#REF!</definedName>
    <definedName name="A125167954X">#REF!,#REF!</definedName>
    <definedName name="A125167958J">#REF!,#REF!</definedName>
    <definedName name="A125167962X">#REF!,#REF!</definedName>
    <definedName name="A125167966J">#REF!,#REF!</definedName>
    <definedName name="A125167970X">#REF!,#REF!</definedName>
    <definedName name="A125167974J">#REF!,#REF!</definedName>
    <definedName name="A125167978T">#REF!,#REF!</definedName>
    <definedName name="A125167982J">#REF!,#REF!</definedName>
    <definedName name="A125167986T">#REF!,#REF!</definedName>
    <definedName name="A125167990J">#REF!,#REF!</definedName>
    <definedName name="A125167994T">#REF!,#REF!</definedName>
    <definedName name="A125167998A">#REF!,#REF!</definedName>
    <definedName name="A125168002J">#REF!,#REF!</definedName>
    <definedName name="A125168006T">#REF!,#REF!</definedName>
    <definedName name="A125168010J">#REF!,#REF!</definedName>
    <definedName name="A125168014T">#REF!,#REF!</definedName>
    <definedName name="A125168018A">#REF!,#REF!</definedName>
    <definedName name="A125168022T">#REF!,#REF!</definedName>
    <definedName name="A125168026A">#REF!,#REF!</definedName>
    <definedName name="A125168030T">#REF!,#REF!</definedName>
    <definedName name="A125168034A">#REF!,#REF!</definedName>
    <definedName name="A125168038K">#REF!,#REF!</definedName>
    <definedName name="A125168042A">#REF!,#REF!</definedName>
    <definedName name="A125168046K">#REF!,#REF!</definedName>
    <definedName name="A125168050A">#REF!,#REF!</definedName>
    <definedName name="A125168054K">#REF!,#REF!</definedName>
    <definedName name="A125168058V">#REF!,#REF!</definedName>
    <definedName name="A125168062K">#REF!,#REF!</definedName>
    <definedName name="A125168066V">#REF!,#REF!</definedName>
    <definedName name="A125168070K">#REF!,#REF!</definedName>
    <definedName name="A125168074V">#REF!,#REF!</definedName>
    <definedName name="A125168078C">#REF!,#REF!</definedName>
    <definedName name="A125168082V">#REF!,#REF!</definedName>
    <definedName name="A125168086C">#REF!,#REF!</definedName>
    <definedName name="A125168090V">#REF!,#REF!</definedName>
    <definedName name="A125168094C">#REF!,#REF!</definedName>
    <definedName name="A125168098L">#REF!,#REF!</definedName>
    <definedName name="A125168102T">#REF!,#REF!</definedName>
    <definedName name="A125168106A">#REF!,#REF!</definedName>
    <definedName name="A125168110T">#REF!,#REF!</definedName>
    <definedName name="A125168114A">#REF!,#REF!</definedName>
    <definedName name="A125168118K">#REF!,#REF!</definedName>
    <definedName name="A125168122A">#REF!,#REF!</definedName>
    <definedName name="A125168126K">#REF!,#REF!</definedName>
    <definedName name="A125168130A">#REF!,#REF!</definedName>
    <definedName name="A125168134K">#REF!,#REF!</definedName>
    <definedName name="A125168138V">#REF!,#REF!</definedName>
    <definedName name="A125168142K">#REF!,#REF!</definedName>
    <definedName name="A125168146V">#REF!,#REF!</definedName>
    <definedName name="A125168150K">#REF!,#REF!</definedName>
    <definedName name="A125168154V">#REF!,#REF!</definedName>
    <definedName name="A125168158C">#REF!,#REF!</definedName>
    <definedName name="A125168162V">#REF!,#REF!</definedName>
    <definedName name="A125168166C">#REF!,#REF!</definedName>
    <definedName name="A125168170V">#REF!,#REF!</definedName>
    <definedName name="A125168174C">#REF!,#REF!</definedName>
    <definedName name="A125168178L">#REF!,#REF!</definedName>
    <definedName name="A125168182C">#REF!,#REF!</definedName>
    <definedName name="A125168186L">#REF!,#REF!</definedName>
    <definedName name="A125168190C">#REF!,#REF!</definedName>
    <definedName name="A125168194L">#REF!,#REF!</definedName>
    <definedName name="A125168198W">#REF!,#REF!</definedName>
    <definedName name="A125168202A">#REF!,#REF!</definedName>
    <definedName name="A125168206K">#REF!,#REF!</definedName>
    <definedName name="A125168210A">#REF!,#REF!</definedName>
    <definedName name="A125168214K">#REF!,#REF!</definedName>
    <definedName name="A125168218V">#REF!,#REF!</definedName>
    <definedName name="A125168222K">#REF!,#REF!</definedName>
    <definedName name="A125168226V">#REF!,#REF!</definedName>
    <definedName name="A125168230K">#REF!,#REF!</definedName>
    <definedName name="A125168234V">#REF!,#REF!</definedName>
    <definedName name="A125168238C">#REF!,#REF!</definedName>
    <definedName name="A125168242V">#REF!,#REF!</definedName>
    <definedName name="A125168246C">#REF!,#REF!</definedName>
    <definedName name="A125168250V">#REF!,#REF!</definedName>
    <definedName name="A125168254C">#REF!,#REF!</definedName>
    <definedName name="A125168258L">#REF!,#REF!</definedName>
    <definedName name="A125168262C">#REF!,#REF!</definedName>
    <definedName name="A125168266L">#REF!,#REF!</definedName>
    <definedName name="A125168270C">#REF!,#REF!</definedName>
    <definedName name="A125168274L">#REF!,#REF!</definedName>
    <definedName name="A125168278W">#REF!,#REF!</definedName>
    <definedName name="A125168282L">#REF!,#REF!</definedName>
    <definedName name="A125168286W">#REF!,#REF!</definedName>
    <definedName name="A125168290L">#REF!,#REF!</definedName>
    <definedName name="A125168294W">#REF!,#REF!</definedName>
    <definedName name="A125168298F">#REF!,#REF!</definedName>
    <definedName name="A125168302K">#REF!,#REF!</definedName>
    <definedName name="A125168306V">#REF!,#REF!</definedName>
    <definedName name="A125168310K">#REF!,#REF!</definedName>
    <definedName name="A125168314V">#REF!,#REF!</definedName>
    <definedName name="A125168318C">#REF!,#REF!</definedName>
    <definedName name="A125168322V">#REF!,#REF!</definedName>
    <definedName name="A125168326C">#REF!,#REF!</definedName>
    <definedName name="A125168330V">#REF!,#REF!</definedName>
    <definedName name="A125168334C">#REF!,#REF!</definedName>
    <definedName name="A125168338L">#REF!,#REF!</definedName>
    <definedName name="A125168342C">#REF!,#REF!</definedName>
    <definedName name="A125168346L">#REF!,#REF!</definedName>
    <definedName name="A125168350C">#REF!,#REF!</definedName>
    <definedName name="A125168354L">#REF!,#REF!</definedName>
    <definedName name="A125168358W">#REF!,#REF!</definedName>
    <definedName name="A125168362L">#REF!,#REF!</definedName>
    <definedName name="A125168366W">#REF!,#REF!</definedName>
    <definedName name="A125168370L">#REF!,#REF!</definedName>
    <definedName name="A125168374W">#REF!,#REF!</definedName>
    <definedName name="A125168378F">#REF!,#REF!</definedName>
    <definedName name="A125168382W">#REF!,#REF!</definedName>
    <definedName name="A125168386F">#REF!,#REF!</definedName>
    <definedName name="A125168390W">#REF!,#REF!</definedName>
    <definedName name="A125168394F">#REF!,#REF!</definedName>
    <definedName name="A125168398R">#REF!,#REF!</definedName>
    <definedName name="A125168402V">#REF!,#REF!</definedName>
    <definedName name="A125168406C">#REF!,#REF!</definedName>
    <definedName name="A125168410V">#REF!,#REF!</definedName>
    <definedName name="A125168414C">#REF!,#REF!</definedName>
    <definedName name="A125168418L">#REF!,#REF!</definedName>
    <definedName name="A125168422C">#REF!,#REF!</definedName>
    <definedName name="A125168426L">#REF!,#REF!</definedName>
    <definedName name="A125168430C">#REF!,#REF!</definedName>
    <definedName name="A125168434L">#REF!,#REF!</definedName>
    <definedName name="A125168438W">#REF!,#REF!</definedName>
    <definedName name="A125168442L">#REF!,#REF!</definedName>
    <definedName name="A125168446W">#REF!,#REF!</definedName>
    <definedName name="A125168450L">#REF!,#REF!</definedName>
    <definedName name="A125168454W">#REF!,#REF!</definedName>
    <definedName name="A125168458F">#REF!,#REF!</definedName>
    <definedName name="A125168462W">#REF!,#REF!</definedName>
    <definedName name="A125168466F">#REF!,#REF!</definedName>
    <definedName name="A125168470W">#REF!,#REF!</definedName>
    <definedName name="A125168474F">#REF!,#REF!</definedName>
    <definedName name="A125168478R">#REF!,#REF!</definedName>
    <definedName name="A125168482F">#REF!,#REF!</definedName>
    <definedName name="A125168486R">#REF!,#REF!</definedName>
    <definedName name="A125168490F">#REF!,#REF!</definedName>
    <definedName name="A125168494R">#REF!,#REF!</definedName>
    <definedName name="A125168498X">#REF!,#REF!</definedName>
    <definedName name="A125168502C">#REF!,#REF!</definedName>
    <definedName name="A125168506L">#REF!,#REF!</definedName>
    <definedName name="A125168510C">#REF!,#REF!</definedName>
    <definedName name="A125168514L">#REF!,#REF!</definedName>
    <definedName name="A125168518W">#REF!,#REF!</definedName>
    <definedName name="A125168522L">#REF!,#REF!</definedName>
    <definedName name="A125168526W">#REF!,#REF!</definedName>
    <definedName name="A125168530L">#REF!,#REF!</definedName>
    <definedName name="A125168534W">#REF!,#REF!</definedName>
    <definedName name="A125168538F">#REF!,#REF!</definedName>
    <definedName name="A125168542W">#REF!,#REF!</definedName>
    <definedName name="A125168546F">#REF!,#REF!</definedName>
    <definedName name="A125168550W">#REF!,#REF!</definedName>
    <definedName name="A125168554F">#REF!,#REF!</definedName>
    <definedName name="A125168558R">#REF!,#REF!</definedName>
    <definedName name="A125168562F">#REF!,#REF!</definedName>
    <definedName name="A125168566R">#REF!,#REF!</definedName>
    <definedName name="A125168570F">#REF!,#REF!</definedName>
    <definedName name="A125168574R">#REF!,#REF!</definedName>
    <definedName name="A125168578X">#REF!,#REF!</definedName>
    <definedName name="A125168582R">#REF!,#REF!</definedName>
    <definedName name="A125168586X">#REF!,#REF!</definedName>
    <definedName name="A125168590R">#REF!,#REF!</definedName>
    <definedName name="A125168594X">#REF!,#REF!</definedName>
    <definedName name="A125168598J">#REF!,#REF!</definedName>
    <definedName name="A125168602L">#REF!,#REF!</definedName>
    <definedName name="A125168606W">#REF!,#REF!</definedName>
    <definedName name="A125168610L">#REF!,#REF!</definedName>
    <definedName name="A125168614W">#REF!,#REF!</definedName>
    <definedName name="A125168618F">#REF!,#REF!</definedName>
    <definedName name="A125168622W">#REF!,#REF!</definedName>
    <definedName name="A125168626F">#REF!,#REF!</definedName>
    <definedName name="A125168630W">#REF!,#REF!</definedName>
    <definedName name="A125168634F">#REF!,#REF!</definedName>
    <definedName name="A125168638R">#REF!,#REF!</definedName>
    <definedName name="A125168642F">#REF!,#REF!</definedName>
    <definedName name="A125168646R">#REF!,#REF!</definedName>
    <definedName name="A125168650F">#REF!,#REF!</definedName>
    <definedName name="A125168654R">#REF!,#REF!</definedName>
    <definedName name="A125168658X">#REF!,#REF!</definedName>
    <definedName name="A125168662R">#REF!,#REF!</definedName>
    <definedName name="A125168666X">#REF!,#REF!</definedName>
    <definedName name="A125168670R">#REF!,#REF!</definedName>
    <definedName name="A125168674X">#REF!,#REF!</definedName>
    <definedName name="A125168678J">#REF!,#REF!</definedName>
    <definedName name="A125168682X">#REF!,#REF!</definedName>
    <definedName name="A125168686J">#REF!,#REF!</definedName>
    <definedName name="A125168690X">#REF!,#REF!</definedName>
    <definedName name="A125168694J">#REF!,#REF!</definedName>
    <definedName name="A125168698T">#REF!,#REF!</definedName>
    <definedName name="A125168702W">#REF!,#REF!</definedName>
    <definedName name="A125168706F">#REF!,#REF!</definedName>
    <definedName name="A125168710W">#REF!,#REF!</definedName>
    <definedName name="A125168714F">#REF!,#REF!</definedName>
    <definedName name="A125168718R">#REF!,#REF!</definedName>
    <definedName name="A125168722F">#REF!,#REF!</definedName>
    <definedName name="A125168726R">#REF!,#REF!</definedName>
    <definedName name="A125168730F">#REF!,#REF!</definedName>
    <definedName name="A125168734R">#REF!,#REF!</definedName>
    <definedName name="A125168738X">#REF!,#REF!</definedName>
    <definedName name="A125168742R">#REF!,#REF!</definedName>
    <definedName name="A125168746X">#REF!,#REF!</definedName>
    <definedName name="A125168750R">#REF!,#REF!</definedName>
    <definedName name="A125168754X">#REF!,#REF!</definedName>
    <definedName name="A125168758J">#REF!,#REF!</definedName>
    <definedName name="A125168762X">#REF!,#REF!</definedName>
    <definedName name="A125173158X">#REF!,#REF!</definedName>
    <definedName name="A125173162R">#REF!,#REF!</definedName>
    <definedName name="A125173166X">#REF!,#REF!</definedName>
    <definedName name="A125173170R">#REF!,#REF!</definedName>
    <definedName name="A125173174X">#REF!,#REF!</definedName>
    <definedName name="A125173178J">#REF!,#REF!</definedName>
    <definedName name="A125173182X">#REF!,#REF!</definedName>
    <definedName name="A125173186J">#REF!,#REF!</definedName>
    <definedName name="A125173190X">#REF!,#REF!</definedName>
    <definedName name="A125173194J">#REF!,#REF!</definedName>
    <definedName name="A125173198T">#REF!,#REF!</definedName>
    <definedName name="A125173202W">#REF!,#REF!</definedName>
    <definedName name="A125173206F">#REF!,#REF!</definedName>
    <definedName name="A125173210W">#REF!,#REF!</definedName>
    <definedName name="A125173214F">#REF!,#REF!</definedName>
    <definedName name="A125173218R">#REF!,#REF!</definedName>
    <definedName name="A125173222F">#REF!,#REF!</definedName>
    <definedName name="A125173226R">#REF!,#REF!</definedName>
    <definedName name="A125173230F">#REF!,#REF!</definedName>
    <definedName name="A125173234R">#REF!,#REF!</definedName>
    <definedName name="A125173238X">#REF!,#REF!</definedName>
    <definedName name="A125173242R">#REF!,#REF!</definedName>
    <definedName name="A125173246X">#REF!,#REF!</definedName>
    <definedName name="A125173250R">#REF!,#REF!</definedName>
    <definedName name="A125173254X">#REF!,#REF!</definedName>
    <definedName name="A125173258J">#REF!,#REF!</definedName>
    <definedName name="A125173262X">#REF!,#REF!</definedName>
    <definedName name="A125173266J">#REF!,#REF!</definedName>
    <definedName name="A125173270X">#REF!,#REF!</definedName>
    <definedName name="A125173274J">#REF!,#REF!</definedName>
    <definedName name="A125173278T">#REF!,#REF!</definedName>
    <definedName name="A125173282J">#REF!,#REF!</definedName>
    <definedName name="A125173286T">#REF!,#REF!</definedName>
    <definedName name="A125173290J">#REF!,#REF!</definedName>
    <definedName name="A125173294T">#REF!,#REF!</definedName>
    <definedName name="A125173298A">#REF!,#REF!</definedName>
    <definedName name="A125173302F">#REF!,#REF!</definedName>
    <definedName name="A125173306R">#REF!,#REF!</definedName>
    <definedName name="A125173310F">#REF!,#REF!</definedName>
    <definedName name="A125173314R">#REF!,#REF!</definedName>
    <definedName name="A125173318X">#REF!,#REF!</definedName>
    <definedName name="A125173322R">#REF!,#REF!</definedName>
    <definedName name="A125173326X">#REF!,#REF!</definedName>
    <definedName name="A125173330R">#REF!,#REF!</definedName>
    <definedName name="A125173334X">#REF!,#REF!</definedName>
    <definedName name="A125173338J">#REF!,#REF!</definedName>
    <definedName name="A125173342X">#REF!,#REF!</definedName>
    <definedName name="A125173346J">#REF!,#REF!</definedName>
    <definedName name="A125173350X">#REF!,#REF!</definedName>
    <definedName name="A125173354J">#REF!,#REF!</definedName>
    <definedName name="A125173358T">#REF!,#REF!</definedName>
    <definedName name="A125173362J">#REF!,#REF!</definedName>
    <definedName name="A125173366T">#REF!,#REF!</definedName>
    <definedName name="A125173370J">#REF!,#REF!</definedName>
    <definedName name="A125173374T">#REF!,#REF!</definedName>
    <definedName name="A125173378A">#REF!,#REF!</definedName>
    <definedName name="A125173382T">#REF!,#REF!</definedName>
    <definedName name="A125173386A">#REF!,#REF!</definedName>
    <definedName name="A125173390T">#REF!,#REF!</definedName>
    <definedName name="A125173394A">#REF!,#REF!</definedName>
    <definedName name="A125173398K">#REF!,#REF!</definedName>
    <definedName name="A125173402R">#REF!,#REF!</definedName>
    <definedName name="A125173406X">#REF!,#REF!</definedName>
    <definedName name="A125173410R">#REF!,#REF!</definedName>
    <definedName name="A125173414X">#REF!,#REF!</definedName>
    <definedName name="A125173418J">#REF!,#REF!</definedName>
    <definedName name="A125173422X">#REF!,#REF!</definedName>
    <definedName name="A125173426J">#REF!,#REF!</definedName>
    <definedName name="A125173430X">#REF!,#REF!</definedName>
    <definedName name="A125173434J">#REF!,#REF!</definedName>
    <definedName name="A125173438T">#REF!,#REF!</definedName>
    <definedName name="A125173442J">#REF!,#REF!</definedName>
    <definedName name="A125173446T">#REF!,#REF!</definedName>
    <definedName name="A125173450J">#REF!,#REF!</definedName>
    <definedName name="A125173454T">#REF!,#REF!</definedName>
    <definedName name="A125173458A">#REF!,#REF!</definedName>
    <definedName name="A125173462T">#REF!,#REF!</definedName>
    <definedName name="A125173466A">#REF!,#REF!</definedName>
    <definedName name="A125173470T">#REF!,#REF!</definedName>
    <definedName name="A125173474A">#REF!,#REF!</definedName>
    <definedName name="A125173478K">#REF!,#REF!</definedName>
    <definedName name="A125173482A">#REF!,#REF!</definedName>
    <definedName name="A125173486K">#REF!,#REF!</definedName>
    <definedName name="A125173490A">#REF!,#REF!</definedName>
    <definedName name="A125173494K">#REF!,#REF!</definedName>
    <definedName name="A125173498V">#REF!,#REF!</definedName>
    <definedName name="A125173502X">#REF!,#REF!</definedName>
    <definedName name="A125173506J">#REF!,#REF!</definedName>
    <definedName name="A125173510X">#REF!,#REF!</definedName>
    <definedName name="A125173514J">#REF!,#REF!</definedName>
    <definedName name="A125173518T">#REF!,#REF!</definedName>
    <definedName name="A125173522J">#REF!,#REF!</definedName>
    <definedName name="A125173526T">#REF!,#REF!</definedName>
    <definedName name="A125173530J">#REF!,#REF!</definedName>
    <definedName name="A125173534T">#REF!,#REF!</definedName>
    <definedName name="A125173538A">#REF!,#REF!</definedName>
    <definedName name="A125173542T">#REF!,#REF!</definedName>
    <definedName name="A125173546A">#REF!,#REF!</definedName>
    <definedName name="A125173550T">#REF!,#REF!</definedName>
    <definedName name="A125173554A">#REF!,#REF!</definedName>
    <definedName name="A125173558K">#REF!,#REF!</definedName>
    <definedName name="A125173562A">#REF!,#REF!</definedName>
    <definedName name="A125173566K">#REF!,#REF!</definedName>
    <definedName name="A125173570A">#REF!,#REF!</definedName>
    <definedName name="A125173574K">#REF!,#REF!</definedName>
    <definedName name="A125173578V">#REF!,#REF!</definedName>
    <definedName name="A125173582K">#REF!,#REF!</definedName>
    <definedName name="A125173586V">#REF!,#REF!</definedName>
    <definedName name="A125173590K">#REF!,#REF!</definedName>
    <definedName name="A125173594V">#REF!,#REF!</definedName>
    <definedName name="A125173598C">#REF!,#REF!</definedName>
    <definedName name="A125173602J">#REF!,#REF!</definedName>
    <definedName name="A125173606T">#REF!,#REF!</definedName>
    <definedName name="A125173610J">#REF!,#REF!</definedName>
    <definedName name="A125173614T">#REF!,#REF!</definedName>
    <definedName name="A125173618A">#REF!,#REF!</definedName>
    <definedName name="A125173622T">#REF!,#REF!</definedName>
    <definedName name="A125173626A">#REF!,#REF!</definedName>
    <definedName name="A125173630T">#REF!,#REF!</definedName>
    <definedName name="A125173634A">#REF!,#REF!</definedName>
    <definedName name="A125173638K">#REF!,#REF!</definedName>
    <definedName name="A125173642A">#REF!,#REF!</definedName>
    <definedName name="A125173646K">#REF!,#REF!</definedName>
    <definedName name="A125173650A">#REF!,#REF!</definedName>
    <definedName name="A125173654K">#REF!,#REF!</definedName>
    <definedName name="A125173658V">#REF!,#REF!</definedName>
    <definedName name="A125173662K">#REF!,#REF!</definedName>
    <definedName name="A125173666V">#REF!,#REF!</definedName>
    <definedName name="A125173670K">#REF!,#REF!</definedName>
    <definedName name="A125173674V">#REF!,#REF!</definedName>
    <definedName name="A125173678C">#REF!,#REF!</definedName>
    <definedName name="A125173682V">#REF!,#REF!</definedName>
    <definedName name="A125173686C">#REF!,#REF!</definedName>
    <definedName name="A125173690V">#REF!,#REF!</definedName>
    <definedName name="A125173694C">#REF!,#REF!</definedName>
    <definedName name="A125173698L">#REF!,#REF!</definedName>
    <definedName name="A125173702T">#REF!,#REF!</definedName>
    <definedName name="A125173706A">#REF!,#REF!</definedName>
    <definedName name="A125173710T">#REF!,#REF!</definedName>
    <definedName name="A125173714A">#REF!,#REF!</definedName>
    <definedName name="A125173718K">#REF!,#REF!</definedName>
    <definedName name="A125173722A">#REF!,#REF!</definedName>
    <definedName name="A125173726K">#REF!,#REF!</definedName>
    <definedName name="A125173730A">#REF!,#REF!</definedName>
    <definedName name="A125173734K">#REF!,#REF!</definedName>
    <definedName name="A125173738V">#REF!,#REF!</definedName>
    <definedName name="A125173742K">#REF!,#REF!</definedName>
    <definedName name="A125173746V">#REF!,#REF!</definedName>
    <definedName name="A125173750K">#REF!,#REF!</definedName>
    <definedName name="A125173754V">#REF!,#REF!</definedName>
    <definedName name="A125173758C">#REF!,#REF!</definedName>
    <definedName name="A125173762V">#REF!,#REF!</definedName>
    <definedName name="A125173766C">#REF!,#REF!</definedName>
    <definedName name="A125173770V">#REF!,#REF!</definedName>
    <definedName name="A125173774C">#REF!,#REF!</definedName>
    <definedName name="A125173778L">#REF!,#REF!</definedName>
    <definedName name="A125173782C">#REF!,#REF!</definedName>
    <definedName name="A125173786L">#REF!,#REF!</definedName>
    <definedName name="A125173790C">#REF!,#REF!</definedName>
    <definedName name="A125173794L">#REF!,#REF!</definedName>
    <definedName name="A125173798W">#REF!,#REF!</definedName>
    <definedName name="A125173802A">#REF!,#REF!</definedName>
    <definedName name="A125173806K">#REF!,#REF!</definedName>
    <definedName name="A125173810A">#REF!,#REF!</definedName>
    <definedName name="A125173814K">#REF!,#REF!</definedName>
    <definedName name="A125173818V">#REF!,#REF!</definedName>
    <definedName name="A125173822K">#REF!,#REF!</definedName>
    <definedName name="A125173826V">#REF!,#REF!</definedName>
    <definedName name="A125173830K">#REF!,#REF!</definedName>
    <definedName name="A125173834V">#REF!,#REF!</definedName>
    <definedName name="A125173838C">#REF!,#REF!</definedName>
    <definedName name="A125173842V">#REF!,#REF!</definedName>
    <definedName name="A125173846C">#REF!,#REF!</definedName>
    <definedName name="A125173850V">#REF!,#REF!</definedName>
    <definedName name="A125173854C">#REF!,#REF!</definedName>
    <definedName name="A125173858L">#REF!,#REF!</definedName>
    <definedName name="A125173862C">#REF!,#REF!</definedName>
    <definedName name="A125173866L">#REF!,#REF!</definedName>
    <definedName name="A125173870C">#REF!,#REF!</definedName>
    <definedName name="A125173874L">#REF!,#REF!</definedName>
    <definedName name="A125173878W">#REF!,#REF!</definedName>
    <definedName name="A125173882L">#REF!,#REF!</definedName>
    <definedName name="A125173886W">#REF!,#REF!</definedName>
    <definedName name="A125173890L">#REF!,#REF!</definedName>
    <definedName name="A125173894W">#REF!,#REF!</definedName>
    <definedName name="A125173898F">#REF!,#REF!</definedName>
    <definedName name="A125173902K">#REF!,#REF!</definedName>
    <definedName name="A125173906V">#REF!,#REF!</definedName>
    <definedName name="A125173910K">#REF!,#REF!</definedName>
    <definedName name="A125173914V">#REF!,#REF!</definedName>
    <definedName name="A125173918C">#REF!,#REF!</definedName>
    <definedName name="A125173922V">#REF!,#REF!</definedName>
    <definedName name="A125173926C">#REF!,#REF!</definedName>
    <definedName name="A125173930V">#REF!,#REF!</definedName>
    <definedName name="A125173934C">#REF!,#REF!</definedName>
    <definedName name="A125173938L">#REF!,#REF!</definedName>
    <definedName name="A125173942C">#REF!,#REF!</definedName>
    <definedName name="A125173946L">#REF!,#REF!</definedName>
    <definedName name="A125173950C">#REF!,#REF!</definedName>
    <definedName name="A125173954L">#REF!,#REF!</definedName>
    <definedName name="A125173958W">#REF!,#REF!</definedName>
    <definedName name="A125173962L">#REF!,#REF!</definedName>
    <definedName name="A125173966W">#REF!,#REF!</definedName>
    <definedName name="A125173970L">#REF!,#REF!</definedName>
    <definedName name="A125173974W">#REF!,#REF!</definedName>
    <definedName name="A125173978F">#REF!,#REF!</definedName>
    <definedName name="A125173982W">#REF!,#REF!</definedName>
    <definedName name="A125173986F">#REF!,#REF!</definedName>
    <definedName name="A125173990W">#REF!,#REF!</definedName>
    <definedName name="A125173994F">#REF!,#REF!</definedName>
    <definedName name="A125173998R">#REF!,#REF!</definedName>
    <definedName name="A125174002W">#REF!,#REF!</definedName>
    <definedName name="A125174006F">#REF!,#REF!</definedName>
    <definedName name="A125174010W">#REF!,#REF!</definedName>
    <definedName name="A125174014F">#REF!,#REF!</definedName>
    <definedName name="A125174018R">#REF!,#REF!</definedName>
    <definedName name="A125174022F">#REF!,#REF!</definedName>
    <definedName name="A125174026R">#REF!,#REF!</definedName>
    <definedName name="A125174030F">#REF!,#REF!</definedName>
    <definedName name="A125174034R">#REF!,#REF!</definedName>
    <definedName name="A125174038X">#REF!,#REF!</definedName>
    <definedName name="A125174042R">#REF!,#REF!</definedName>
    <definedName name="A125174046X">#REF!,#REF!</definedName>
    <definedName name="A125174050R">#REF!,#REF!</definedName>
    <definedName name="A125174054X">#REF!,#REF!</definedName>
    <definedName name="A125174058J">#REF!,#REF!</definedName>
    <definedName name="A125174062X">#REF!,#REF!</definedName>
    <definedName name="A125174066J">#REF!,#REF!</definedName>
    <definedName name="A125174070X">#REF!,#REF!</definedName>
    <definedName name="A125174074J">#REF!,#REF!</definedName>
    <definedName name="A125174078T">#REF!,#REF!</definedName>
    <definedName name="A125174082J">#REF!,#REF!</definedName>
    <definedName name="A125174086T">#REF!,#REF!</definedName>
    <definedName name="A125174090J">#REF!,#REF!</definedName>
    <definedName name="A125174094T">#REF!,#REF!</definedName>
    <definedName name="A125174098A">#REF!,#REF!</definedName>
    <definedName name="A125174102F">#REF!,#REF!</definedName>
    <definedName name="A125174106R">#REF!,#REF!</definedName>
    <definedName name="A125174110F">#REF!,#REF!</definedName>
    <definedName name="A125174114R">#REF!,#REF!</definedName>
    <definedName name="A125174118X">#REF!,#REF!</definedName>
    <definedName name="A125174122R">#REF!,#REF!</definedName>
    <definedName name="A125174126X">#REF!,#REF!</definedName>
    <definedName name="A125174130R">#REF!,#REF!</definedName>
    <definedName name="A125174134X">#REF!,#REF!</definedName>
    <definedName name="A125174138J">#REF!,#REF!</definedName>
    <definedName name="A125174142X">#REF!,#REF!</definedName>
    <definedName name="A125174146J">#REF!,#REF!</definedName>
    <definedName name="A125174150X">#REF!,#REF!</definedName>
    <definedName name="A125174154J">#REF!,#REF!</definedName>
    <definedName name="A125174158T">#REF!,#REF!</definedName>
    <definedName name="A125174162J">#REF!,#REF!</definedName>
    <definedName name="A125174166T">#REF!,#REF!</definedName>
    <definedName name="A125174170J">#REF!,#REF!</definedName>
    <definedName name="A125174174T">#REF!,#REF!</definedName>
    <definedName name="A125174178A">#REF!,#REF!</definedName>
    <definedName name="A125174182T">#REF!,#REF!</definedName>
    <definedName name="A125174186A">#REF!,#REF!</definedName>
    <definedName name="A125174190T">#REF!,#REF!</definedName>
    <definedName name="A125174194A">#REF!,#REF!</definedName>
    <definedName name="A125175030X">#REF!,#REF!</definedName>
    <definedName name="A125175034J">#REF!,#REF!</definedName>
    <definedName name="A125175038T">#REF!,#REF!</definedName>
    <definedName name="A125175042J">#REF!,#REF!</definedName>
    <definedName name="A125175046T">#REF!,#REF!</definedName>
    <definedName name="A125175050J">#REF!,#REF!</definedName>
    <definedName name="A125175054T">#REF!,#REF!</definedName>
    <definedName name="A125175058A">#REF!,#REF!</definedName>
    <definedName name="A125175062T">#REF!,#REF!</definedName>
    <definedName name="A125175066A">#REF!,#REF!</definedName>
    <definedName name="A125175070T">#REF!,#REF!</definedName>
    <definedName name="A125175074A">#REF!,#REF!</definedName>
    <definedName name="A125175078K">#REF!,#REF!</definedName>
    <definedName name="A125175082A">#REF!,#REF!</definedName>
    <definedName name="A125175086K">#REF!,#REF!</definedName>
    <definedName name="A125175090A">#REF!,#REF!</definedName>
    <definedName name="A125175094K">#REF!,#REF!</definedName>
    <definedName name="A125175098V">#REF!,#REF!</definedName>
    <definedName name="A125175102X">#REF!,#REF!</definedName>
    <definedName name="A125175106J">#REF!,#REF!</definedName>
    <definedName name="A125175110X">#REF!,#REF!</definedName>
    <definedName name="A125175114J">#REF!,#REF!</definedName>
    <definedName name="A125175118T">#REF!,#REF!</definedName>
    <definedName name="A125175122J">#REF!,#REF!</definedName>
    <definedName name="A125175126T">#REF!,#REF!</definedName>
    <definedName name="A125175130J">#REF!,#REF!</definedName>
    <definedName name="A125175966J">#REF!,#REF!</definedName>
    <definedName name="A125175970X">#REF!,#REF!</definedName>
    <definedName name="A125175974J">#REF!,#REF!</definedName>
    <definedName name="A125175978T">#REF!,#REF!</definedName>
    <definedName name="A125175982J">#REF!,#REF!</definedName>
    <definedName name="A125175986T">#REF!,#REF!</definedName>
    <definedName name="A125175990J">#REF!,#REF!</definedName>
    <definedName name="A125175994T">#REF!,#REF!</definedName>
    <definedName name="A125175998A">#REF!,#REF!</definedName>
    <definedName name="A125176002J">#REF!,#REF!</definedName>
    <definedName name="A125176006T">#REF!,#REF!</definedName>
    <definedName name="A125176010J">#REF!,#REF!</definedName>
    <definedName name="A125176014T">#REF!,#REF!</definedName>
    <definedName name="A125176018A">#REF!,#REF!</definedName>
    <definedName name="A125176022T">#REF!,#REF!</definedName>
    <definedName name="A125176026A">#REF!,#REF!</definedName>
    <definedName name="A125176030T">#REF!,#REF!</definedName>
    <definedName name="A125176034A">#REF!,#REF!</definedName>
    <definedName name="A125176038K">#REF!,#REF!</definedName>
    <definedName name="A125176042A">#REF!,#REF!</definedName>
    <definedName name="A125176046K">#REF!,#REF!</definedName>
    <definedName name="A125176050A">#REF!,#REF!</definedName>
    <definedName name="A125176054K">#REF!,#REF!</definedName>
    <definedName name="A125176058V">#REF!,#REF!</definedName>
    <definedName name="A125176062K">#REF!,#REF!</definedName>
    <definedName name="A125176066V">#REF!,#REF!</definedName>
    <definedName name="A125176902R">#REF!,#REF!</definedName>
    <definedName name="A125176906X">#REF!,#REF!</definedName>
    <definedName name="A125176910R">#REF!,#REF!</definedName>
    <definedName name="A125176914X">#REF!,#REF!</definedName>
    <definedName name="A125176918J">#REF!,#REF!</definedName>
    <definedName name="A125176922X">#REF!,#REF!</definedName>
    <definedName name="A125176926J">#REF!,#REF!</definedName>
    <definedName name="A125176930X">#REF!,#REF!</definedName>
    <definedName name="A125176934J">#REF!,#REF!</definedName>
    <definedName name="A125176938T">#REF!,#REF!</definedName>
    <definedName name="A125176942J">#REF!,#REF!</definedName>
    <definedName name="A125176946T">#REF!,#REF!</definedName>
    <definedName name="A125176950J">#REF!,#REF!</definedName>
    <definedName name="A125176954T">#REF!,#REF!</definedName>
    <definedName name="A125176958A">#REF!,#REF!</definedName>
    <definedName name="A125176962T">#REF!,#REF!</definedName>
    <definedName name="A125176966A">#REF!,#REF!</definedName>
    <definedName name="A125176970T">#REF!,#REF!</definedName>
    <definedName name="A125176974A">#REF!,#REF!</definedName>
    <definedName name="A125176978K">#REF!,#REF!</definedName>
    <definedName name="A125176982A">#REF!,#REF!</definedName>
    <definedName name="A125176986K">#REF!,#REF!</definedName>
    <definedName name="A125176990A">#REF!,#REF!</definedName>
    <definedName name="A125176994K">#REF!,#REF!</definedName>
    <definedName name="A125176998V">#REF!,#REF!</definedName>
    <definedName name="A125177002A">#REF!,#REF!</definedName>
    <definedName name="A125177838A">#REF!,#REF!</definedName>
    <definedName name="A125177842T">#REF!,#REF!</definedName>
    <definedName name="A125177846A">#REF!,#REF!</definedName>
    <definedName name="A125177850T">#REF!,#REF!</definedName>
    <definedName name="A125177854A">#REF!,#REF!</definedName>
    <definedName name="A125177858K">#REF!,#REF!</definedName>
    <definedName name="A125177862A">#REF!,#REF!</definedName>
    <definedName name="A125177866K">#REF!,#REF!</definedName>
    <definedName name="A125177870A">#REF!,#REF!</definedName>
    <definedName name="A125177874K">#REF!,#REF!</definedName>
    <definedName name="A125177878V">#REF!,#REF!</definedName>
    <definedName name="A125177882K">#REF!,#REF!</definedName>
    <definedName name="A125177886V">#REF!,#REF!</definedName>
    <definedName name="A125177890K">#REF!,#REF!</definedName>
    <definedName name="A125177894V">#REF!,#REF!</definedName>
    <definedName name="A125177898C">#REF!,#REF!</definedName>
    <definedName name="A125177902J">#REF!,#REF!</definedName>
    <definedName name="A125177906T">#REF!,#REF!</definedName>
    <definedName name="A125177910J">#REF!,#REF!</definedName>
    <definedName name="A125177914T">#REF!,#REF!</definedName>
    <definedName name="A125177918A">#REF!,#REF!</definedName>
    <definedName name="A125177922T">#REF!,#REF!</definedName>
    <definedName name="A125177926A">#REF!,#REF!</definedName>
    <definedName name="A125177930T">#REF!,#REF!</definedName>
    <definedName name="A125177934A">#REF!,#REF!</definedName>
    <definedName name="A125177938K">#REF!,#REF!</definedName>
    <definedName name="A125178774V">#REF!,#REF!</definedName>
    <definedName name="A125178778C">#REF!,#REF!</definedName>
    <definedName name="A125178782V">#REF!,#REF!</definedName>
    <definedName name="A125178786C">#REF!,#REF!</definedName>
    <definedName name="A125178790V">#REF!,#REF!</definedName>
    <definedName name="A125178794C">#REF!,#REF!</definedName>
    <definedName name="A125178798L">#REF!,#REF!</definedName>
    <definedName name="A125178802T">#REF!,#REF!</definedName>
    <definedName name="A125178806A">#REF!,#REF!</definedName>
    <definedName name="A125178810T">#REF!,#REF!</definedName>
    <definedName name="A125178814A">#REF!,#REF!</definedName>
    <definedName name="A125178818K">#REF!,#REF!</definedName>
    <definedName name="A125178822A">#REF!,#REF!</definedName>
    <definedName name="A125178826K">#REF!,#REF!</definedName>
    <definedName name="A125178830A">#REF!,#REF!</definedName>
    <definedName name="A125178834K">#REF!,#REF!</definedName>
    <definedName name="A125178838V">#REF!,#REF!</definedName>
    <definedName name="A125178842K">#REF!,#REF!</definedName>
    <definedName name="A125178846V">#REF!,#REF!</definedName>
    <definedName name="A125178850K">#REF!,#REF!</definedName>
    <definedName name="A125178854V">#REF!,#REF!</definedName>
    <definedName name="A125178858C">#REF!,#REF!</definedName>
    <definedName name="A125178862V">#REF!,#REF!</definedName>
    <definedName name="A125178866C">#REF!,#REF!</definedName>
    <definedName name="A125178870V">#REF!,#REF!</definedName>
    <definedName name="A125178874C">#REF!,#REF!</definedName>
    <definedName name="A125178878L">#REF!,#REF!</definedName>
    <definedName name="A125178882C">#REF!,#REF!</definedName>
    <definedName name="A125178886L">#REF!,#REF!</definedName>
    <definedName name="A125178890C">#REF!,#REF!</definedName>
    <definedName name="A125178894L">#REF!,#REF!</definedName>
    <definedName name="A125178898W">#REF!,#REF!</definedName>
    <definedName name="A125178902A">#REF!,#REF!</definedName>
    <definedName name="A125178906K">#REF!,#REF!</definedName>
    <definedName name="A125178910A">#REF!,#REF!</definedName>
    <definedName name="A125178914K">#REF!,#REF!</definedName>
    <definedName name="A125178918V">#REF!,#REF!</definedName>
    <definedName name="A125178922K">#REF!,#REF!</definedName>
    <definedName name="A125178926V">#REF!,#REF!</definedName>
    <definedName name="A125178930K">#REF!,#REF!</definedName>
    <definedName name="A125178934V">#REF!,#REF!</definedName>
    <definedName name="A125178938C">#REF!,#REF!</definedName>
    <definedName name="A125178942V">#REF!,#REF!</definedName>
    <definedName name="A125178946C">#REF!,#REF!</definedName>
    <definedName name="A125178950V">#REF!,#REF!</definedName>
    <definedName name="A125178954C">#REF!,#REF!</definedName>
    <definedName name="A125178958L">#REF!,#REF!</definedName>
    <definedName name="A125178962C">#REF!,#REF!</definedName>
    <definedName name="A125178966L">#REF!,#REF!</definedName>
    <definedName name="A125178970C">#REF!,#REF!</definedName>
    <definedName name="A125178974L">#REF!,#REF!</definedName>
    <definedName name="A125178978W">#REF!,#REF!</definedName>
    <definedName name="A125178982L">#REF!,#REF!</definedName>
    <definedName name="A125178986W">#REF!,#REF!</definedName>
    <definedName name="A125178990L">#REF!,#REF!</definedName>
    <definedName name="A125178994W">#REF!,#REF!</definedName>
    <definedName name="A125178998F">#REF!,#REF!</definedName>
    <definedName name="A125179002L">#REF!,#REF!</definedName>
    <definedName name="A125179006W">#REF!,#REF!</definedName>
    <definedName name="A125179010L">#REF!,#REF!</definedName>
    <definedName name="A125179014W">#REF!,#REF!</definedName>
    <definedName name="A125179018F">#REF!,#REF!</definedName>
    <definedName name="A125179022W">#REF!,#REF!</definedName>
    <definedName name="A125179026F">#REF!,#REF!</definedName>
    <definedName name="A125179030W">#REF!,#REF!</definedName>
    <definedName name="A125179034F">#REF!,#REF!</definedName>
    <definedName name="A125179038R">#REF!,#REF!</definedName>
    <definedName name="A125179042F">#REF!,#REF!</definedName>
    <definedName name="A125179046R">#REF!,#REF!</definedName>
    <definedName name="A125179050F">#REF!,#REF!</definedName>
    <definedName name="A125179054R">#REF!,#REF!</definedName>
    <definedName name="A125179058X">#REF!,#REF!</definedName>
    <definedName name="A125179062R">#REF!,#REF!</definedName>
    <definedName name="A125179066X">#REF!,#REF!</definedName>
    <definedName name="A125179070R">#REF!,#REF!</definedName>
    <definedName name="A125179074X">#REF!,#REF!</definedName>
    <definedName name="A125179078J">#REF!,#REF!</definedName>
    <definedName name="A125179082X">#REF!,#REF!</definedName>
    <definedName name="A125179086J">#REF!,#REF!</definedName>
    <definedName name="A125179090X">#REF!,#REF!</definedName>
    <definedName name="A125179094J">#REF!,#REF!</definedName>
    <definedName name="A125179098T">#REF!,#REF!</definedName>
    <definedName name="A125179102W">#REF!,#REF!</definedName>
    <definedName name="A125179106F">#REF!,#REF!</definedName>
    <definedName name="A125179110W">#REF!,#REF!</definedName>
    <definedName name="A125179114F">#REF!,#REF!</definedName>
    <definedName name="A125179118R">#REF!,#REF!</definedName>
    <definedName name="A125179122F">#REF!,#REF!</definedName>
    <definedName name="A125179126R">#REF!,#REF!</definedName>
    <definedName name="A125179130F">#REF!,#REF!</definedName>
    <definedName name="A125179134R">#REF!,#REF!</definedName>
    <definedName name="A125179138X">#REF!,#REF!</definedName>
    <definedName name="A125179142R">#REF!,#REF!</definedName>
    <definedName name="A125179146X">#REF!,#REF!</definedName>
    <definedName name="A125179150R">#REF!,#REF!</definedName>
    <definedName name="A125179154X">#REF!,#REF!</definedName>
    <definedName name="A125179158J">#REF!,#REF!</definedName>
    <definedName name="A125179162X">#REF!,#REF!</definedName>
    <definedName name="A125179166J">#REF!,#REF!</definedName>
    <definedName name="A125179170X">#REF!,#REF!</definedName>
    <definedName name="A125179174J">#REF!,#REF!</definedName>
    <definedName name="A125179178T">#REF!,#REF!</definedName>
    <definedName name="A125179182J">#REF!,#REF!</definedName>
    <definedName name="A125179186T">#REF!,#REF!</definedName>
    <definedName name="A125179190J">#REF!,#REF!</definedName>
    <definedName name="A125179194T">#REF!,#REF!</definedName>
    <definedName name="A125179198A">#REF!,#REF!</definedName>
    <definedName name="A125179202F">#REF!,#REF!</definedName>
    <definedName name="A125179206R">#REF!,#REF!</definedName>
    <definedName name="A125179210F">#REF!,#REF!</definedName>
    <definedName name="A125179214R">#REF!,#REF!</definedName>
    <definedName name="A125179218X">#REF!,#REF!</definedName>
    <definedName name="A125179222R">#REF!,#REF!</definedName>
    <definedName name="A125179226X">#REF!,#REF!</definedName>
    <definedName name="A125179230R">#REF!,#REF!</definedName>
    <definedName name="A125179234X">#REF!,#REF!</definedName>
    <definedName name="A125179238J">#REF!,#REF!</definedName>
    <definedName name="A125179242X">#REF!,#REF!</definedName>
    <definedName name="A125179246J">#REF!,#REF!</definedName>
    <definedName name="A125179250X">#REF!,#REF!</definedName>
    <definedName name="A125179254J">#REF!,#REF!</definedName>
    <definedName name="A125179258T">#REF!,#REF!</definedName>
    <definedName name="A125179262J">#REF!,#REF!</definedName>
    <definedName name="A125179266T">#REF!,#REF!</definedName>
    <definedName name="A125179270J">#REF!,#REF!</definedName>
    <definedName name="A125179274T">#REF!,#REF!</definedName>
    <definedName name="A125179278A">#REF!,#REF!</definedName>
    <definedName name="A125179282T">#REF!,#REF!</definedName>
    <definedName name="A125179286A">#REF!,#REF!</definedName>
    <definedName name="A125179290T">#REF!,#REF!</definedName>
    <definedName name="A125179294A">#REF!,#REF!</definedName>
    <definedName name="A125179298K">#REF!,#REF!</definedName>
    <definedName name="A125179302R">#REF!,#REF!</definedName>
    <definedName name="A125179306X">#REF!,#REF!</definedName>
    <definedName name="A125179310R">#REF!,#REF!</definedName>
    <definedName name="A125179314X">#REF!,#REF!</definedName>
    <definedName name="A125179318J">#REF!,#REF!</definedName>
    <definedName name="A125179322X">#REF!,#REF!</definedName>
    <definedName name="A125179326J">#REF!,#REF!</definedName>
    <definedName name="A125179330X">#REF!,#REF!</definedName>
    <definedName name="A125179334J">#REF!,#REF!</definedName>
    <definedName name="A125179338T">#REF!,#REF!</definedName>
    <definedName name="A125179342J">#REF!,#REF!</definedName>
    <definedName name="A125179346T">#REF!,#REF!</definedName>
    <definedName name="A125179350J">#REF!,#REF!</definedName>
    <definedName name="A125179354T">#REF!,#REF!</definedName>
    <definedName name="A125179358A">#REF!,#REF!</definedName>
    <definedName name="A125179362T">#REF!,#REF!</definedName>
    <definedName name="A125179366A">#REF!,#REF!</definedName>
    <definedName name="A125179370T">#REF!,#REF!</definedName>
    <definedName name="A125179374A">#REF!,#REF!</definedName>
    <definedName name="A125179378K">#REF!,#REF!</definedName>
    <definedName name="A125179382A">#REF!,#REF!</definedName>
    <definedName name="A125179386K">#REF!,#REF!</definedName>
    <definedName name="A125179390A">#REF!,#REF!</definedName>
    <definedName name="A125179394K">#REF!,#REF!</definedName>
    <definedName name="A125179398V">#REF!,#REF!</definedName>
    <definedName name="A125179402X">#REF!,#REF!</definedName>
    <definedName name="A125179406J">#REF!,#REF!</definedName>
    <definedName name="A125179410X">#REF!,#REF!</definedName>
    <definedName name="A125179414J">#REF!,#REF!</definedName>
    <definedName name="A125179418T">#REF!,#REF!</definedName>
    <definedName name="A125179422J">#REF!,#REF!</definedName>
    <definedName name="A125179426T">#REF!,#REF!</definedName>
    <definedName name="A125179430J">#REF!,#REF!</definedName>
    <definedName name="A125179434T">#REF!,#REF!</definedName>
    <definedName name="A125179438A">#REF!,#REF!</definedName>
    <definedName name="A125179442T">#REF!,#REF!</definedName>
    <definedName name="A125179446A">#REF!,#REF!</definedName>
    <definedName name="A125179450T">#REF!,#REF!</definedName>
    <definedName name="A125179454A">#REF!,#REF!</definedName>
    <definedName name="A125179458K">#REF!,#REF!</definedName>
    <definedName name="A125179462A">#REF!,#REF!</definedName>
    <definedName name="A125179466K">#REF!,#REF!</definedName>
    <definedName name="A125179470A">#REF!,#REF!</definedName>
    <definedName name="A125179474K">#REF!,#REF!</definedName>
    <definedName name="A125179478V">#REF!,#REF!</definedName>
    <definedName name="A125179482K">#REF!,#REF!</definedName>
    <definedName name="A125179486V">#REF!,#REF!</definedName>
    <definedName name="A125179490K">#REF!,#REF!</definedName>
    <definedName name="A125179494V">#REF!,#REF!</definedName>
    <definedName name="A125179498C">#REF!,#REF!</definedName>
    <definedName name="A125179502J">#REF!,#REF!</definedName>
    <definedName name="A125179506T">#REF!,#REF!</definedName>
    <definedName name="A125179510J">#REF!,#REF!</definedName>
    <definedName name="A125179514T">#REF!,#REF!</definedName>
    <definedName name="A125179518A">#REF!,#REF!</definedName>
    <definedName name="A125179522T">#REF!,#REF!</definedName>
    <definedName name="A125179526A">#REF!,#REF!</definedName>
    <definedName name="A125179530T">#REF!,#REF!</definedName>
    <definedName name="A125179534A">#REF!,#REF!</definedName>
    <definedName name="A125179538K">#REF!,#REF!</definedName>
    <definedName name="A125179542A">#REF!,#REF!</definedName>
    <definedName name="A125179546K">#REF!,#REF!</definedName>
    <definedName name="A125179550A">#REF!,#REF!</definedName>
    <definedName name="A125179554K">#REF!,#REF!</definedName>
    <definedName name="A125179558V">#REF!,#REF!</definedName>
    <definedName name="A125179562K">#REF!,#REF!</definedName>
    <definedName name="A125179566V">#REF!,#REF!</definedName>
    <definedName name="A125179570K">#REF!,#REF!</definedName>
    <definedName name="A125179574V">#REF!,#REF!</definedName>
    <definedName name="A125179578C">#REF!,#REF!</definedName>
    <definedName name="A125179582V">#REF!,#REF!</definedName>
    <definedName name="A125179586C">#REF!,#REF!</definedName>
    <definedName name="A125179590V">#REF!,#REF!</definedName>
    <definedName name="A125179594C">#REF!,#REF!</definedName>
    <definedName name="A125179598L">#REF!,#REF!</definedName>
    <definedName name="A125179602T">#REF!,#REF!</definedName>
    <definedName name="A125179606A">#REF!,#REF!</definedName>
    <definedName name="A125179610T">#REF!,#REF!</definedName>
    <definedName name="A125179614A">#REF!,#REF!</definedName>
    <definedName name="A125179618K">#REF!,#REF!</definedName>
    <definedName name="A125179622A">#REF!,#REF!</definedName>
    <definedName name="A125179626K">#REF!,#REF!</definedName>
    <definedName name="A125179630A">#REF!,#REF!</definedName>
    <definedName name="A125179634K">#REF!,#REF!</definedName>
    <definedName name="A125179638V">#REF!,#REF!</definedName>
    <definedName name="A125179642K">#REF!,#REF!</definedName>
    <definedName name="A125179646V">#REF!,#REF!</definedName>
    <definedName name="A125179650K">#REF!,#REF!</definedName>
    <definedName name="A125179654V">#REF!,#REF!</definedName>
    <definedName name="A125179658C">#REF!,#REF!</definedName>
    <definedName name="A125179662V">#REF!,#REF!</definedName>
    <definedName name="A125179666C">#REF!,#REF!</definedName>
    <definedName name="A125179670V">#REF!,#REF!</definedName>
    <definedName name="A125179674C">#REF!,#REF!</definedName>
    <definedName name="A125179678L">#REF!,#REF!</definedName>
    <definedName name="A125179682C">#REF!,#REF!</definedName>
    <definedName name="A125179686L">#REF!,#REF!</definedName>
    <definedName name="A125179690C">#REF!,#REF!</definedName>
    <definedName name="A125179694L">#REF!,#REF!</definedName>
    <definedName name="A125179698W">#REF!,#REF!</definedName>
    <definedName name="A125179702A">#REF!,#REF!</definedName>
    <definedName name="A125179706K">#REF!,#REF!</definedName>
    <definedName name="A125179710A">#REF!,#REF!</definedName>
    <definedName name="A125179714K">#REF!,#REF!</definedName>
    <definedName name="A125179718V">#REF!,#REF!</definedName>
    <definedName name="A125179722K">#REF!,#REF!</definedName>
    <definedName name="A125179726V">#REF!,#REF!</definedName>
    <definedName name="A125179730K">#REF!,#REF!</definedName>
    <definedName name="A125179734V">#REF!,#REF!</definedName>
    <definedName name="A125179738C">#REF!,#REF!</definedName>
    <definedName name="A125179742V">#REF!,#REF!</definedName>
    <definedName name="A125179746C">#REF!,#REF!</definedName>
    <definedName name="A125179750V">#REF!,#REF!</definedName>
    <definedName name="A125179754C">#REF!,#REF!</definedName>
    <definedName name="A125179758L">#REF!,#REF!</definedName>
    <definedName name="A125179762C">#REF!,#REF!</definedName>
    <definedName name="A125179766L">#REF!,#REF!</definedName>
    <definedName name="A125179770C">#REF!,#REF!</definedName>
    <definedName name="A125179774L">#REF!,#REF!</definedName>
    <definedName name="A125179778W">#REF!,#REF!</definedName>
    <definedName name="A125179782L">#REF!,#REF!</definedName>
    <definedName name="A125179786W">#REF!,#REF!</definedName>
    <definedName name="A125179790L">#REF!,#REF!</definedName>
    <definedName name="A125179794W">#REF!,#REF!</definedName>
    <definedName name="A125179798F">#REF!,#REF!</definedName>
    <definedName name="A125179802K">#REF!,#REF!</definedName>
    <definedName name="A125179806V">#REF!,#REF!</definedName>
    <definedName name="A125179810K">#REF!,#REF!</definedName>
    <definedName name="A125180646T">#REF!,#REF!</definedName>
    <definedName name="A125180650J">#REF!,#REF!</definedName>
    <definedName name="A125180654T">#REF!,#REF!</definedName>
    <definedName name="A125180658A">#REF!,#REF!</definedName>
    <definedName name="A125180662T">#REF!,#REF!</definedName>
    <definedName name="A125180666A">#REF!,#REF!</definedName>
    <definedName name="A125180670T">#REF!,#REF!</definedName>
    <definedName name="A125180674A">#REF!,#REF!</definedName>
    <definedName name="A125180678K">#REF!,#REF!</definedName>
    <definedName name="A125180682A">#REF!,#REF!</definedName>
    <definedName name="A125180686K">#REF!,#REF!</definedName>
    <definedName name="A125180690A">#REF!,#REF!</definedName>
    <definedName name="A125180694K">#REF!,#REF!</definedName>
    <definedName name="A125180698V">#REF!,#REF!</definedName>
    <definedName name="A125180702X">#REF!,#REF!</definedName>
    <definedName name="A125180706J">#REF!,#REF!</definedName>
    <definedName name="A125180710X">#REF!,#REF!</definedName>
    <definedName name="A125180714J">#REF!,#REF!</definedName>
    <definedName name="A125180718T">#REF!,#REF!</definedName>
    <definedName name="A125180722J">#REF!,#REF!</definedName>
    <definedName name="A125180726T">#REF!,#REF!</definedName>
    <definedName name="A125180730J">#REF!,#REF!</definedName>
    <definedName name="A125180734T">#REF!,#REF!</definedName>
    <definedName name="A125180738A">#REF!,#REF!</definedName>
    <definedName name="A125180742T">#REF!,#REF!</definedName>
    <definedName name="A125180746A">#REF!,#REF!</definedName>
    <definedName name="A125181582K">#REF!,#REF!</definedName>
    <definedName name="A125181586V">#REF!,#REF!</definedName>
    <definedName name="A125181590K">#REF!,#REF!</definedName>
    <definedName name="A125181594V">#REF!,#REF!</definedName>
    <definedName name="A125181598C">#REF!,#REF!</definedName>
    <definedName name="A125181602J">#REF!,#REF!</definedName>
    <definedName name="A125181606T">#REF!,#REF!</definedName>
    <definedName name="A125181610J">#REF!,#REF!</definedName>
    <definedName name="A125181614T">#REF!,#REF!</definedName>
    <definedName name="A125181618A">#REF!,#REF!</definedName>
    <definedName name="A125181622T">#REF!,#REF!</definedName>
    <definedName name="A125181626A">#REF!,#REF!</definedName>
    <definedName name="A125181630T">#REF!,#REF!</definedName>
    <definedName name="A125181634A">#REF!,#REF!</definedName>
    <definedName name="A125181638K">#REF!,#REF!</definedName>
    <definedName name="A125181642A">#REF!,#REF!</definedName>
    <definedName name="A125181646K">#REF!,#REF!</definedName>
    <definedName name="A125181650A">#REF!,#REF!</definedName>
    <definedName name="A125181654K">#REF!,#REF!</definedName>
    <definedName name="A125181658V">#REF!,#REF!</definedName>
    <definedName name="A125181662K">#REF!,#REF!</definedName>
    <definedName name="A125181666V">#REF!,#REF!</definedName>
    <definedName name="A125181670K">#REF!,#REF!</definedName>
    <definedName name="A125181674V">#REF!,#REF!</definedName>
    <definedName name="A125181678C">#REF!,#REF!</definedName>
    <definedName name="A125181682V">#REF!,#REF!</definedName>
    <definedName name="A125182518K">#REF!,#REF!</definedName>
    <definedName name="A125182522A">#REF!,#REF!</definedName>
    <definedName name="A125182526K">#REF!,#REF!</definedName>
    <definedName name="A125182530A">#REF!,#REF!</definedName>
    <definedName name="A125182534K">#REF!,#REF!</definedName>
    <definedName name="A125182538V">#REF!,#REF!</definedName>
    <definedName name="A125182542K">#REF!,#REF!</definedName>
    <definedName name="A125182546V">#REF!,#REF!</definedName>
    <definedName name="A125182550K">#REF!,#REF!</definedName>
    <definedName name="A125182554V">#REF!,#REF!</definedName>
    <definedName name="A125182558C">#REF!,#REF!</definedName>
    <definedName name="A125182562V">#REF!,#REF!</definedName>
    <definedName name="A125182566C">#REF!,#REF!</definedName>
    <definedName name="A125182570V">#REF!,#REF!</definedName>
    <definedName name="A125182574C">#REF!,#REF!</definedName>
    <definedName name="A125182578L">#REF!,#REF!</definedName>
    <definedName name="A125182582C">#REF!,#REF!</definedName>
    <definedName name="A125182586L">#REF!,#REF!</definedName>
    <definedName name="A125182590C">#REF!,#REF!</definedName>
    <definedName name="A125182594L">#REF!,#REF!</definedName>
    <definedName name="A125182598W">#REF!,#REF!</definedName>
    <definedName name="A125182602A">#REF!,#REF!</definedName>
    <definedName name="A125182606K">#REF!,#REF!</definedName>
    <definedName name="A125182610A">#REF!,#REF!</definedName>
    <definedName name="A125182614K">#REF!,#REF!</definedName>
    <definedName name="A125182618V">#REF!,#REF!</definedName>
    <definedName name="A125183454C">#REF!,#REF!</definedName>
    <definedName name="A125183458L">#REF!,#REF!</definedName>
    <definedName name="A125183462C">#REF!,#REF!</definedName>
    <definedName name="A125183466L">#REF!,#REF!</definedName>
    <definedName name="A125183470C">#REF!,#REF!</definedName>
    <definedName name="A125183474L">#REF!,#REF!</definedName>
    <definedName name="A125183478W">#REF!,#REF!</definedName>
    <definedName name="A125183482L">#REF!,#REF!</definedName>
    <definedName name="A125183486W">#REF!,#REF!</definedName>
    <definedName name="A125183490L">#REF!,#REF!</definedName>
    <definedName name="A125183494W">#REF!,#REF!</definedName>
    <definedName name="A125183498F">#REF!,#REF!</definedName>
    <definedName name="A125183502K">#REF!,#REF!</definedName>
    <definedName name="A125183506V">#REF!,#REF!</definedName>
    <definedName name="A125183510K">#REF!,#REF!</definedName>
    <definedName name="A125183514V">#REF!,#REF!</definedName>
    <definedName name="A125183518C">#REF!,#REF!</definedName>
    <definedName name="A125183522V">#REF!,#REF!</definedName>
    <definedName name="A125183526C">#REF!,#REF!</definedName>
    <definedName name="A125183530V">#REF!,#REF!</definedName>
    <definedName name="A125183534C">#REF!,#REF!</definedName>
    <definedName name="A125183538L">#REF!,#REF!</definedName>
    <definedName name="A125183542C">#REF!,#REF!</definedName>
    <definedName name="A125183546L">#REF!,#REF!</definedName>
    <definedName name="A125183550C">#REF!,#REF!</definedName>
    <definedName name="A125183554L">#REF!,#REF!</definedName>
    <definedName name="A125184390W">#REF!,#REF!</definedName>
    <definedName name="A125184394F">#REF!,#REF!</definedName>
    <definedName name="A125184398R">#REF!,#REF!</definedName>
    <definedName name="A125184402V">#REF!,#REF!</definedName>
    <definedName name="A125184406C">#REF!,#REF!</definedName>
    <definedName name="A125184410V">#REF!,#REF!</definedName>
    <definedName name="A125184414C">#REF!,#REF!</definedName>
    <definedName name="A125184418L">#REF!,#REF!</definedName>
    <definedName name="A125184422C">#REF!,#REF!</definedName>
    <definedName name="A125184426L">#REF!,#REF!</definedName>
    <definedName name="A125184430C">#REF!,#REF!</definedName>
    <definedName name="A125184434L">#REF!,#REF!</definedName>
    <definedName name="A125184438W">#REF!,#REF!</definedName>
    <definedName name="A125184442L">#REF!,#REF!</definedName>
    <definedName name="A125184446W">#REF!,#REF!</definedName>
    <definedName name="A125184450L">#REF!,#REF!</definedName>
    <definedName name="A125184454W">#REF!,#REF!</definedName>
    <definedName name="A125184458F">#REF!,#REF!</definedName>
    <definedName name="A125184462W">#REF!,#REF!</definedName>
    <definedName name="A125184466F">#REF!,#REF!</definedName>
    <definedName name="A125184470W">#REF!,#REF!</definedName>
    <definedName name="A125184474F">#REF!,#REF!</definedName>
    <definedName name="A125184478R">#REF!,#REF!</definedName>
    <definedName name="A125184482F">#REF!,#REF!</definedName>
    <definedName name="A125184486R">#REF!,#REF!</definedName>
    <definedName name="A125184490F">#REF!,#REF!</definedName>
    <definedName name="A125184494R">#REF!,#REF!</definedName>
    <definedName name="A125184498X">#REF!,#REF!</definedName>
    <definedName name="A125184502C">#REF!,#REF!</definedName>
    <definedName name="A125184506L">#REF!,#REF!</definedName>
    <definedName name="A125184510C">#REF!,#REF!</definedName>
    <definedName name="A125184514L">#REF!,#REF!</definedName>
    <definedName name="A125184518W">#REF!,#REF!</definedName>
    <definedName name="A125184522L">#REF!,#REF!</definedName>
    <definedName name="A125184526W">#REF!,#REF!</definedName>
    <definedName name="A125184530L">#REF!,#REF!</definedName>
    <definedName name="A125184534W">#REF!,#REF!</definedName>
    <definedName name="A125184538F">#REF!,#REF!</definedName>
    <definedName name="A125184542W">#REF!,#REF!</definedName>
    <definedName name="A125184546F">#REF!,#REF!</definedName>
    <definedName name="A125184550W">#REF!,#REF!</definedName>
    <definedName name="A125184554F">#REF!,#REF!</definedName>
    <definedName name="A125184558R">#REF!,#REF!</definedName>
    <definedName name="A125184562F">#REF!,#REF!</definedName>
    <definedName name="A125184566R">#REF!,#REF!</definedName>
    <definedName name="A125184570F">#REF!,#REF!</definedName>
    <definedName name="A125184574R">#REF!,#REF!</definedName>
    <definedName name="A125184578X">#REF!,#REF!</definedName>
    <definedName name="A125184582R">#REF!,#REF!</definedName>
    <definedName name="A125184586X">#REF!,#REF!</definedName>
    <definedName name="A125184590R">#REF!,#REF!</definedName>
    <definedName name="A125184594X">#REF!,#REF!</definedName>
    <definedName name="A125184598J">#REF!,#REF!</definedName>
    <definedName name="A125184602L">#REF!,#REF!</definedName>
    <definedName name="A125184606W">#REF!,#REF!</definedName>
    <definedName name="A125184610L">#REF!,#REF!</definedName>
    <definedName name="A125184614W">#REF!,#REF!</definedName>
    <definedName name="A125184618F">#REF!,#REF!</definedName>
    <definedName name="A125184622W">#REF!,#REF!</definedName>
    <definedName name="A125184626F">#REF!,#REF!</definedName>
    <definedName name="A125184630W">#REF!,#REF!</definedName>
    <definedName name="A125184634F">#REF!,#REF!</definedName>
    <definedName name="A125184638R">#REF!,#REF!</definedName>
    <definedName name="A125184642F">#REF!,#REF!</definedName>
    <definedName name="A125184646R">#REF!,#REF!</definedName>
    <definedName name="A125184650F">#REF!,#REF!</definedName>
    <definedName name="A125184654R">#REF!,#REF!</definedName>
    <definedName name="A125184658X">#REF!,#REF!</definedName>
    <definedName name="A125184662R">#REF!,#REF!</definedName>
    <definedName name="A125184666X">#REF!,#REF!</definedName>
    <definedName name="A125184670R">#REF!,#REF!</definedName>
    <definedName name="A125184674X">#REF!,#REF!</definedName>
    <definedName name="A125184678J">#REF!,#REF!</definedName>
    <definedName name="A125184682X">#REF!,#REF!</definedName>
    <definedName name="A125184686J">#REF!,#REF!</definedName>
    <definedName name="A125184690X">#REF!,#REF!</definedName>
    <definedName name="A125184694J">#REF!,#REF!</definedName>
    <definedName name="A125184698T">#REF!,#REF!</definedName>
    <definedName name="A125184702W">#REF!,#REF!</definedName>
    <definedName name="A125184706F">#REF!,#REF!</definedName>
    <definedName name="A125184710W">#REF!,#REF!</definedName>
    <definedName name="A125184714F">#REF!,#REF!</definedName>
    <definedName name="A125184718R">#REF!,#REF!</definedName>
    <definedName name="A125184722F">#REF!,#REF!</definedName>
    <definedName name="A125184726R">#REF!,#REF!</definedName>
    <definedName name="A125184730F">#REF!,#REF!</definedName>
    <definedName name="A125184734R">#REF!,#REF!</definedName>
    <definedName name="A125184738X">#REF!,#REF!</definedName>
    <definedName name="A125184742R">#REF!,#REF!</definedName>
    <definedName name="A125184746X">#REF!,#REF!</definedName>
    <definedName name="A125184750R">#REF!,#REF!</definedName>
    <definedName name="A125184754X">#REF!,#REF!</definedName>
    <definedName name="A125184758J">#REF!,#REF!</definedName>
    <definedName name="A125184762X">#REF!,#REF!</definedName>
    <definedName name="A125184766J">#REF!,#REF!</definedName>
    <definedName name="A125184770X">#REF!,#REF!</definedName>
    <definedName name="A125184774J">#REF!,#REF!</definedName>
    <definedName name="A125184778T">#REF!,#REF!</definedName>
    <definedName name="A125184782J">#REF!,#REF!</definedName>
    <definedName name="A125184786T">#REF!,#REF!</definedName>
    <definedName name="A125184790J">#REF!,#REF!</definedName>
    <definedName name="A125184794T">#REF!,#REF!</definedName>
    <definedName name="A125184798A">#REF!,#REF!</definedName>
    <definedName name="A125184802F">#REF!,#REF!</definedName>
    <definedName name="A125184806R">#REF!,#REF!</definedName>
    <definedName name="A125184810F">#REF!,#REF!</definedName>
    <definedName name="A125184814R">#REF!,#REF!</definedName>
    <definedName name="A125184818X">#REF!,#REF!</definedName>
    <definedName name="A125184822R">#REF!,#REF!</definedName>
    <definedName name="A125184826X">#REF!,#REF!</definedName>
    <definedName name="A125184830R">#REF!,#REF!</definedName>
    <definedName name="A125184834X">#REF!,#REF!</definedName>
    <definedName name="A125184838J">#REF!,#REF!</definedName>
    <definedName name="A125184842X">#REF!,#REF!</definedName>
    <definedName name="A125184846J">#REF!,#REF!</definedName>
    <definedName name="A125184850X">#REF!,#REF!</definedName>
    <definedName name="A125184854J">#REF!,#REF!</definedName>
    <definedName name="A125184858T">#REF!,#REF!</definedName>
    <definedName name="A125184862J">#REF!,#REF!</definedName>
    <definedName name="A125184866T">#REF!,#REF!</definedName>
    <definedName name="A125184870J">#REF!,#REF!</definedName>
    <definedName name="A125184874T">#REF!,#REF!</definedName>
    <definedName name="A125184878A">#REF!,#REF!</definedName>
    <definedName name="A125184882T">#REF!,#REF!</definedName>
    <definedName name="A125184886A">#REF!,#REF!</definedName>
    <definedName name="A125184890T">#REF!,#REF!</definedName>
    <definedName name="A125184894A">#REF!,#REF!</definedName>
    <definedName name="A125184898K">#REF!,#REF!</definedName>
    <definedName name="A125184902R">#REF!,#REF!</definedName>
    <definedName name="A125184906X">#REF!,#REF!</definedName>
    <definedName name="A125184910R">#REF!,#REF!</definedName>
    <definedName name="A125184914X">#REF!,#REF!</definedName>
    <definedName name="A125184918J">#REF!,#REF!</definedName>
    <definedName name="A125184922X">#REF!,#REF!</definedName>
    <definedName name="A125184926J">#REF!,#REF!</definedName>
    <definedName name="A125184930X">#REF!,#REF!</definedName>
    <definedName name="A125184934J">#REF!,#REF!</definedName>
    <definedName name="A125184938T">#REF!,#REF!</definedName>
    <definedName name="A125184942J">#REF!,#REF!</definedName>
    <definedName name="A125184946T">#REF!,#REF!</definedName>
    <definedName name="A125184950J">#REF!,#REF!</definedName>
    <definedName name="A125184954T">#REF!,#REF!</definedName>
    <definedName name="A125184958A">#REF!,#REF!</definedName>
    <definedName name="A125184962T">#REF!,#REF!</definedName>
    <definedName name="A125184966A">#REF!,#REF!</definedName>
    <definedName name="A125184970T">#REF!,#REF!</definedName>
    <definedName name="A125184974A">#REF!,#REF!</definedName>
    <definedName name="A125184978K">#REF!,#REF!</definedName>
    <definedName name="A125184982A">#REF!,#REF!</definedName>
    <definedName name="A125184986K">#REF!,#REF!</definedName>
    <definedName name="A125184990A">#REF!,#REF!</definedName>
    <definedName name="A125184994K">#REF!,#REF!</definedName>
    <definedName name="A125184998V">#REF!,#REF!</definedName>
    <definedName name="A125185002A">#REF!,#REF!</definedName>
    <definedName name="A125185006K">#REF!,#REF!</definedName>
    <definedName name="A125185010A">#REF!,#REF!</definedName>
    <definedName name="A125185014K">#REF!,#REF!</definedName>
    <definedName name="A125185018V">#REF!,#REF!</definedName>
    <definedName name="A125185022K">#REF!,#REF!</definedName>
    <definedName name="A125185026V">#REF!,#REF!</definedName>
    <definedName name="A125185030K">#REF!,#REF!</definedName>
    <definedName name="A125185034V">#REF!,#REF!</definedName>
    <definedName name="A125185038C">#REF!,#REF!</definedName>
    <definedName name="A125185042V">#REF!,#REF!</definedName>
    <definedName name="A125185046C">#REF!,#REF!</definedName>
    <definedName name="A125185050V">#REF!,#REF!</definedName>
    <definedName name="A125185054C">#REF!,#REF!</definedName>
    <definedName name="A125185058L">#REF!,#REF!</definedName>
    <definedName name="A125185062C">#REF!,#REF!</definedName>
    <definedName name="A125185066L">#REF!,#REF!</definedName>
    <definedName name="A125185070C">#REF!,#REF!</definedName>
    <definedName name="A125185074L">#REF!,#REF!</definedName>
    <definedName name="A125185078W">#REF!,#REF!</definedName>
    <definedName name="A125185082L">#REF!,#REF!</definedName>
    <definedName name="A125185086W">#REF!,#REF!</definedName>
    <definedName name="A125185090L">#REF!,#REF!</definedName>
    <definedName name="A125185094W">#REF!,#REF!</definedName>
    <definedName name="A125185098F">#REF!,#REF!</definedName>
    <definedName name="A125185102K">#REF!,#REF!</definedName>
    <definedName name="A125185106V">#REF!,#REF!</definedName>
    <definedName name="A125185110K">#REF!,#REF!</definedName>
    <definedName name="A125185114V">#REF!,#REF!</definedName>
    <definedName name="A125185118C">#REF!,#REF!</definedName>
    <definedName name="A125185122V">#REF!,#REF!</definedName>
    <definedName name="A125185126C">#REF!,#REF!</definedName>
    <definedName name="A125185130V">#REF!,#REF!</definedName>
    <definedName name="A125185134C">#REF!,#REF!</definedName>
    <definedName name="A125185138L">#REF!,#REF!</definedName>
    <definedName name="A125185142C">#REF!,#REF!</definedName>
    <definedName name="A125185146L">#REF!,#REF!</definedName>
    <definedName name="A125185150C">#REF!,#REF!</definedName>
    <definedName name="A125185154L">#REF!,#REF!</definedName>
    <definedName name="A125185158W">#REF!,#REF!</definedName>
    <definedName name="A125185162L">#REF!,#REF!</definedName>
    <definedName name="A125185166W">#REF!,#REF!</definedName>
    <definedName name="A125185170L">#REF!,#REF!</definedName>
    <definedName name="A125185174W">#REF!,#REF!</definedName>
    <definedName name="A125185178F">#REF!,#REF!</definedName>
    <definedName name="A125185182W">#REF!,#REF!</definedName>
    <definedName name="A125185186F">#REF!,#REF!</definedName>
    <definedName name="A125185190W">#REF!,#REF!</definedName>
    <definedName name="A125185194F">#REF!,#REF!</definedName>
    <definedName name="A125185198R">#REF!,#REF!</definedName>
    <definedName name="A125185202V">#REF!,#REF!</definedName>
    <definedName name="A125185206C">#REF!,#REF!</definedName>
    <definedName name="A125185210V">#REF!,#REF!</definedName>
    <definedName name="A125185214C">#REF!,#REF!</definedName>
    <definedName name="A125185218L">#REF!,#REF!</definedName>
    <definedName name="A125185222C">#REF!,#REF!</definedName>
    <definedName name="A125185226L">#REF!,#REF!</definedName>
    <definedName name="A125185230C">#REF!,#REF!</definedName>
    <definedName name="A125185234L">#REF!,#REF!</definedName>
    <definedName name="A125185238W">#REF!,#REF!</definedName>
    <definedName name="A125185242L">#REF!,#REF!</definedName>
    <definedName name="A125185246W">#REF!,#REF!</definedName>
    <definedName name="A125185250L">#REF!,#REF!</definedName>
    <definedName name="A125185254W">#REF!,#REF!</definedName>
    <definedName name="A125185258F">#REF!,#REF!</definedName>
    <definedName name="A125185262W">#REF!,#REF!</definedName>
    <definedName name="A125185266F">#REF!,#REF!</definedName>
    <definedName name="A125185270W">#REF!,#REF!</definedName>
    <definedName name="A125185274F">#REF!,#REF!</definedName>
    <definedName name="A125185278R">#REF!,#REF!</definedName>
    <definedName name="A125185282F">#REF!,#REF!</definedName>
    <definedName name="A125185286R">#REF!,#REF!</definedName>
    <definedName name="A125185290F">#REF!,#REF!</definedName>
    <definedName name="A125185294R">#REF!,#REF!</definedName>
    <definedName name="A125185298X">#REF!,#REF!</definedName>
    <definedName name="A125185302C">#REF!,#REF!</definedName>
    <definedName name="A125185306L">#REF!,#REF!</definedName>
    <definedName name="A125185310C">#REF!,#REF!</definedName>
    <definedName name="A125185314L">#REF!,#REF!</definedName>
    <definedName name="A125185318W">#REF!,#REF!</definedName>
    <definedName name="A125185322L">#REF!,#REF!</definedName>
    <definedName name="A125185326W">#REF!,#REF!</definedName>
    <definedName name="A125185330L">#REF!,#REF!</definedName>
    <definedName name="A125185334W">#REF!,#REF!</definedName>
    <definedName name="A125185338F">#REF!,#REF!</definedName>
    <definedName name="A125185342W">#REF!,#REF!</definedName>
    <definedName name="A125185346F">#REF!,#REF!</definedName>
    <definedName name="A125185350W">#REF!,#REF!</definedName>
    <definedName name="A125185354F">#REF!,#REF!</definedName>
    <definedName name="A125185358R">#REF!,#REF!</definedName>
    <definedName name="A125185362F">#REF!,#REF!</definedName>
    <definedName name="A125185366R">#REF!,#REF!</definedName>
    <definedName name="A125185370F">#REF!,#REF!</definedName>
    <definedName name="A125185374R">#REF!,#REF!</definedName>
    <definedName name="A125185378X">#REF!,#REF!</definedName>
    <definedName name="A125185382R">#REF!,#REF!</definedName>
    <definedName name="A125185386X">#REF!,#REF!</definedName>
    <definedName name="A125185390R">#REF!,#REF!</definedName>
    <definedName name="A125185394X">#REF!,#REF!</definedName>
    <definedName name="A125185398J">#REF!,#REF!</definedName>
    <definedName name="A125185402L">#REF!,#REF!</definedName>
    <definedName name="A125185406W">#REF!,#REF!</definedName>
    <definedName name="A125185410L">#REF!,#REF!</definedName>
    <definedName name="A125185414W">#REF!,#REF!</definedName>
    <definedName name="A125185418F">#REF!,#REF!</definedName>
    <definedName name="A125185422W">#REF!,#REF!</definedName>
    <definedName name="A125185426F">#REF!,#REF!</definedName>
    <definedName name="A125186262R">#REF!,#REF!</definedName>
    <definedName name="A125186266X">#REF!,#REF!</definedName>
    <definedName name="A125186270R">#REF!,#REF!</definedName>
    <definedName name="A125186274X">#REF!,#REF!</definedName>
    <definedName name="A125186278J">#REF!,#REF!</definedName>
    <definedName name="A125186282X">#REF!,#REF!</definedName>
    <definedName name="A125186286J">#REF!,#REF!</definedName>
    <definedName name="A125186290X">#REF!,#REF!</definedName>
    <definedName name="A125186294J">#REF!,#REF!</definedName>
    <definedName name="A125186298T">#REF!,#REF!</definedName>
    <definedName name="A125186302W">#REF!,#REF!</definedName>
    <definedName name="A125186306F">#REF!,#REF!</definedName>
    <definedName name="A125186310W">#REF!,#REF!</definedName>
    <definedName name="A125186314F">#REF!,#REF!</definedName>
    <definedName name="A125186318R">#REF!,#REF!</definedName>
    <definedName name="A125186322F">#REF!,#REF!</definedName>
    <definedName name="A125186326R">#REF!,#REF!</definedName>
    <definedName name="A125186330F">#REF!,#REF!</definedName>
    <definedName name="A125186334R">#REF!,#REF!</definedName>
    <definedName name="A125186338X">#REF!,#REF!</definedName>
    <definedName name="A125186342R">#REF!,#REF!</definedName>
    <definedName name="A125186346X">#REF!,#REF!</definedName>
    <definedName name="A125186350R">#REF!,#REF!</definedName>
    <definedName name="A125186354X">#REF!,#REF!</definedName>
    <definedName name="A125186358J">#REF!,#REF!</definedName>
    <definedName name="A125186362X">#REF!,#REF!</definedName>
    <definedName name="A125187198A">#REF!,#REF!</definedName>
    <definedName name="A125187202F">#REF!,#REF!</definedName>
    <definedName name="A125187206R">#REF!,#REF!</definedName>
    <definedName name="A125187210F">#REF!,#REF!</definedName>
    <definedName name="A125187214R">#REF!,#REF!</definedName>
    <definedName name="A125187218X">#REF!,#REF!</definedName>
    <definedName name="A125187222R">#REF!,#REF!</definedName>
    <definedName name="A125187226X">#REF!,#REF!</definedName>
    <definedName name="A125187230R">#REF!,#REF!</definedName>
    <definedName name="A125187234X">#REF!,#REF!</definedName>
    <definedName name="A125187238J">#REF!,#REF!</definedName>
    <definedName name="A125187242X">#REF!,#REF!</definedName>
    <definedName name="A125187246J">#REF!,#REF!</definedName>
    <definedName name="A125187250X">#REF!,#REF!</definedName>
    <definedName name="A125187254J">#REF!,#REF!</definedName>
    <definedName name="A125187258T">#REF!,#REF!</definedName>
    <definedName name="A125187262J">#REF!,#REF!</definedName>
    <definedName name="A125187266T">#REF!,#REF!</definedName>
    <definedName name="A125187270J">#REF!,#REF!</definedName>
    <definedName name="A125187274T">#REF!,#REF!</definedName>
    <definedName name="A125187278A">#REF!,#REF!</definedName>
    <definedName name="A125187282T">#REF!,#REF!</definedName>
    <definedName name="A125187286A">#REF!,#REF!</definedName>
    <definedName name="A125187290T">#REF!,#REF!</definedName>
    <definedName name="A125187294A">#REF!,#REF!</definedName>
    <definedName name="A125187298K">#REF!,#REF!</definedName>
    <definedName name="A125188134J">#REF!,#REF!</definedName>
    <definedName name="A125188138T">#REF!,#REF!</definedName>
    <definedName name="A125188142J">#REF!,#REF!</definedName>
    <definedName name="A125188146T">#REF!,#REF!</definedName>
    <definedName name="A125188150J">#REF!,#REF!</definedName>
    <definedName name="A125188154T">#REF!,#REF!</definedName>
    <definedName name="A125188158A">#REF!,#REF!</definedName>
    <definedName name="A125188162T">#REF!,#REF!</definedName>
    <definedName name="A125188166A">#REF!,#REF!</definedName>
    <definedName name="A125188170T">#REF!,#REF!</definedName>
    <definedName name="A125188174A">#REF!,#REF!</definedName>
    <definedName name="A125188178K">#REF!,#REF!</definedName>
    <definedName name="A125188182A">#REF!,#REF!</definedName>
    <definedName name="A125188186K">#REF!,#REF!</definedName>
    <definedName name="A125188190A">#REF!,#REF!</definedName>
    <definedName name="A125188194K">#REF!,#REF!</definedName>
    <definedName name="A125188198V">#REF!,#REF!</definedName>
    <definedName name="A125188202X">#REF!,#REF!</definedName>
    <definedName name="A125188206J">#REF!,#REF!</definedName>
    <definedName name="A125188210X">#REF!,#REF!</definedName>
    <definedName name="A125188214J">#REF!,#REF!</definedName>
    <definedName name="A125188218T">#REF!,#REF!</definedName>
    <definedName name="A125188222J">#REF!,#REF!</definedName>
    <definedName name="A125188226T">#REF!,#REF!</definedName>
    <definedName name="A125188230J">#REF!,#REF!</definedName>
    <definedName name="A125188234T">#REF!,#REF!</definedName>
    <definedName name="A125189070A">#REF!,#REF!</definedName>
    <definedName name="A125189074K">#REF!,#REF!</definedName>
    <definedName name="A125189078V">#REF!,#REF!</definedName>
    <definedName name="A125189082K">#REF!,#REF!</definedName>
    <definedName name="A125189086V">#REF!,#REF!</definedName>
    <definedName name="A125189090K">#REF!,#REF!</definedName>
    <definedName name="A125189094V">#REF!,#REF!</definedName>
    <definedName name="A125189098C">#REF!,#REF!</definedName>
    <definedName name="A125189102J">#REF!,#REF!</definedName>
    <definedName name="A125189106T">#REF!,#REF!</definedName>
    <definedName name="A125189110J">#REF!,#REF!</definedName>
    <definedName name="A125189114T">#REF!,#REF!</definedName>
    <definedName name="A125189118A">#REF!,#REF!</definedName>
    <definedName name="A125189122T">#REF!,#REF!</definedName>
    <definedName name="A125189126A">#REF!,#REF!</definedName>
    <definedName name="A125189130T">#REF!,#REF!</definedName>
    <definedName name="A125189134A">#REF!,#REF!</definedName>
    <definedName name="A125189138K">#REF!,#REF!</definedName>
    <definedName name="A125189142A">#REF!,#REF!</definedName>
    <definedName name="A125189146K">#REF!,#REF!</definedName>
    <definedName name="A125189150A">#REF!,#REF!</definedName>
    <definedName name="A125189154K">#REF!,#REF!</definedName>
    <definedName name="A125189158V">#REF!,#REF!</definedName>
    <definedName name="A125189162K">#REF!,#REF!</definedName>
    <definedName name="A125189166V">#REF!,#REF!</definedName>
    <definedName name="A125189170K">#REF!,#REF!</definedName>
    <definedName name="A126251658C">#REF!,#REF!</definedName>
    <definedName name="A126251662V">#REF!,#REF!</definedName>
    <definedName name="A126251666C">#REF!,#REF!</definedName>
    <definedName name="A126251670V">#REF!,#REF!</definedName>
    <definedName name="A126251674C">#REF!,#REF!</definedName>
    <definedName name="A126251678L">#REF!,#REF!</definedName>
    <definedName name="A126251682C">#REF!,#REF!</definedName>
    <definedName name="A126251686L">#REF!,#REF!</definedName>
    <definedName name="A126251690C">#REF!,#REF!</definedName>
    <definedName name="A126251694L">#REF!,#REF!</definedName>
    <definedName name="A126251698W">#REF!,#REF!</definedName>
    <definedName name="A126251702A">#REF!,#REF!</definedName>
    <definedName name="A126251706K">#REF!,#REF!</definedName>
    <definedName name="A126251710A">#REF!,#REF!</definedName>
    <definedName name="A126251714K">#REF!,#REF!</definedName>
    <definedName name="A126251718V">#REF!,#REF!</definedName>
    <definedName name="A126251722K">#REF!,#REF!</definedName>
    <definedName name="A126251726V">#REF!,#REF!</definedName>
    <definedName name="A126251730K">#REF!,#REF!</definedName>
    <definedName name="A126251734V">#REF!,#REF!</definedName>
    <definedName name="A126251738C">#REF!,#REF!</definedName>
    <definedName name="A126251742V">#REF!,#REF!</definedName>
    <definedName name="A126251746C">#REF!,#REF!</definedName>
    <definedName name="A126251750V">#REF!,#REF!</definedName>
    <definedName name="A126251754C">#REF!,#REF!</definedName>
    <definedName name="A126251758L">#REF!,#REF!</definedName>
    <definedName name="A126251762C">#REF!,#REF!</definedName>
    <definedName name="A126251766L">#REF!,#REF!</definedName>
    <definedName name="A126251770C">#REF!,#REF!</definedName>
    <definedName name="A126251774L">#REF!,#REF!</definedName>
    <definedName name="A126251778W">#REF!,#REF!</definedName>
    <definedName name="A126251782L">#REF!,#REF!</definedName>
    <definedName name="A126251786W">#REF!,#REF!</definedName>
    <definedName name="A126251790L">#REF!,#REF!</definedName>
    <definedName name="A126251794W">#REF!,#REF!</definedName>
    <definedName name="A126251798F">#REF!,#REF!</definedName>
    <definedName name="A126251802K">#REF!,#REF!</definedName>
    <definedName name="A126251806V">#REF!,#REF!</definedName>
    <definedName name="A126251810K">#REF!,#REF!</definedName>
    <definedName name="A126251814V">#REF!,#REF!</definedName>
    <definedName name="A126251818C">#REF!,#REF!</definedName>
    <definedName name="A126251822V">#REF!,#REF!</definedName>
    <definedName name="A126251826C">#REF!,#REF!</definedName>
    <definedName name="A126251830V">#REF!,#REF!</definedName>
    <definedName name="A126251834C">#REF!,#REF!</definedName>
    <definedName name="A126251838L">#REF!,#REF!</definedName>
    <definedName name="A126251842C">#REF!,#REF!</definedName>
    <definedName name="A126251846L">#REF!,#REF!</definedName>
    <definedName name="A126251850C">#REF!,#REF!</definedName>
    <definedName name="A126251854L">#REF!,#REF!</definedName>
    <definedName name="A126251858W">#REF!,#REF!</definedName>
    <definedName name="A126251862L">#REF!,#REF!</definedName>
    <definedName name="A126251866W">#REF!,#REF!</definedName>
    <definedName name="A126251870L">#REF!,#REF!</definedName>
    <definedName name="A126251874W">#REF!,#REF!</definedName>
    <definedName name="A126251878F">#REF!,#REF!</definedName>
    <definedName name="A126251882W">#REF!,#REF!</definedName>
    <definedName name="A126251886F">#REF!,#REF!</definedName>
    <definedName name="A126251890W">#REF!,#REF!</definedName>
    <definedName name="A126251894F">#REF!,#REF!</definedName>
    <definedName name="A126251898R">#REF!,#REF!</definedName>
    <definedName name="A126251902V">#REF!,#REF!</definedName>
    <definedName name="A126251906C">#REF!,#REF!</definedName>
    <definedName name="A126251910V">#REF!,#REF!</definedName>
    <definedName name="A126251914C">#REF!,#REF!</definedName>
    <definedName name="A126251918L">#REF!,#REF!</definedName>
    <definedName name="A126251922C">#REF!,#REF!</definedName>
    <definedName name="A126251926L">#REF!,#REF!</definedName>
    <definedName name="A126251930C">#REF!,#REF!</definedName>
    <definedName name="A126251934L">#REF!,#REF!</definedName>
    <definedName name="A126251938W">#REF!,#REF!</definedName>
    <definedName name="A126251942L">#REF!,#REF!</definedName>
    <definedName name="A126251946W">#REF!,#REF!</definedName>
    <definedName name="A126251950L">#REF!,#REF!</definedName>
    <definedName name="A126251954W">#REF!,#REF!</definedName>
    <definedName name="A126251958F">#REF!,#REF!</definedName>
    <definedName name="A126251962W">#REF!,#REF!</definedName>
    <definedName name="A126251966F">#REF!,#REF!</definedName>
    <definedName name="A126251970W">#REF!,#REF!</definedName>
    <definedName name="A126251974F">#REF!,#REF!</definedName>
    <definedName name="A126251978R">#REF!,#REF!</definedName>
    <definedName name="A126251982F">#REF!,#REF!</definedName>
    <definedName name="A126251986R">#REF!,#REF!</definedName>
    <definedName name="A126251990F">#REF!,#REF!</definedName>
    <definedName name="A126251994R">#REF!,#REF!</definedName>
    <definedName name="A126251998X">#REF!,#REF!</definedName>
    <definedName name="A126252002F">#REF!,#REF!</definedName>
    <definedName name="A126252006R">#REF!,#REF!</definedName>
    <definedName name="A126252010F">#REF!,#REF!</definedName>
    <definedName name="A126252014R">#REF!,#REF!</definedName>
    <definedName name="A126252018X">#REF!,#REF!</definedName>
    <definedName name="A126252022R">#REF!,#REF!</definedName>
    <definedName name="A126252026X">#REF!,#REF!</definedName>
    <definedName name="A126252030R">#REF!,#REF!</definedName>
    <definedName name="A126252034X">#REF!,#REF!</definedName>
    <definedName name="A126252038J">#REF!,#REF!</definedName>
    <definedName name="A126252042X">#REF!,#REF!</definedName>
    <definedName name="A126252046J">#REF!,#REF!</definedName>
    <definedName name="A126252050X">#REF!,#REF!</definedName>
    <definedName name="A126252054J">#REF!,#REF!</definedName>
    <definedName name="A126252058T">#REF!,#REF!</definedName>
    <definedName name="A126252062J">#REF!,#REF!</definedName>
    <definedName name="A126252066T">#REF!,#REF!</definedName>
    <definedName name="A126252070J">#REF!,#REF!</definedName>
    <definedName name="A126252074T">#REF!,#REF!</definedName>
    <definedName name="A126252078A">#REF!,#REF!</definedName>
    <definedName name="A126252082T">#REF!,#REF!</definedName>
    <definedName name="A126252086A">#REF!,#REF!</definedName>
    <definedName name="A126252090T">#REF!,#REF!</definedName>
    <definedName name="A126252094A">#REF!,#REF!</definedName>
    <definedName name="A126252098K">#REF!,#REF!</definedName>
    <definedName name="A126252102R">#REF!,#REF!</definedName>
    <definedName name="A126252106X">#REF!,#REF!</definedName>
    <definedName name="A126252110R">#REF!,#REF!</definedName>
    <definedName name="A126252114X">#REF!,#REF!</definedName>
    <definedName name="A126252118J">#REF!,#REF!</definedName>
    <definedName name="A126252122X">#REF!,#REF!</definedName>
    <definedName name="A126252126J">#REF!,#REF!</definedName>
    <definedName name="A126252130X">#REF!,#REF!</definedName>
    <definedName name="A126252134J">#REF!,#REF!</definedName>
    <definedName name="A126252138T">#REF!,#REF!</definedName>
    <definedName name="A126252142J">#REF!,#REF!</definedName>
    <definedName name="A126252146T">#REF!,#REF!</definedName>
    <definedName name="A126252150J">#REF!,#REF!</definedName>
    <definedName name="A126252154T">#REF!,#REF!</definedName>
    <definedName name="A126252158A">#REF!,#REF!</definedName>
    <definedName name="A126252162T">#REF!,#REF!</definedName>
    <definedName name="A126252166A">#REF!,#REF!</definedName>
    <definedName name="A126252170T">#REF!,#REF!</definedName>
    <definedName name="A126252174A">#REF!,#REF!</definedName>
    <definedName name="A126252178K">#REF!,#REF!</definedName>
    <definedName name="A126252182A">#REF!,#REF!</definedName>
    <definedName name="A126252186K">#REF!,#REF!</definedName>
    <definedName name="A126252190A">#REF!,#REF!</definedName>
    <definedName name="A126252194K">#REF!,#REF!</definedName>
    <definedName name="A126252198V">#REF!,#REF!</definedName>
    <definedName name="A126252202X">#REF!,#REF!</definedName>
    <definedName name="A126252206J">#REF!,#REF!</definedName>
    <definedName name="A126252210X">#REF!,#REF!</definedName>
    <definedName name="A126252214J">#REF!,#REF!</definedName>
    <definedName name="A126252218T">#REF!,#REF!</definedName>
    <definedName name="A126252222J">#REF!,#REF!</definedName>
    <definedName name="A126252226T">#REF!,#REF!</definedName>
    <definedName name="A126252230J">#REF!,#REF!</definedName>
    <definedName name="A126252234T">#REF!,#REF!</definedName>
    <definedName name="A126252238A">#REF!,#REF!</definedName>
    <definedName name="A126252242T">#REF!,#REF!</definedName>
    <definedName name="A126252246A">#REF!,#REF!</definedName>
    <definedName name="A126252250T">#REF!,#REF!</definedName>
    <definedName name="A126252254A">#REF!,#REF!</definedName>
    <definedName name="A126252258K">#REF!,#REF!</definedName>
    <definedName name="A126252262A">#REF!,#REF!</definedName>
    <definedName name="A126252266K">#REF!,#REF!</definedName>
    <definedName name="A126252270A">#REF!,#REF!</definedName>
    <definedName name="A126252274K">#REF!,#REF!</definedName>
    <definedName name="A126252278V">#REF!,#REF!</definedName>
    <definedName name="A126252282K">#REF!,#REF!</definedName>
    <definedName name="A126252286V">#REF!,#REF!</definedName>
    <definedName name="A126252290K">#REF!,#REF!</definedName>
    <definedName name="A126252294V">#REF!,#REF!</definedName>
    <definedName name="A126252298C">#REF!,#REF!</definedName>
    <definedName name="A126252302J">#REF!,#REF!</definedName>
    <definedName name="A126252306T">#REF!,#REF!</definedName>
    <definedName name="A126252310J">#REF!,#REF!</definedName>
    <definedName name="A126252314T">#REF!,#REF!</definedName>
    <definedName name="A126252318A">#REF!,#REF!</definedName>
    <definedName name="A126252322T">#REF!,#REF!</definedName>
    <definedName name="A126252326A">#REF!,#REF!</definedName>
    <definedName name="A126252330T">#REF!,#REF!</definedName>
    <definedName name="A126252334A">#REF!,#REF!</definedName>
    <definedName name="A126252338K">#REF!,#REF!</definedName>
    <definedName name="A126252342A">#REF!,#REF!</definedName>
    <definedName name="A126252346K">#REF!,#REF!</definedName>
    <definedName name="A126252350A">#REF!,#REF!</definedName>
    <definedName name="A126252354K">#REF!,#REF!</definedName>
    <definedName name="A126252358V">#REF!,#REF!</definedName>
    <definedName name="A126252362K">#REF!,#REF!</definedName>
    <definedName name="A126252366V">#REF!,#REF!</definedName>
    <definedName name="A126252370K">#REF!,#REF!</definedName>
    <definedName name="A126252374V">#REF!,#REF!</definedName>
    <definedName name="A126252378C">#REF!,#REF!</definedName>
    <definedName name="A126252382V">#REF!,#REF!</definedName>
    <definedName name="A126252386C">#REF!,#REF!</definedName>
    <definedName name="A126252390V">#REF!,#REF!</definedName>
    <definedName name="A126252394C">#REF!,#REF!</definedName>
    <definedName name="A126252398L">#REF!,#REF!</definedName>
    <definedName name="A126252402T">#REF!,#REF!</definedName>
    <definedName name="A126252406A">#REF!,#REF!</definedName>
    <definedName name="A126252410T">#REF!,#REF!</definedName>
    <definedName name="A126252414A">#REF!,#REF!</definedName>
    <definedName name="A126252418K">#REF!,#REF!</definedName>
    <definedName name="A126252422A">#REF!,#REF!</definedName>
    <definedName name="A126252426K">#REF!,#REF!</definedName>
    <definedName name="A126252430A">#REF!,#REF!</definedName>
    <definedName name="A126252434K">#REF!,#REF!</definedName>
    <definedName name="A126252438V">#REF!,#REF!</definedName>
    <definedName name="A126252442K">#REF!,#REF!</definedName>
    <definedName name="A126252446V">#REF!,#REF!</definedName>
    <definedName name="A126252450K">#REF!,#REF!</definedName>
    <definedName name="A126252454V">#REF!,#REF!</definedName>
    <definedName name="A126252458C">#REF!,#REF!</definedName>
    <definedName name="A126252462V">#REF!,#REF!</definedName>
    <definedName name="A126252466C">#REF!,#REF!</definedName>
    <definedName name="A126252470V">#REF!,#REF!</definedName>
    <definedName name="A126252474C">#REF!,#REF!</definedName>
    <definedName name="A126252478L">#REF!,#REF!</definedName>
    <definedName name="A126252482C">#REF!,#REF!</definedName>
    <definedName name="A126252486L">#REF!,#REF!</definedName>
    <definedName name="A126252490C">#REF!,#REF!</definedName>
    <definedName name="A126252494L">#REF!,#REF!</definedName>
    <definedName name="A126252498W">#REF!,#REF!</definedName>
    <definedName name="A126252502A">#REF!,#REF!</definedName>
    <definedName name="A126252506K">#REF!,#REF!</definedName>
    <definedName name="A126252510A">#REF!,#REF!</definedName>
    <definedName name="A126252514K">#REF!,#REF!</definedName>
    <definedName name="A126252518V">#REF!,#REF!</definedName>
    <definedName name="A126252522K">#REF!,#REF!</definedName>
    <definedName name="A126252526V">#REF!,#REF!</definedName>
    <definedName name="A126252530K">#REF!,#REF!</definedName>
    <definedName name="A126252534V">#REF!,#REF!</definedName>
    <definedName name="A126252538C">#REF!,#REF!</definedName>
    <definedName name="A126252542V">#REF!,#REF!</definedName>
    <definedName name="A126252546C">#REF!,#REF!</definedName>
    <definedName name="A126252550V">#REF!,#REF!</definedName>
    <definedName name="A126252554C">#REF!,#REF!</definedName>
    <definedName name="A126252558L">#REF!,#REF!</definedName>
    <definedName name="A126252562C">#REF!,#REF!</definedName>
    <definedName name="A126252566L">#REF!,#REF!</definedName>
    <definedName name="A126252570C">#REF!,#REF!</definedName>
    <definedName name="A126252574L">#REF!,#REF!</definedName>
    <definedName name="A126252578W">#REF!,#REF!</definedName>
    <definedName name="A126252582L">#REF!,#REF!</definedName>
    <definedName name="A126252586W">#REF!,#REF!</definedName>
    <definedName name="A126252590L">#REF!,#REF!</definedName>
    <definedName name="A126252594W">#REF!,#REF!</definedName>
    <definedName name="A126252598F">#REF!,#REF!</definedName>
    <definedName name="A126252602K">#REF!,#REF!</definedName>
    <definedName name="A126252606V">#REF!,#REF!</definedName>
    <definedName name="A126252610K">#REF!,#REF!</definedName>
    <definedName name="A126252614V">#REF!,#REF!</definedName>
    <definedName name="A126252618C">#REF!,#REF!</definedName>
    <definedName name="A126252622V">#REF!,#REF!</definedName>
    <definedName name="A126252626C">#REF!,#REF!</definedName>
    <definedName name="A126252630V">#REF!,#REF!</definedName>
    <definedName name="A126252634C">#REF!,#REF!</definedName>
    <definedName name="A126252638L">#REF!,#REF!</definedName>
    <definedName name="A126252642C">#REF!,#REF!</definedName>
    <definedName name="A126252646L">#REF!,#REF!</definedName>
    <definedName name="A126252650C">#REF!,#REF!</definedName>
    <definedName name="A126252654L">#REF!,#REF!</definedName>
    <definedName name="A126252658W">#REF!,#REF!</definedName>
    <definedName name="A126252662L">#REF!,#REF!</definedName>
    <definedName name="A126252666W">#REF!,#REF!</definedName>
    <definedName name="A126252670L">#REF!,#REF!</definedName>
    <definedName name="A126252674W">#REF!,#REF!</definedName>
    <definedName name="A126252678F">#REF!,#REF!</definedName>
    <definedName name="A126252682W">#REF!,#REF!</definedName>
    <definedName name="A126252686F">#REF!,#REF!</definedName>
    <definedName name="A126252690W">#REF!,#REF!</definedName>
    <definedName name="A126252694F">#REF!,#REF!</definedName>
    <definedName name="A126252698R">#REF!,#REF!</definedName>
    <definedName name="A126252702V">#REF!,#REF!</definedName>
    <definedName name="A126252706C">#REF!,#REF!</definedName>
    <definedName name="A126252710V">#REF!,#REF!</definedName>
    <definedName name="A126252714C">#REF!,#REF!</definedName>
    <definedName name="A126252718L">#REF!,#REF!</definedName>
    <definedName name="A126252722C">#REF!,#REF!</definedName>
    <definedName name="A126252726L">#REF!,#REF!</definedName>
    <definedName name="A126252730C">#REF!,#REF!</definedName>
    <definedName name="A126252734L">#REF!,#REF!</definedName>
    <definedName name="A126252738W">#REF!,#REF!</definedName>
    <definedName name="A126252742L">#REF!,#REF!</definedName>
    <definedName name="A126252746W">#REF!,#REF!</definedName>
    <definedName name="A126252750L">#REF!,#REF!</definedName>
    <definedName name="A126252754W">#REF!,#REF!</definedName>
    <definedName name="A126252758F">#REF!,#REF!</definedName>
    <definedName name="A126252762W">#REF!,#REF!</definedName>
    <definedName name="A126252766F">#REF!,#REF!</definedName>
    <definedName name="A126252770W">#REF!,#REF!</definedName>
    <definedName name="A126252774F">#REF!,#REF!</definedName>
    <definedName name="A126252778R">#REF!,#REF!</definedName>
    <definedName name="A126252782F">#REF!,#REF!</definedName>
    <definedName name="A126252786R">#REF!,#REF!</definedName>
    <definedName name="A126252790F">#REF!,#REF!</definedName>
    <definedName name="A126252794R">#REF!,#REF!</definedName>
    <definedName name="A126252798X">#REF!,#REF!</definedName>
    <definedName name="A126252802C">#REF!,#REF!</definedName>
    <definedName name="A126252806L">#REF!,#REF!</definedName>
    <definedName name="A126252810C">#REF!,#REF!</definedName>
    <definedName name="A126252814L">#REF!,#REF!</definedName>
    <definedName name="A126252818W">#REF!,#REF!</definedName>
    <definedName name="A126252822L">#REF!,#REF!</definedName>
    <definedName name="A126252826W">#REF!,#REF!</definedName>
    <definedName name="A126252830L">#REF!,#REF!</definedName>
    <definedName name="A126252834W">#REF!,#REF!</definedName>
    <definedName name="A126252838F">#REF!,#REF!</definedName>
    <definedName name="A126252842W">#REF!,#REF!</definedName>
    <definedName name="A126252846F">#REF!,#REF!</definedName>
    <definedName name="A126252850W">#REF!,#REF!</definedName>
    <definedName name="A126252854F">#REF!,#REF!</definedName>
    <definedName name="A126252858R">#REF!,#REF!</definedName>
    <definedName name="A126252862F">#REF!,#REF!</definedName>
    <definedName name="A126252866R">#REF!,#REF!</definedName>
    <definedName name="A126252870F">#REF!,#REF!</definedName>
    <definedName name="A126252874R">#REF!,#REF!</definedName>
    <definedName name="A126252878X">#REF!,#REF!</definedName>
    <definedName name="A126252882R">#REF!,#REF!</definedName>
    <definedName name="A126252886X">#REF!,#REF!</definedName>
    <definedName name="A126252890R">#REF!,#REF!</definedName>
    <definedName name="A126252894X">#REF!,#REF!</definedName>
    <definedName name="A126252898J">#REF!,#REF!</definedName>
    <definedName name="A126252902L">#REF!,#REF!</definedName>
    <definedName name="A126252906W">#REF!,#REF!</definedName>
    <definedName name="A126252910L">#REF!,#REF!</definedName>
    <definedName name="A126252914W">#REF!,#REF!</definedName>
    <definedName name="A126252918F">#REF!,#REF!</definedName>
    <definedName name="A126252922W">#REF!,#REF!</definedName>
    <definedName name="A126252926F">#REF!,#REF!</definedName>
    <definedName name="A126252930W">#REF!,#REF!</definedName>
    <definedName name="A126252934F">#REF!,#REF!</definedName>
    <definedName name="A126252938R">#REF!,#REF!</definedName>
    <definedName name="A126252942F">#REF!,#REF!</definedName>
    <definedName name="A126252946R">#REF!,#REF!</definedName>
    <definedName name="A126252950F">#REF!,#REF!</definedName>
    <definedName name="A126252954R">#REF!,#REF!</definedName>
    <definedName name="A126252958X">#REF!,#REF!</definedName>
    <definedName name="A126252962R">#REF!,#REF!</definedName>
    <definedName name="A126252966X">#REF!,#REF!</definedName>
    <definedName name="A126252970R">#REF!,#REF!</definedName>
    <definedName name="A126252974X">#REF!,#REF!</definedName>
    <definedName name="A126252978J">#REF!,#REF!</definedName>
    <definedName name="A126252982X">#REF!,#REF!</definedName>
    <definedName name="A126252986J">#REF!,#REF!</definedName>
    <definedName name="A126252990X">#REF!,#REF!</definedName>
    <definedName name="A126252994J">#REF!,#REF!</definedName>
    <definedName name="A126252998T">#REF!,#REF!</definedName>
    <definedName name="A126253002X">#REF!,#REF!</definedName>
    <definedName name="A126253006J">#REF!,#REF!</definedName>
    <definedName name="A126253010X">#REF!,#REF!</definedName>
    <definedName name="A126253014J">#REF!,#REF!</definedName>
    <definedName name="A126254106K">#REF!,#REF!</definedName>
    <definedName name="A126254110A">#REF!,#REF!</definedName>
    <definedName name="A126254114K">#REF!,#REF!</definedName>
    <definedName name="A126254118V">#REF!,#REF!</definedName>
    <definedName name="A126254122K">#REF!,#REF!</definedName>
    <definedName name="A126254126V">#REF!,#REF!</definedName>
    <definedName name="A126254130K">#REF!,#REF!</definedName>
    <definedName name="A126254134V">#REF!,#REF!</definedName>
    <definedName name="A126254138C">#REF!,#REF!</definedName>
    <definedName name="A126254142V">#REF!,#REF!</definedName>
    <definedName name="A126254146C">#REF!,#REF!</definedName>
    <definedName name="A126254150V">#REF!,#REF!</definedName>
    <definedName name="A126254154C">#REF!,#REF!</definedName>
    <definedName name="A126254158L">#REF!,#REF!</definedName>
    <definedName name="A126254162C">#REF!,#REF!</definedName>
    <definedName name="A126254166L">#REF!,#REF!</definedName>
    <definedName name="A126254170C">#REF!,#REF!</definedName>
    <definedName name="A126254174L">#REF!,#REF!</definedName>
    <definedName name="A126254178W">#REF!,#REF!</definedName>
    <definedName name="A126254182L">#REF!,#REF!</definedName>
    <definedName name="A126254186W">#REF!,#REF!</definedName>
    <definedName name="A126254190L">#REF!,#REF!</definedName>
    <definedName name="A126254194W">#REF!,#REF!</definedName>
    <definedName name="A126254198F">#REF!,#REF!</definedName>
    <definedName name="A126254202K">#REF!,#REF!</definedName>
    <definedName name="A126254206V">#REF!,#REF!</definedName>
    <definedName name="A126254210K">#REF!,#REF!</definedName>
    <definedName name="A126254214V">#REF!,#REF!</definedName>
    <definedName name="A126254218C">#REF!,#REF!</definedName>
    <definedName name="A126254222V">#REF!,#REF!</definedName>
    <definedName name="A126254226C">#REF!,#REF!</definedName>
    <definedName name="A126254230V">#REF!,#REF!</definedName>
    <definedName name="A126254234C">#REF!,#REF!</definedName>
    <definedName name="A126254238L">#REF!,#REF!</definedName>
    <definedName name="A126255330W">#REF!,#REF!</definedName>
    <definedName name="A126255334F">#REF!,#REF!</definedName>
    <definedName name="A126255338R">#REF!,#REF!</definedName>
    <definedName name="A126255342F">#REF!,#REF!</definedName>
    <definedName name="A126255346R">#REF!,#REF!</definedName>
    <definedName name="A126255350F">#REF!,#REF!</definedName>
    <definedName name="A126255354R">#REF!,#REF!</definedName>
    <definedName name="A126255358X">#REF!,#REF!</definedName>
    <definedName name="A126255362R">#REF!,#REF!</definedName>
    <definedName name="A126255366X">#REF!,#REF!</definedName>
    <definedName name="A126255370R">#REF!,#REF!</definedName>
    <definedName name="A126255374X">#REF!,#REF!</definedName>
    <definedName name="A126255378J">#REF!,#REF!</definedName>
    <definedName name="A126255382X">#REF!,#REF!</definedName>
    <definedName name="A126255386J">#REF!,#REF!</definedName>
    <definedName name="A126255390X">#REF!,#REF!</definedName>
    <definedName name="A126255394J">#REF!,#REF!</definedName>
    <definedName name="A126255398T">#REF!,#REF!</definedName>
    <definedName name="A126255402W">#REF!,#REF!</definedName>
    <definedName name="A126255406F">#REF!,#REF!</definedName>
    <definedName name="A126255410W">#REF!,#REF!</definedName>
    <definedName name="A126255414F">#REF!,#REF!</definedName>
    <definedName name="A126255418R">#REF!,#REF!</definedName>
    <definedName name="A126255422F">#REF!,#REF!</definedName>
    <definedName name="A126255426R">#REF!,#REF!</definedName>
    <definedName name="A126255430F">#REF!,#REF!</definedName>
    <definedName name="A126255434R">#REF!,#REF!</definedName>
    <definedName name="A126255438X">#REF!,#REF!</definedName>
    <definedName name="A126255442R">#REF!,#REF!</definedName>
    <definedName name="A126255446X">#REF!,#REF!</definedName>
    <definedName name="A126255450R">#REF!,#REF!</definedName>
    <definedName name="A126255454X">#REF!,#REF!</definedName>
    <definedName name="A126255458J">#REF!,#REF!</definedName>
    <definedName name="A126255462X">#REF!,#REF!</definedName>
    <definedName name="A126256554A">#REF!,#REF!</definedName>
    <definedName name="A126256558K">#REF!,#REF!</definedName>
    <definedName name="A126256562A">#REF!,#REF!</definedName>
    <definedName name="A126256566K">#REF!,#REF!</definedName>
    <definedName name="A126256570A">#REF!,#REF!</definedName>
    <definedName name="A126256574K">#REF!,#REF!</definedName>
    <definedName name="A126256578V">#REF!,#REF!</definedName>
    <definedName name="A126256582K">#REF!,#REF!</definedName>
    <definedName name="A126256586V">#REF!,#REF!</definedName>
    <definedName name="A126256590K">#REF!,#REF!</definedName>
    <definedName name="A126256594V">#REF!,#REF!</definedName>
    <definedName name="A126256598C">#REF!,#REF!</definedName>
    <definedName name="A126256602J">#REF!,#REF!</definedName>
    <definedName name="A126256606T">#REF!,#REF!</definedName>
    <definedName name="A126256610J">#REF!,#REF!</definedName>
    <definedName name="A126256614T">#REF!,#REF!</definedName>
    <definedName name="A126256618A">#REF!,#REF!</definedName>
    <definedName name="A126256622T">#REF!,#REF!</definedName>
    <definedName name="A126256626A">#REF!,#REF!</definedName>
    <definedName name="A126256630T">#REF!,#REF!</definedName>
    <definedName name="A126256634A">#REF!,#REF!</definedName>
    <definedName name="A126256638K">#REF!,#REF!</definedName>
    <definedName name="A126256642A">#REF!,#REF!</definedName>
    <definedName name="A126256646K">#REF!,#REF!</definedName>
    <definedName name="A126256650A">#REF!,#REF!</definedName>
    <definedName name="A126256654K">#REF!,#REF!</definedName>
    <definedName name="A126256658V">#REF!,#REF!</definedName>
    <definedName name="A126256662K">#REF!,#REF!</definedName>
    <definedName name="A126256666V">#REF!,#REF!</definedName>
    <definedName name="A126256670K">#REF!,#REF!</definedName>
    <definedName name="A126256674V">#REF!,#REF!</definedName>
    <definedName name="A126256678C">#REF!,#REF!</definedName>
    <definedName name="A126256682V">#REF!,#REF!</definedName>
    <definedName name="A126256686C">#REF!,#REF!</definedName>
    <definedName name="A126257778F">#REF!,#REF!</definedName>
    <definedName name="A126257782W">#REF!,#REF!</definedName>
    <definedName name="A126257786F">#REF!,#REF!</definedName>
    <definedName name="A126257790W">#REF!,#REF!</definedName>
    <definedName name="A126257794F">#REF!,#REF!</definedName>
    <definedName name="A126257798R">#REF!,#REF!</definedName>
    <definedName name="A126257802V">#REF!,#REF!</definedName>
    <definedName name="A126257806C">#REF!,#REF!</definedName>
    <definedName name="A126257810V">#REF!,#REF!</definedName>
    <definedName name="A126257814C">#REF!,#REF!</definedName>
    <definedName name="A126257818L">#REF!,#REF!</definedName>
    <definedName name="A126257822C">#REF!,#REF!</definedName>
    <definedName name="A126257826L">#REF!,#REF!</definedName>
    <definedName name="A126257830C">#REF!,#REF!</definedName>
    <definedName name="A126257834L">#REF!,#REF!</definedName>
    <definedName name="A126257838W">#REF!,#REF!</definedName>
    <definedName name="A126257842L">#REF!,#REF!</definedName>
    <definedName name="A126257846W">#REF!,#REF!</definedName>
    <definedName name="A126257850L">#REF!,#REF!</definedName>
    <definedName name="A126257854W">#REF!,#REF!</definedName>
    <definedName name="A126257858F">#REF!,#REF!</definedName>
    <definedName name="A126257862W">#REF!,#REF!</definedName>
    <definedName name="A126257866F">#REF!,#REF!</definedName>
    <definedName name="A126257870W">#REF!,#REF!</definedName>
    <definedName name="A126257874F">#REF!,#REF!</definedName>
    <definedName name="A126257878R">#REF!,#REF!</definedName>
    <definedName name="A126257882F">#REF!,#REF!</definedName>
    <definedName name="A126257886R">#REF!,#REF!</definedName>
    <definedName name="A126257890F">#REF!,#REF!</definedName>
    <definedName name="A126257894R">#REF!,#REF!</definedName>
    <definedName name="A126257898X">#REF!,#REF!</definedName>
    <definedName name="A126257902C">#REF!,#REF!</definedName>
    <definedName name="A126257906L">#REF!,#REF!</definedName>
    <definedName name="A126257910C">#REF!,#REF!</definedName>
    <definedName name="A126259002J">#REF!,#REF!</definedName>
    <definedName name="A126259006T">#REF!,#REF!</definedName>
    <definedName name="A126259010J">#REF!,#REF!</definedName>
    <definedName name="A126259014T">#REF!,#REF!</definedName>
    <definedName name="A126259018A">#REF!,#REF!</definedName>
    <definedName name="A126259022T">#REF!,#REF!</definedName>
    <definedName name="A126259026A">#REF!,#REF!</definedName>
    <definedName name="A126259030T">#REF!,#REF!</definedName>
    <definedName name="A126259034A">#REF!,#REF!</definedName>
    <definedName name="A126259038K">#REF!,#REF!</definedName>
    <definedName name="A126259042A">#REF!,#REF!</definedName>
    <definedName name="A126259046K">#REF!,#REF!</definedName>
    <definedName name="A126259050A">#REF!,#REF!</definedName>
    <definedName name="A126259054K">#REF!,#REF!</definedName>
    <definedName name="A126259058V">#REF!,#REF!</definedName>
    <definedName name="A126259062K">#REF!,#REF!</definedName>
    <definedName name="A126259066V">#REF!,#REF!</definedName>
    <definedName name="A126259070K">#REF!,#REF!</definedName>
    <definedName name="A126259074V">#REF!,#REF!</definedName>
    <definedName name="A126259078C">#REF!,#REF!</definedName>
    <definedName name="A126259082V">#REF!,#REF!</definedName>
    <definedName name="A126259086C">#REF!,#REF!</definedName>
    <definedName name="A126259090V">#REF!,#REF!</definedName>
    <definedName name="A126259094C">#REF!,#REF!</definedName>
    <definedName name="A126259098L">#REF!,#REF!</definedName>
    <definedName name="A126259102T">#REF!,#REF!</definedName>
    <definedName name="A126259106A">#REF!,#REF!</definedName>
    <definedName name="A126259110T">#REF!,#REF!</definedName>
    <definedName name="A126259114A">#REF!,#REF!</definedName>
    <definedName name="A126259118K">#REF!,#REF!</definedName>
    <definedName name="A126259122A">#REF!,#REF!</definedName>
    <definedName name="A126259126K">#REF!,#REF!</definedName>
    <definedName name="A126259130A">#REF!,#REF!</definedName>
    <definedName name="A126259134K">#REF!,#REF!</definedName>
    <definedName name="A126259138V">#REF!,#REF!</definedName>
    <definedName name="A126259142K">#REF!,#REF!</definedName>
    <definedName name="A126259146V">#REF!,#REF!</definedName>
    <definedName name="A126259150K">#REF!,#REF!</definedName>
    <definedName name="A126259154V">#REF!,#REF!</definedName>
    <definedName name="A126259158C">#REF!,#REF!</definedName>
    <definedName name="A126259162V">#REF!,#REF!</definedName>
    <definedName name="A126259166C">#REF!,#REF!</definedName>
    <definedName name="A126259170V">#REF!,#REF!</definedName>
    <definedName name="A126259174C">#REF!,#REF!</definedName>
    <definedName name="A126259178L">#REF!,#REF!</definedName>
    <definedName name="A126259182C">#REF!,#REF!</definedName>
    <definedName name="A126259186L">#REF!,#REF!</definedName>
    <definedName name="A126259190C">#REF!,#REF!</definedName>
    <definedName name="A126259194L">#REF!,#REF!</definedName>
    <definedName name="A126259198W">#REF!,#REF!</definedName>
    <definedName name="A126259202A">#REF!,#REF!</definedName>
    <definedName name="A126259206K">#REF!,#REF!</definedName>
    <definedName name="A126259210A">#REF!,#REF!</definedName>
    <definedName name="A126259214K">#REF!,#REF!</definedName>
    <definedName name="A126259218V">#REF!,#REF!</definedName>
    <definedName name="A126259222K">#REF!,#REF!</definedName>
    <definedName name="A126259226V">#REF!,#REF!</definedName>
    <definedName name="A126259230K">#REF!,#REF!</definedName>
    <definedName name="A126259234V">#REF!,#REF!</definedName>
    <definedName name="A126259238C">#REF!,#REF!</definedName>
    <definedName name="A126259242V">#REF!,#REF!</definedName>
    <definedName name="A126259246C">#REF!,#REF!</definedName>
    <definedName name="A126259250V">#REF!,#REF!</definedName>
    <definedName name="A126259254C">#REF!,#REF!</definedName>
    <definedName name="A126259258L">#REF!,#REF!</definedName>
    <definedName name="A126259262C">#REF!,#REF!</definedName>
    <definedName name="A126259266L">#REF!,#REF!</definedName>
    <definedName name="A126259270C">#REF!,#REF!</definedName>
    <definedName name="A126259274L">#REF!,#REF!</definedName>
    <definedName name="A126259278W">#REF!,#REF!</definedName>
    <definedName name="A126259282L">#REF!,#REF!</definedName>
    <definedName name="A126259286W">#REF!,#REF!</definedName>
    <definedName name="A126259290L">#REF!,#REF!</definedName>
    <definedName name="A126259294W">#REF!,#REF!</definedName>
    <definedName name="A126259298F">#REF!,#REF!</definedName>
    <definedName name="A126259302K">#REF!,#REF!</definedName>
    <definedName name="A126259306V">#REF!,#REF!</definedName>
    <definedName name="A126259310K">#REF!,#REF!</definedName>
    <definedName name="A126259314V">#REF!,#REF!</definedName>
    <definedName name="A126259318C">#REF!,#REF!</definedName>
    <definedName name="A126259322V">#REF!,#REF!</definedName>
    <definedName name="A126259326C">#REF!,#REF!</definedName>
    <definedName name="A126259330V">#REF!,#REF!</definedName>
    <definedName name="A126259334C">#REF!,#REF!</definedName>
    <definedName name="A126259338L">#REF!,#REF!</definedName>
    <definedName name="A126259342C">#REF!,#REF!</definedName>
    <definedName name="A126259346L">#REF!,#REF!</definedName>
    <definedName name="A126259350C">#REF!,#REF!</definedName>
    <definedName name="A126259354L">#REF!,#REF!</definedName>
    <definedName name="A126259358W">#REF!,#REF!</definedName>
    <definedName name="A126259362L">#REF!,#REF!</definedName>
    <definedName name="A126259366W">#REF!,#REF!</definedName>
    <definedName name="A126259370L">#REF!,#REF!</definedName>
    <definedName name="A126259374W">#REF!,#REF!</definedName>
    <definedName name="A126259378F">#REF!,#REF!</definedName>
    <definedName name="A126259382W">#REF!,#REF!</definedName>
    <definedName name="A126259386F">#REF!,#REF!</definedName>
    <definedName name="A126259390W">#REF!,#REF!</definedName>
    <definedName name="A126259394F">#REF!,#REF!</definedName>
    <definedName name="A126259398R">#REF!,#REF!</definedName>
    <definedName name="A126259402V">#REF!,#REF!</definedName>
    <definedName name="A126259406C">#REF!,#REF!</definedName>
    <definedName name="A126259410V">#REF!,#REF!</definedName>
    <definedName name="A126259414C">#REF!,#REF!</definedName>
    <definedName name="A126259418L">#REF!,#REF!</definedName>
    <definedName name="A126259422C">#REF!,#REF!</definedName>
    <definedName name="A126259426L">#REF!,#REF!</definedName>
    <definedName name="A126259430C">#REF!,#REF!</definedName>
    <definedName name="A126259434L">#REF!,#REF!</definedName>
    <definedName name="A126259438W">#REF!,#REF!</definedName>
    <definedName name="A126259442L">#REF!,#REF!</definedName>
    <definedName name="A126259446W">#REF!,#REF!</definedName>
    <definedName name="A126259450L">#REF!,#REF!</definedName>
    <definedName name="A126259454W">#REF!,#REF!</definedName>
    <definedName name="A126259458F">#REF!,#REF!</definedName>
    <definedName name="A126259462W">#REF!,#REF!</definedName>
    <definedName name="A126259466F">#REF!,#REF!</definedName>
    <definedName name="A126259470W">#REF!,#REF!</definedName>
    <definedName name="A126259474F">#REF!,#REF!</definedName>
    <definedName name="A126259478R">#REF!,#REF!</definedName>
    <definedName name="A126259482F">#REF!,#REF!</definedName>
    <definedName name="A126259486R">#REF!,#REF!</definedName>
    <definedName name="A126259490F">#REF!,#REF!</definedName>
    <definedName name="A126259494R">#REF!,#REF!</definedName>
    <definedName name="A126259498X">#REF!,#REF!</definedName>
    <definedName name="A126259502C">#REF!,#REF!</definedName>
    <definedName name="A126259506L">#REF!,#REF!</definedName>
    <definedName name="A126259510C">#REF!,#REF!</definedName>
    <definedName name="A126259514L">#REF!,#REF!</definedName>
    <definedName name="A126259518W">#REF!,#REF!</definedName>
    <definedName name="A126259522L">#REF!,#REF!</definedName>
    <definedName name="A126259526W">#REF!,#REF!</definedName>
    <definedName name="A126259530L">#REF!,#REF!</definedName>
    <definedName name="A126259534W">#REF!,#REF!</definedName>
    <definedName name="A126259538F">#REF!,#REF!</definedName>
    <definedName name="A126259542W">#REF!,#REF!</definedName>
    <definedName name="A126259546F">#REF!,#REF!</definedName>
    <definedName name="A126259550W">#REF!,#REF!</definedName>
    <definedName name="A126259554F">#REF!,#REF!</definedName>
    <definedName name="A126259558R">#REF!,#REF!</definedName>
    <definedName name="A126259562F">#REF!,#REF!</definedName>
    <definedName name="A126259566R">#REF!,#REF!</definedName>
    <definedName name="A126259570F">#REF!,#REF!</definedName>
    <definedName name="A126259574R">#REF!,#REF!</definedName>
    <definedName name="A126259578X">#REF!,#REF!</definedName>
    <definedName name="A126259582R">#REF!,#REF!</definedName>
    <definedName name="A126259586X">#REF!,#REF!</definedName>
    <definedName name="A126259590R">#REF!,#REF!</definedName>
    <definedName name="A126259594X">#REF!,#REF!</definedName>
    <definedName name="A126259598J">#REF!,#REF!</definedName>
    <definedName name="A126259602L">#REF!,#REF!</definedName>
    <definedName name="A126259606W">#REF!,#REF!</definedName>
    <definedName name="A126259610L">#REF!,#REF!</definedName>
    <definedName name="A126259614W">#REF!,#REF!</definedName>
    <definedName name="A126259618F">#REF!,#REF!</definedName>
    <definedName name="A126259622W">#REF!,#REF!</definedName>
    <definedName name="A126259626F">#REF!,#REF!</definedName>
    <definedName name="A126259630W">#REF!,#REF!</definedName>
    <definedName name="A126259634F">#REF!,#REF!</definedName>
    <definedName name="A126259638R">#REF!,#REF!</definedName>
    <definedName name="A126259642F">#REF!,#REF!</definedName>
    <definedName name="A126259646R">#REF!,#REF!</definedName>
    <definedName name="A126259650F">#REF!,#REF!</definedName>
    <definedName name="A126259654R">#REF!,#REF!</definedName>
    <definedName name="A126259658X">#REF!,#REF!</definedName>
    <definedName name="A126259662R">#REF!,#REF!</definedName>
    <definedName name="A126259666X">#REF!,#REF!</definedName>
    <definedName name="A126259670R">#REF!,#REF!</definedName>
    <definedName name="A126259674X">#REF!,#REF!</definedName>
    <definedName name="A126259678J">#REF!,#REF!</definedName>
    <definedName name="A126259682X">#REF!,#REF!</definedName>
    <definedName name="A126259686J">#REF!,#REF!</definedName>
    <definedName name="A126259690X">#REF!,#REF!</definedName>
    <definedName name="A126259694J">#REF!,#REF!</definedName>
    <definedName name="A126259698T">#REF!,#REF!</definedName>
    <definedName name="A126259702W">#REF!,#REF!</definedName>
    <definedName name="A126259706F">#REF!,#REF!</definedName>
    <definedName name="A126259710W">#REF!,#REF!</definedName>
    <definedName name="A126259714F">#REF!,#REF!</definedName>
    <definedName name="A126259718R">#REF!,#REF!</definedName>
    <definedName name="A126259722F">#REF!,#REF!</definedName>
    <definedName name="A126259726R">#REF!,#REF!</definedName>
    <definedName name="A126259730F">#REF!,#REF!</definedName>
    <definedName name="A126259734R">#REF!,#REF!</definedName>
    <definedName name="A126259738X">#REF!,#REF!</definedName>
    <definedName name="A126259742R">#REF!,#REF!</definedName>
    <definedName name="A126259746X">#REF!,#REF!</definedName>
    <definedName name="A126259750R">#REF!,#REF!</definedName>
    <definedName name="A126259754X">#REF!,#REF!</definedName>
    <definedName name="A126259758J">#REF!,#REF!</definedName>
    <definedName name="A126259762X">#REF!,#REF!</definedName>
    <definedName name="A126259766J">#REF!,#REF!</definedName>
    <definedName name="A126259770X">#REF!,#REF!</definedName>
    <definedName name="A126259774J">#REF!,#REF!</definedName>
    <definedName name="A126259778T">#REF!,#REF!</definedName>
    <definedName name="A126259782J">#REF!,#REF!</definedName>
    <definedName name="A126259786T">#REF!,#REF!</definedName>
    <definedName name="A126259790J">#REF!,#REF!</definedName>
    <definedName name="A126259794T">#REF!,#REF!</definedName>
    <definedName name="A126259798A">#REF!,#REF!</definedName>
    <definedName name="A126259802F">#REF!,#REF!</definedName>
    <definedName name="A126259806R">#REF!,#REF!</definedName>
    <definedName name="A126259810F">#REF!,#REF!</definedName>
    <definedName name="A126259814R">#REF!,#REF!</definedName>
    <definedName name="A126259818X">#REF!,#REF!</definedName>
    <definedName name="A126259822R">#REF!,#REF!</definedName>
    <definedName name="A126259826X">#REF!,#REF!</definedName>
    <definedName name="A126259830R">#REF!,#REF!</definedName>
    <definedName name="A126259834X">#REF!,#REF!</definedName>
    <definedName name="A126259838J">#REF!,#REF!</definedName>
    <definedName name="A126259842X">#REF!,#REF!</definedName>
    <definedName name="A126259846J">#REF!,#REF!</definedName>
    <definedName name="A126259850X">#REF!,#REF!</definedName>
    <definedName name="A126259854J">#REF!,#REF!</definedName>
    <definedName name="A126259858T">#REF!,#REF!</definedName>
    <definedName name="A126259862J">#REF!,#REF!</definedName>
    <definedName name="A126259866T">#REF!,#REF!</definedName>
    <definedName name="A126259870J">#REF!,#REF!</definedName>
    <definedName name="A126259874T">#REF!,#REF!</definedName>
    <definedName name="A126259878A">#REF!,#REF!</definedName>
    <definedName name="A126259882T">#REF!,#REF!</definedName>
    <definedName name="A126259886A">#REF!,#REF!</definedName>
    <definedName name="A126259890T">#REF!,#REF!</definedName>
    <definedName name="A126259894A">#REF!,#REF!</definedName>
    <definedName name="A126259898K">#REF!,#REF!</definedName>
    <definedName name="A126259902R">#REF!,#REF!</definedName>
    <definedName name="A126259906X">#REF!,#REF!</definedName>
    <definedName name="A126259910R">#REF!,#REF!</definedName>
    <definedName name="A126259914X">#REF!,#REF!</definedName>
    <definedName name="A126259918J">#REF!,#REF!</definedName>
    <definedName name="A126259922X">#REF!,#REF!</definedName>
    <definedName name="A126259926J">#REF!,#REF!</definedName>
    <definedName name="A126259930X">#REF!,#REF!</definedName>
    <definedName name="A126259934J">#REF!,#REF!</definedName>
    <definedName name="A126259938T">#REF!,#REF!</definedName>
    <definedName name="A126259942J">#REF!,#REF!</definedName>
    <definedName name="A126259946T">#REF!,#REF!</definedName>
    <definedName name="A126259950J">#REF!,#REF!</definedName>
    <definedName name="A126259954T">#REF!,#REF!</definedName>
    <definedName name="A126259958A">#REF!,#REF!</definedName>
    <definedName name="A126259962T">#REF!,#REF!</definedName>
    <definedName name="A126259966A">#REF!,#REF!</definedName>
    <definedName name="A126259970T">#REF!,#REF!</definedName>
    <definedName name="A126259974A">#REF!,#REF!</definedName>
    <definedName name="A126259978K">#REF!,#REF!</definedName>
    <definedName name="A126259982A">#REF!,#REF!</definedName>
    <definedName name="A126259986K">#REF!,#REF!</definedName>
    <definedName name="A126259990A">#REF!,#REF!</definedName>
    <definedName name="A126259994K">#REF!,#REF!</definedName>
    <definedName name="A126259998V">#REF!,#REF!</definedName>
    <definedName name="A126260002F">#REF!,#REF!</definedName>
    <definedName name="A126260006R">#REF!,#REF!</definedName>
    <definedName name="A126260010F">#REF!,#REF!</definedName>
    <definedName name="A126260014R">#REF!,#REF!</definedName>
    <definedName name="A126260018X">#REF!,#REF!</definedName>
    <definedName name="A126260022R">#REF!,#REF!</definedName>
    <definedName name="A126260026X">#REF!,#REF!</definedName>
    <definedName name="A126260030R">#REF!,#REF!</definedName>
    <definedName name="A126260034X">#REF!,#REF!</definedName>
    <definedName name="A126260038J">#REF!,#REF!</definedName>
    <definedName name="A126260042X">#REF!,#REF!</definedName>
    <definedName name="A126260046J">#REF!,#REF!</definedName>
    <definedName name="A126260050X">#REF!,#REF!</definedName>
    <definedName name="A126260054J">#REF!,#REF!</definedName>
    <definedName name="A126260058T">#REF!,#REF!</definedName>
    <definedName name="A126260062J">#REF!,#REF!</definedName>
    <definedName name="A126260066T">#REF!,#REF!</definedName>
    <definedName name="A126260070J">#REF!,#REF!</definedName>
    <definedName name="A126260074T">#REF!,#REF!</definedName>
    <definedName name="A126260078A">#REF!,#REF!</definedName>
    <definedName name="A126260082T">#REF!,#REF!</definedName>
    <definedName name="A126260086A">#REF!,#REF!</definedName>
    <definedName name="A126260090T">#REF!,#REF!</definedName>
    <definedName name="A126260094A">#REF!,#REF!</definedName>
    <definedName name="A126260098K">#REF!,#REF!</definedName>
    <definedName name="A126260102R">#REF!,#REF!</definedName>
    <definedName name="A126260106X">#REF!,#REF!</definedName>
    <definedName name="A126260110R">#REF!,#REF!</definedName>
    <definedName name="A126260114X">#REF!,#REF!</definedName>
    <definedName name="A126260118J">#REF!,#REF!</definedName>
    <definedName name="A126260122X">#REF!,#REF!</definedName>
    <definedName name="A126260126J">#REF!,#REF!</definedName>
    <definedName name="A126260130X">#REF!,#REF!</definedName>
    <definedName name="A126260134J">#REF!,#REF!</definedName>
    <definedName name="A126260138T">#REF!,#REF!</definedName>
    <definedName name="A126260142J">#REF!,#REF!</definedName>
    <definedName name="A126260146T">#REF!,#REF!</definedName>
    <definedName name="A126260150J">#REF!,#REF!</definedName>
    <definedName name="A126260154T">#REF!,#REF!</definedName>
    <definedName name="A126260158A">#REF!,#REF!</definedName>
    <definedName name="A126260162T">#REF!,#REF!</definedName>
    <definedName name="A126260166A">#REF!,#REF!</definedName>
    <definedName name="A126260170T">#REF!,#REF!</definedName>
    <definedName name="A126260174A">#REF!,#REF!</definedName>
    <definedName name="A126260178K">#REF!,#REF!</definedName>
    <definedName name="A126260182A">#REF!,#REF!</definedName>
    <definedName name="A126260186K">#REF!,#REF!</definedName>
    <definedName name="A126260190A">#REF!,#REF!</definedName>
    <definedName name="A126260194K">#REF!,#REF!</definedName>
    <definedName name="A126260198V">#REF!,#REF!</definedName>
    <definedName name="A126260202X">#REF!,#REF!</definedName>
    <definedName name="A126260206J">#REF!,#REF!</definedName>
    <definedName name="A126260210X">#REF!,#REF!</definedName>
    <definedName name="A126260214J">#REF!,#REF!</definedName>
    <definedName name="A126260218T">#REF!,#REF!</definedName>
    <definedName name="A126260222J">#REF!,#REF!</definedName>
    <definedName name="A126260226T">#REF!,#REF!</definedName>
    <definedName name="A126260230J">#REF!,#REF!</definedName>
    <definedName name="A126260234T">#REF!,#REF!</definedName>
    <definedName name="A126260238A">#REF!,#REF!</definedName>
    <definedName name="A126260242T">#REF!,#REF!</definedName>
    <definedName name="A126260246A">#REF!,#REF!</definedName>
    <definedName name="A126260250T">#REF!,#REF!</definedName>
    <definedName name="A126260254A">#REF!,#REF!</definedName>
    <definedName name="A126260258K">#REF!,#REF!</definedName>
    <definedName name="A126260262A">#REF!,#REF!</definedName>
    <definedName name="A126260266K">#REF!,#REF!</definedName>
    <definedName name="A126260270A">#REF!,#REF!</definedName>
    <definedName name="A126260274K">#REF!,#REF!</definedName>
    <definedName name="A126260278V">#REF!,#REF!</definedName>
    <definedName name="A126260282K">#REF!,#REF!</definedName>
    <definedName name="A126260286V">#REF!,#REF!</definedName>
    <definedName name="A126260290K">#REF!,#REF!</definedName>
    <definedName name="A126260294V">#REF!,#REF!</definedName>
    <definedName name="A126260298C">#REF!,#REF!</definedName>
    <definedName name="A126260302J">#REF!,#REF!</definedName>
    <definedName name="A126260306T">#REF!,#REF!</definedName>
    <definedName name="A126260310J">#REF!,#REF!</definedName>
    <definedName name="A126260314T">#REF!,#REF!</definedName>
    <definedName name="A126260318A">#REF!,#REF!</definedName>
    <definedName name="A126260322T">#REF!,#REF!</definedName>
    <definedName name="A126260326A">#REF!,#REF!</definedName>
    <definedName name="A126260330T">#REF!,#REF!</definedName>
    <definedName name="A126260334A">#REF!,#REF!</definedName>
    <definedName name="A126260338K">#REF!,#REF!</definedName>
    <definedName name="A126260342A">#REF!,#REF!</definedName>
    <definedName name="A126260346K">#REF!,#REF!</definedName>
    <definedName name="A126260350A">#REF!,#REF!</definedName>
    <definedName name="A126260354K">#REF!,#REF!</definedName>
    <definedName name="A126260358V">#REF!,#REF!</definedName>
    <definedName name="A126261450C">#REF!,#REF!</definedName>
    <definedName name="A126261454L">#REF!,#REF!</definedName>
    <definedName name="A126261458W">#REF!,#REF!</definedName>
    <definedName name="A126261462L">#REF!,#REF!</definedName>
    <definedName name="A126261466W">#REF!,#REF!</definedName>
    <definedName name="A126261470L">#REF!,#REF!</definedName>
    <definedName name="A126261474W">#REF!,#REF!</definedName>
    <definedName name="A126261478F">#REF!,#REF!</definedName>
    <definedName name="A126261482W">#REF!,#REF!</definedName>
    <definedName name="A126261486F">#REF!,#REF!</definedName>
    <definedName name="A126261490W">#REF!,#REF!</definedName>
    <definedName name="A126261494F">#REF!,#REF!</definedName>
    <definedName name="A126261498R">#REF!,#REF!</definedName>
    <definedName name="A126261502V">#REF!,#REF!</definedName>
    <definedName name="A126261506C">#REF!,#REF!</definedName>
    <definedName name="A126261510V">#REF!,#REF!</definedName>
    <definedName name="A126261514C">#REF!,#REF!</definedName>
    <definedName name="A126261518L">#REF!,#REF!</definedName>
    <definedName name="A126261522C">#REF!,#REF!</definedName>
    <definedName name="A126261526L">#REF!,#REF!</definedName>
    <definedName name="A126261530C">#REF!,#REF!</definedName>
    <definedName name="A126261534L">#REF!,#REF!</definedName>
    <definedName name="A126261538W">#REF!,#REF!</definedName>
    <definedName name="A126261542L">#REF!,#REF!</definedName>
    <definedName name="A126261546W">#REF!,#REF!</definedName>
    <definedName name="A126261550L">#REF!,#REF!</definedName>
    <definedName name="A126261554W">#REF!,#REF!</definedName>
    <definedName name="A126261558F">#REF!,#REF!</definedName>
    <definedName name="A126261562W">#REF!,#REF!</definedName>
    <definedName name="A126261566F">#REF!,#REF!</definedName>
    <definedName name="A126261570W">#REF!,#REF!</definedName>
    <definedName name="A126261574F">#REF!,#REF!</definedName>
    <definedName name="A126261578R">#REF!,#REF!</definedName>
    <definedName name="A126261582F">#REF!,#REF!</definedName>
    <definedName name="A126262674J">#REF!,#REF!</definedName>
    <definedName name="A126262678T">#REF!,#REF!</definedName>
    <definedName name="A126262682J">#REF!,#REF!</definedName>
    <definedName name="A126262686T">#REF!,#REF!</definedName>
    <definedName name="A126262690J">#REF!,#REF!</definedName>
    <definedName name="A126262694T">#REF!,#REF!</definedName>
    <definedName name="A126262698A">#REF!,#REF!</definedName>
    <definedName name="A126262702F">#REF!,#REF!</definedName>
    <definedName name="A126262706R">#REF!,#REF!</definedName>
    <definedName name="A126262710F">#REF!,#REF!</definedName>
    <definedName name="A126262714R">#REF!,#REF!</definedName>
    <definedName name="A126262718X">#REF!,#REF!</definedName>
    <definedName name="A126262722R">#REF!,#REF!</definedName>
    <definedName name="A126262726X">#REF!,#REF!</definedName>
    <definedName name="A126262730R">#REF!,#REF!</definedName>
    <definedName name="A126262734X">#REF!,#REF!</definedName>
    <definedName name="A126262738J">#REF!,#REF!</definedName>
    <definedName name="A126262742X">#REF!,#REF!</definedName>
    <definedName name="A126262746J">#REF!,#REF!</definedName>
    <definedName name="A126262750X">#REF!,#REF!</definedName>
    <definedName name="A126262754J">#REF!,#REF!</definedName>
    <definedName name="A126262758T">#REF!,#REF!</definedName>
    <definedName name="A126262762J">#REF!,#REF!</definedName>
    <definedName name="A126262766T">#REF!,#REF!</definedName>
    <definedName name="A126262770J">#REF!,#REF!</definedName>
    <definedName name="A126262774T">#REF!,#REF!</definedName>
    <definedName name="A126262778A">#REF!,#REF!</definedName>
    <definedName name="A126262782T">#REF!,#REF!</definedName>
    <definedName name="A126262786A">#REF!,#REF!</definedName>
    <definedName name="A126262790T">#REF!,#REF!</definedName>
    <definedName name="A126262794A">#REF!,#REF!</definedName>
    <definedName name="A126262798K">#REF!,#REF!</definedName>
    <definedName name="A126262802R">#REF!,#REF!</definedName>
    <definedName name="A126262806X">#REF!,#REF!</definedName>
    <definedName name="A126263898L">#REF!,#REF!</definedName>
    <definedName name="A126263902T">#REF!,#REF!</definedName>
    <definedName name="A126263906A">#REF!,#REF!</definedName>
    <definedName name="A126263910T">#REF!,#REF!</definedName>
    <definedName name="A126263914A">#REF!,#REF!</definedName>
    <definedName name="A126263918K">#REF!,#REF!</definedName>
    <definedName name="A126263922A">#REF!,#REF!</definedName>
    <definedName name="A126263926K">#REF!,#REF!</definedName>
    <definedName name="A126263930A">#REF!,#REF!</definedName>
    <definedName name="A126263934K">#REF!,#REF!</definedName>
    <definedName name="A126263938V">#REF!,#REF!</definedName>
    <definedName name="A126263942K">#REF!,#REF!</definedName>
    <definedName name="A126263946V">#REF!,#REF!</definedName>
    <definedName name="A126263950K">#REF!,#REF!</definedName>
    <definedName name="A126263954V">#REF!,#REF!</definedName>
    <definedName name="A126263958C">#REF!,#REF!</definedName>
    <definedName name="A126263962V">#REF!,#REF!</definedName>
    <definedName name="A126263966C">#REF!,#REF!</definedName>
    <definedName name="A126263970V">#REF!,#REF!</definedName>
    <definedName name="A126263974C">#REF!,#REF!</definedName>
    <definedName name="A126263978L">#REF!,#REF!</definedName>
    <definedName name="A126263982C">#REF!,#REF!</definedName>
    <definedName name="A126263986L">#REF!,#REF!</definedName>
    <definedName name="A126263990C">#REF!,#REF!</definedName>
    <definedName name="A126263994L">#REF!,#REF!</definedName>
    <definedName name="A126263998W">#REF!,#REF!</definedName>
    <definedName name="A126264002C">#REF!,#REF!</definedName>
    <definedName name="A126264006L">#REF!,#REF!</definedName>
    <definedName name="A126264010C">#REF!,#REF!</definedName>
    <definedName name="A126264014L">#REF!,#REF!</definedName>
    <definedName name="A126264018W">#REF!,#REF!</definedName>
    <definedName name="A126264022L">#REF!,#REF!</definedName>
    <definedName name="A126264026W">#REF!,#REF!</definedName>
    <definedName name="A126264030L">#REF!,#REF!</definedName>
    <definedName name="A126265122R">#REF!,#REF!</definedName>
    <definedName name="A126265126X">#REF!,#REF!</definedName>
    <definedName name="A126265130R">#REF!,#REF!</definedName>
    <definedName name="A126265134X">#REF!,#REF!</definedName>
    <definedName name="A126265138J">#REF!,#REF!</definedName>
    <definedName name="A126265142X">#REF!,#REF!</definedName>
    <definedName name="A126265146J">#REF!,#REF!</definedName>
    <definedName name="A126265150X">#REF!,#REF!</definedName>
    <definedName name="A126265154J">#REF!,#REF!</definedName>
    <definedName name="A126265158T">#REF!,#REF!</definedName>
    <definedName name="A126265162J">#REF!,#REF!</definedName>
    <definedName name="A126265166T">#REF!,#REF!</definedName>
    <definedName name="A126265170J">#REF!,#REF!</definedName>
    <definedName name="A126265174T">#REF!,#REF!</definedName>
    <definedName name="A126265178A">#REF!,#REF!</definedName>
    <definedName name="A126265182T">#REF!,#REF!</definedName>
    <definedName name="A126265186A">#REF!,#REF!</definedName>
    <definedName name="A126265190T">#REF!,#REF!</definedName>
    <definedName name="A126265194A">#REF!,#REF!</definedName>
    <definedName name="A126265198K">#REF!,#REF!</definedName>
    <definedName name="A126265202R">#REF!,#REF!</definedName>
    <definedName name="A126265206X">#REF!,#REF!</definedName>
    <definedName name="A126265210R">#REF!,#REF!</definedName>
    <definedName name="A126265214X">#REF!,#REF!</definedName>
    <definedName name="A126265218J">#REF!,#REF!</definedName>
    <definedName name="A126265222X">#REF!,#REF!</definedName>
    <definedName name="A126265226J">#REF!,#REF!</definedName>
    <definedName name="A126265230X">#REF!,#REF!</definedName>
    <definedName name="A126265234J">#REF!,#REF!</definedName>
    <definedName name="A126265238T">#REF!,#REF!</definedName>
    <definedName name="A126265242J">#REF!,#REF!</definedName>
    <definedName name="A126265246T">#REF!,#REF!</definedName>
    <definedName name="A126265250J">#REF!,#REF!</definedName>
    <definedName name="A126265254T">#REF!,#REF!</definedName>
    <definedName name="A126266346V">#REF!,#REF!</definedName>
    <definedName name="A126266350K">#REF!,#REF!</definedName>
    <definedName name="A126266354V">#REF!,#REF!</definedName>
    <definedName name="A126266358C">#REF!,#REF!</definedName>
    <definedName name="A126266362V">#REF!,#REF!</definedName>
    <definedName name="A126266366C">#REF!,#REF!</definedName>
    <definedName name="A126266370V">#REF!,#REF!</definedName>
    <definedName name="A126266374C">#REF!,#REF!</definedName>
    <definedName name="A126266378L">#REF!,#REF!</definedName>
    <definedName name="A126266382C">#REF!,#REF!</definedName>
    <definedName name="A126266386L">#REF!,#REF!</definedName>
    <definedName name="A126266390C">#REF!,#REF!</definedName>
    <definedName name="A126266394L">#REF!,#REF!</definedName>
    <definedName name="A126266398W">#REF!,#REF!</definedName>
    <definedName name="A126266402A">#REF!,#REF!</definedName>
    <definedName name="A126266406K">#REF!,#REF!</definedName>
    <definedName name="A126266410A">#REF!,#REF!</definedName>
    <definedName name="A126266414K">#REF!,#REF!</definedName>
    <definedName name="A126266418V">#REF!,#REF!</definedName>
    <definedName name="A126266422K">#REF!,#REF!</definedName>
    <definedName name="A126266426V">#REF!,#REF!</definedName>
    <definedName name="A126266430K">#REF!,#REF!</definedName>
    <definedName name="A126266434V">#REF!,#REF!</definedName>
    <definedName name="A126266438C">#REF!,#REF!</definedName>
    <definedName name="A126266442V">#REF!,#REF!</definedName>
    <definedName name="A126266446C">#REF!,#REF!</definedName>
    <definedName name="A126266450V">#REF!,#REF!</definedName>
    <definedName name="A126266454C">#REF!,#REF!</definedName>
    <definedName name="A126266458L">#REF!,#REF!</definedName>
    <definedName name="A126266462C">#REF!,#REF!</definedName>
    <definedName name="A126266466L">#REF!,#REF!</definedName>
    <definedName name="A126266470C">#REF!,#REF!</definedName>
    <definedName name="A126266474L">#REF!,#REF!</definedName>
    <definedName name="A126266478W">#REF!,#REF!</definedName>
    <definedName name="A126266482L">#REF!,#REF!</definedName>
    <definedName name="A126266486W">#REF!,#REF!</definedName>
    <definedName name="A126266490L">#REF!,#REF!</definedName>
    <definedName name="A126266494W">#REF!,#REF!</definedName>
    <definedName name="A126266498F">#REF!,#REF!</definedName>
    <definedName name="A126266502K">#REF!,#REF!</definedName>
    <definedName name="A126266506V">#REF!,#REF!</definedName>
    <definedName name="A126266510K">#REF!,#REF!</definedName>
    <definedName name="A126266514V">#REF!,#REF!</definedName>
    <definedName name="A126266518C">#REF!,#REF!</definedName>
    <definedName name="A126266522V">#REF!,#REF!</definedName>
    <definedName name="A126266526C">#REF!,#REF!</definedName>
    <definedName name="A126266530V">#REF!,#REF!</definedName>
    <definedName name="A126266534C">#REF!,#REF!</definedName>
    <definedName name="A126266538L">#REF!,#REF!</definedName>
    <definedName name="A126266542C">#REF!,#REF!</definedName>
    <definedName name="A126266546L">#REF!,#REF!</definedName>
    <definedName name="A126266550C">#REF!,#REF!</definedName>
    <definedName name="A126266554L">#REF!,#REF!</definedName>
    <definedName name="A126266558W">#REF!,#REF!</definedName>
    <definedName name="A126266562L">#REF!,#REF!</definedName>
    <definedName name="A126266566W">#REF!,#REF!</definedName>
    <definedName name="A126266570L">#REF!,#REF!</definedName>
    <definedName name="A126266574W">#REF!,#REF!</definedName>
    <definedName name="A126266578F">#REF!,#REF!</definedName>
    <definedName name="A126266582W">#REF!,#REF!</definedName>
    <definedName name="A126266586F">#REF!,#REF!</definedName>
    <definedName name="A126266590W">#REF!,#REF!</definedName>
    <definedName name="A126266594F">#REF!,#REF!</definedName>
    <definedName name="A126266598R">#REF!,#REF!</definedName>
    <definedName name="A126266602V">#REF!,#REF!</definedName>
    <definedName name="A126266606C">#REF!,#REF!</definedName>
    <definedName name="A126266610V">#REF!,#REF!</definedName>
    <definedName name="A126266614C">#REF!,#REF!</definedName>
    <definedName name="A126266618L">#REF!,#REF!</definedName>
    <definedName name="A126266622C">#REF!,#REF!</definedName>
    <definedName name="A126266626L">#REF!,#REF!</definedName>
    <definedName name="A126266630C">#REF!,#REF!</definedName>
    <definedName name="A126266634L">#REF!,#REF!</definedName>
    <definedName name="A126266638W">#REF!,#REF!</definedName>
    <definedName name="A126266642L">#REF!,#REF!</definedName>
    <definedName name="A126266646W">#REF!,#REF!</definedName>
    <definedName name="A126266650L">#REF!,#REF!</definedName>
    <definedName name="A126266654W">#REF!,#REF!</definedName>
    <definedName name="A126266658F">#REF!,#REF!</definedName>
    <definedName name="A126266662W">#REF!,#REF!</definedName>
    <definedName name="A126266666F">#REF!,#REF!</definedName>
    <definedName name="A126266670W">#REF!,#REF!</definedName>
    <definedName name="A126266674F">#REF!,#REF!</definedName>
    <definedName name="A126266678R">#REF!,#REF!</definedName>
    <definedName name="A126266682F">#REF!,#REF!</definedName>
    <definedName name="A126266686R">#REF!,#REF!</definedName>
    <definedName name="A126266690F">#REF!,#REF!</definedName>
    <definedName name="A126266694R">#REF!,#REF!</definedName>
    <definedName name="A126266698X">#REF!,#REF!</definedName>
    <definedName name="A126266702C">#REF!,#REF!</definedName>
    <definedName name="A126266706L">#REF!,#REF!</definedName>
    <definedName name="A126266710C">#REF!,#REF!</definedName>
    <definedName name="A126266714L">#REF!,#REF!</definedName>
    <definedName name="A126266718W">#REF!,#REF!</definedName>
    <definedName name="A126266722L">#REF!,#REF!</definedName>
    <definedName name="A126266726W">#REF!,#REF!</definedName>
    <definedName name="A126266730L">#REF!,#REF!</definedName>
    <definedName name="A126266734W">#REF!,#REF!</definedName>
    <definedName name="A126266738F">#REF!,#REF!</definedName>
    <definedName name="A126266742W">#REF!,#REF!</definedName>
    <definedName name="A126266746F">#REF!,#REF!</definedName>
    <definedName name="A126266750W">#REF!,#REF!</definedName>
    <definedName name="A126266754F">#REF!,#REF!</definedName>
    <definedName name="A126266758R">#REF!,#REF!</definedName>
    <definedName name="A126266762F">#REF!,#REF!</definedName>
    <definedName name="A126266766R">#REF!,#REF!</definedName>
    <definedName name="A126266770F">#REF!,#REF!</definedName>
    <definedName name="A126266774R">#REF!,#REF!</definedName>
    <definedName name="A126266778X">#REF!,#REF!</definedName>
    <definedName name="A126266782R">#REF!,#REF!</definedName>
    <definedName name="A126266786X">#REF!,#REF!</definedName>
    <definedName name="A126266790R">#REF!,#REF!</definedName>
    <definedName name="A126266794X">#REF!,#REF!</definedName>
    <definedName name="A126266798J">#REF!,#REF!</definedName>
    <definedName name="A126266802L">#REF!,#REF!</definedName>
    <definedName name="A126266806W">#REF!,#REF!</definedName>
    <definedName name="A126266810L">#REF!,#REF!</definedName>
    <definedName name="A126266814W">#REF!,#REF!</definedName>
    <definedName name="A126266818F">#REF!,#REF!</definedName>
    <definedName name="A126266822W">#REF!,#REF!</definedName>
    <definedName name="A126266826F">#REF!,#REF!</definedName>
    <definedName name="A126266830W">#REF!,#REF!</definedName>
    <definedName name="A126266834F">#REF!,#REF!</definedName>
    <definedName name="A126266838R">#REF!,#REF!</definedName>
    <definedName name="A126266842F">#REF!,#REF!</definedName>
    <definedName name="A126266846R">#REF!,#REF!</definedName>
    <definedName name="A126266850F">#REF!,#REF!</definedName>
    <definedName name="A126266854R">#REF!,#REF!</definedName>
    <definedName name="A126266858X">#REF!,#REF!</definedName>
    <definedName name="A126266862R">#REF!,#REF!</definedName>
    <definedName name="A126266866X">#REF!,#REF!</definedName>
    <definedName name="A126266870R">#REF!,#REF!</definedName>
    <definedName name="A126266874X">#REF!,#REF!</definedName>
    <definedName name="A126266878J">#REF!,#REF!</definedName>
    <definedName name="A126266882X">#REF!,#REF!</definedName>
    <definedName name="A126266886J">#REF!,#REF!</definedName>
    <definedName name="A126266890X">#REF!,#REF!</definedName>
    <definedName name="A126266894J">#REF!,#REF!</definedName>
    <definedName name="A126266898T">#REF!,#REF!</definedName>
    <definedName name="A126266902W">#REF!,#REF!</definedName>
    <definedName name="A126266906F">#REF!,#REF!</definedName>
    <definedName name="A126266910W">#REF!,#REF!</definedName>
    <definedName name="A126266914F">#REF!,#REF!</definedName>
    <definedName name="A126266918R">#REF!,#REF!</definedName>
    <definedName name="A126266922F">#REF!,#REF!</definedName>
    <definedName name="A126266926R">#REF!,#REF!</definedName>
    <definedName name="A126266930F">#REF!,#REF!</definedName>
    <definedName name="A126266934R">#REF!,#REF!</definedName>
    <definedName name="A126266938X">#REF!,#REF!</definedName>
    <definedName name="A126266942R">#REF!,#REF!</definedName>
    <definedName name="A126266946X">#REF!,#REF!</definedName>
    <definedName name="A126266950R">#REF!,#REF!</definedName>
    <definedName name="A126266954X">#REF!,#REF!</definedName>
    <definedName name="A126266958J">#REF!,#REF!</definedName>
    <definedName name="A126266962X">#REF!,#REF!</definedName>
    <definedName name="A126266966J">#REF!,#REF!</definedName>
    <definedName name="A126266970X">#REF!,#REF!</definedName>
    <definedName name="A126266974J">#REF!,#REF!</definedName>
    <definedName name="A126266978T">#REF!,#REF!</definedName>
    <definedName name="A126266982J">#REF!,#REF!</definedName>
    <definedName name="A126266986T">#REF!,#REF!</definedName>
    <definedName name="A126266990J">#REF!,#REF!</definedName>
    <definedName name="A126266994T">#REF!,#REF!</definedName>
    <definedName name="A126266998A">#REF!,#REF!</definedName>
    <definedName name="A126267002J">#REF!,#REF!</definedName>
    <definedName name="A126267006T">#REF!,#REF!</definedName>
    <definedName name="A126267010J">#REF!,#REF!</definedName>
    <definedName name="A126267014T">#REF!,#REF!</definedName>
    <definedName name="A126267018A">#REF!,#REF!</definedName>
    <definedName name="A126267022T">#REF!,#REF!</definedName>
    <definedName name="A126267026A">#REF!,#REF!</definedName>
    <definedName name="A126267030T">#REF!,#REF!</definedName>
    <definedName name="A126267034A">#REF!,#REF!</definedName>
    <definedName name="A126267038K">#REF!,#REF!</definedName>
    <definedName name="A126267042A">#REF!,#REF!</definedName>
    <definedName name="A126267046K">#REF!,#REF!</definedName>
    <definedName name="A126267050A">#REF!,#REF!</definedName>
    <definedName name="A126267054K">#REF!,#REF!</definedName>
    <definedName name="A126267058V">#REF!,#REF!</definedName>
    <definedName name="A126267062K">#REF!,#REF!</definedName>
    <definedName name="A126267066V">#REF!,#REF!</definedName>
    <definedName name="A126267070K">#REF!,#REF!</definedName>
    <definedName name="A126267074V">#REF!,#REF!</definedName>
    <definedName name="A126267078C">#REF!,#REF!</definedName>
    <definedName name="A126267082V">#REF!,#REF!</definedName>
    <definedName name="A126267086C">#REF!,#REF!</definedName>
    <definedName name="A126267090V">#REF!,#REF!</definedName>
    <definedName name="A126267094C">#REF!,#REF!</definedName>
    <definedName name="A126267098L">#REF!,#REF!</definedName>
    <definedName name="A126267102T">#REF!,#REF!</definedName>
    <definedName name="A126267106A">#REF!,#REF!</definedName>
    <definedName name="A126267110T">#REF!,#REF!</definedName>
    <definedName name="A126267114A">#REF!,#REF!</definedName>
    <definedName name="A126267118K">#REF!,#REF!</definedName>
    <definedName name="A126267122A">#REF!,#REF!</definedName>
    <definedName name="A126267126K">#REF!,#REF!</definedName>
    <definedName name="A126267130A">#REF!,#REF!</definedName>
    <definedName name="A126267134K">#REF!,#REF!</definedName>
    <definedName name="A126267138V">#REF!,#REF!</definedName>
    <definedName name="A126267142K">#REF!,#REF!</definedName>
    <definedName name="A126267146V">#REF!,#REF!</definedName>
    <definedName name="A126267150K">#REF!,#REF!</definedName>
    <definedName name="A126267154V">#REF!,#REF!</definedName>
    <definedName name="A126267158C">#REF!,#REF!</definedName>
    <definedName name="A126267162V">#REF!,#REF!</definedName>
    <definedName name="A126267166C">#REF!,#REF!</definedName>
    <definedName name="A126267170V">#REF!,#REF!</definedName>
    <definedName name="A126267174C">#REF!,#REF!</definedName>
    <definedName name="A126267178L">#REF!,#REF!</definedName>
    <definedName name="A126267182C">#REF!,#REF!</definedName>
    <definedName name="A126267186L">#REF!,#REF!</definedName>
    <definedName name="A126267190C">#REF!,#REF!</definedName>
    <definedName name="A126267194L">#REF!,#REF!</definedName>
    <definedName name="A126267198W">#REF!,#REF!</definedName>
    <definedName name="A126267202A">#REF!,#REF!</definedName>
    <definedName name="A126267206K">#REF!,#REF!</definedName>
    <definedName name="A126267210A">#REF!,#REF!</definedName>
    <definedName name="A126267214K">#REF!,#REF!</definedName>
    <definedName name="A126267218V">#REF!,#REF!</definedName>
    <definedName name="A126267222K">#REF!,#REF!</definedName>
    <definedName name="A126267226V">#REF!,#REF!</definedName>
    <definedName name="A126267230K">#REF!,#REF!</definedName>
    <definedName name="A126267234V">#REF!,#REF!</definedName>
    <definedName name="A126267238C">#REF!,#REF!</definedName>
    <definedName name="A126267242V">#REF!,#REF!</definedName>
    <definedName name="A126267246C">#REF!,#REF!</definedName>
    <definedName name="A126267250V">#REF!,#REF!</definedName>
    <definedName name="A126267254C">#REF!,#REF!</definedName>
    <definedName name="A126267258L">#REF!,#REF!</definedName>
    <definedName name="A126267262C">#REF!,#REF!</definedName>
    <definedName name="A126267266L">#REF!,#REF!</definedName>
    <definedName name="A126267270C">#REF!,#REF!</definedName>
    <definedName name="A126267274L">#REF!,#REF!</definedName>
    <definedName name="A126267278W">#REF!,#REF!</definedName>
    <definedName name="A126267282L">#REF!,#REF!</definedName>
    <definedName name="A126267286W">#REF!,#REF!</definedName>
    <definedName name="A126267290L">#REF!,#REF!</definedName>
    <definedName name="A126267294W">#REF!,#REF!</definedName>
    <definedName name="A126267298F">#REF!,#REF!</definedName>
    <definedName name="A126267302K">#REF!,#REF!</definedName>
    <definedName name="A126267306V">#REF!,#REF!</definedName>
    <definedName name="A126267310K">#REF!,#REF!</definedName>
    <definedName name="A126267314V">#REF!,#REF!</definedName>
    <definedName name="A126267318C">#REF!,#REF!</definedName>
    <definedName name="A126267322V">#REF!,#REF!</definedName>
    <definedName name="A126267326C">#REF!,#REF!</definedName>
    <definedName name="A126267330V">#REF!,#REF!</definedName>
    <definedName name="A126267334C">#REF!,#REF!</definedName>
    <definedName name="A126267338L">#REF!,#REF!</definedName>
    <definedName name="A126267342C">#REF!,#REF!</definedName>
    <definedName name="A126267346L">#REF!,#REF!</definedName>
    <definedName name="A126267350C">#REF!,#REF!</definedName>
    <definedName name="A126267354L">#REF!,#REF!</definedName>
    <definedName name="A126267358W">#REF!,#REF!</definedName>
    <definedName name="A126267362L">#REF!,#REF!</definedName>
    <definedName name="A126267366W">#REF!,#REF!</definedName>
    <definedName name="A126267370L">#REF!,#REF!</definedName>
    <definedName name="A126267374W">#REF!,#REF!</definedName>
    <definedName name="A126267378F">#REF!,#REF!</definedName>
    <definedName name="A126267382W">#REF!,#REF!</definedName>
    <definedName name="A126267386F">#REF!,#REF!</definedName>
    <definedName name="A126267390W">#REF!,#REF!</definedName>
    <definedName name="A126267394F">#REF!,#REF!</definedName>
    <definedName name="A126267398R">#REF!,#REF!</definedName>
    <definedName name="A126267402V">#REF!,#REF!</definedName>
    <definedName name="A126267406C">#REF!,#REF!</definedName>
    <definedName name="A126267410V">#REF!,#REF!</definedName>
    <definedName name="A126267414C">#REF!,#REF!</definedName>
    <definedName name="A126267418L">#REF!,#REF!</definedName>
    <definedName name="A126267422C">#REF!,#REF!</definedName>
    <definedName name="A126267426L">#REF!,#REF!</definedName>
    <definedName name="A126267430C">#REF!,#REF!</definedName>
    <definedName name="A126267434L">#REF!,#REF!</definedName>
    <definedName name="A126267438W">#REF!,#REF!</definedName>
    <definedName name="A126267442L">#REF!,#REF!</definedName>
    <definedName name="A126267446W">#REF!,#REF!</definedName>
    <definedName name="A126267450L">#REF!,#REF!</definedName>
    <definedName name="A126267454W">#REF!,#REF!</definedName>
    <definedName name="A126267458F">#REF!,#REF!</definedName>
    <definedName name="A126267462W">#REF!,#REF!</definedName>
    <definedName name="A126267466F">#REF!,#REF!</definedName>
    <definedName name="A126267470W">#REF!,#REF!</definedName>
    <definedName name="A126267474F">#REF!,#REF!</definedName>
    <definedName name="A126267478R">#REF!,#REF!</definedName>
    <definedName name="A126267482F">#REF!,#REF!</definedName>
    <definedName name="A126267486R">#REF!,#REF!</definedName>
    <definedName name="A126267490F">#REF!,#REF!</definedName>
    <definedName name="A126267494R">#REF!,#REF!</definedName>
    <definedName name="A126267498X">#REF!,#REF!</definedName>
    <definedName name="A126267502C">#REF!,#REF!</definedName>
    <definedName name="A126267506L">#REF!,#REF!</definedName>
    <definedName name="A126267510C">#REF!,#REF!</definedName>
    <definedName name="A126267514L">#REF!,#REF!</definedName>
    <definedName name="A126267518W">#REF!,#REF!</definedName>
    <definedName name="A126267522L">#REF!,#REF!</definedName>
    <definedName name="A126267526W">#REF!,#REF!</definedName>
    <definedName name="A126267530L">#REF!,#REF!</definedName>
    <definedName name="A126267534W">#REF!,#REF!</definedName>
    <definedName name="A126267538F">#REF!,#REF!</definedName>
    <definedName name="A126267542W">#REF!,#REF!</definedName>
    <definedName name="A126267546F">#REF!,#REF!</definedName>
    <definedName name="A126267550W">#REF!,#REF!</definedName>
    <definedName name="A126267554F">#REF!,#REF!</definedName>
    <definedName name="A126267558R">#REF!,#REF!</definedName>
    <definedName name="A126267562F">#REF!,#REF!</definedName>
    <definedName name="A126267566R">#REF!,#REF!</definedName>
    <definedName name="A126267570F">#REF!,#REF!</definedName>
    <definedName name="A126267574R">#REF!,#REF!</definedName>
    <definedName name="A126267578X">#REF!,#REF!</definedName>
    <definedName name="A126267582R">#REF!,#REF!</definedName>
    <definedName name="A126267586X">#REF!,#REF!</definedName>
    <definedName name="A126267590R">#REF!,#REF!</definedName>
    <definedName name="A126267594X">#REF!,#REF!</definedName>
    <definedName name="A126267598J">#REF!,#REF!</definedName>
    <definedName name="A126267602L">#REF!,#REF!</definedName>
    <definedName name="A126267606W">#REF!,#REF!</definedName>
    <definedName name="A126267610L">#REF!,#REF!</definedName>
    <definedName name="A126267614W">#REF!,#REF!</definedName>
    <definedName name="A126267618F">#REF!,#REF!</definedName>
    <definedName name="A126267622W">#REF!,#REF!</definedName>
    <definedName name="A126267626F">#REF!,#REF!</definedName>
    <definedName name="A126267630W">#REF!,#REF!</definedName>
    <definedName name="A126267634F">#REF!,#REF!</definedName>
    <definedName name="A126267638R">#REF!,#REF!</definedName>
    <definedName name="A126267642F">#REF!,#REF!</definedName>
    <definedName name="A126267646R">#REF!,#REF!</definedName>
    <definedName name="A126267650F">#REF!,#REF!</definedName>
    <definedName name="A126267654R">#REF!,#REF!</definedName>
    <definedName name="A126267658X">#REF!,#REF!</definedName>
    <definedName name="A126267662R">#REF!,#REF!</definedName>
    <definedName name="A126267666X">#REF!,#REF!</definedName>
    <definedName name="A126267670R">#REF!,#REF!</definedName>
    <definedName name="A126267674X">#REF!,#REF!</definedName>
    <definedName name="A126267678J">#REF!,#REF!</definedName>
    <definedName name="A126267682X">#REF!,#REF!</definedName>
    <definedName name="A126267686J">#REF!,#REF!</definedName>
    <definedName name="A126267690X">#REF!,#REF!</definedName>
    <definedName name="A126267694J">#REF!,#REF!</definedName>
    <definedName name="A126267698T">#REF!,#REF!</definedName>
    <definedName name="A126267702W">#REF!,#REF!</definedName>
    <definedName name="A126268794K">#REF!,#REF!</definedName>
    <definedName name="A126268798V">#REF!,#REF!</definedName>
    <definedName name="A126268802X">#REF!,#REF!</definedName>
    <definedName name="A126268806J">#REF!,#REF!</definedName>
    <definedName name="A126268810X">#REF!,#REF!</definedName>
    <definedName name="A126268814J">#REF!,#REF!</definedName>
    <definedName name="A126268818T">#REF!,#REF!</definedName>
    <definedName name="A126268822J">#REF!,#REF!</definedName>
    <definedName name="A126268826T">#REF!,#REF!</definedName>
    <definedName name="A126268830J">#REF!,#REF!</definedName>
    <definedName name="A126268834T">#REF!,#REF!</definedName>
    <definedName name="A126268838A">#REF!,#REF!</definedName>
    <definedName name="A126268842T">#REF!,#REF!</definedName>
    <definedName name="A126268846A">#REF!,#REF!</definedName>
    <definedName name="A126268850T">#REF!,#REF!</definedName>
    <definedName name="A126268854A">#REF!,#REF!</definedName>
    <definedName name="A126268858K">#REF!,#REF!</definedName>
    <definedName name="A126268862A">#REF!,#REF!</definedName>
    <definedName name="A126268866K">#REF!,#REF!</definedName>
    <definedName name="A126268870A">#REF!,#REF!</definedName>
    <definedName name="A126268874K">#REF!,#REF!</definedName>
    <definedName name="A126268878V">#REF!,#REF!</definedName>
    <definedName name="A126268882K">#REF!,#REF!</definedName>
    <definedName name="A126268886V">#REF!,#REF!</definedName>
    <definedName name="A126268890K">#REF!,#REF!</definedName>
    <definedName name="A126268894V">#REF!,#REF!</definedName>
    <definedName name="A126268898C">#REF!,#REF!</definedName>
    <definedName name="A126268902J">#REF!,#REF!</definedName>
    <definedName name="A126268906T">#REF!,#REF!</definedName>
    <definedName name="A126268910J">#REF!,#REF!</definedName>
    <definedName name="A126268914T">#REF!,#REF!</definedName>
    <definedName name="A126268918A">#REF!,#REF!</definedName>
    <definedName name="A126268922T">#REF!,#REF!</definedName>
    <definedName name="A126268926A">#REF!,#REF!</definedName>
    <definedName name="A126270018K">#REF!,#REF!</definedName>
    <definedName name="A126270022A">#REF!,#REF!</definedName>
    <definedName name="A126270026K">#REF!,#REF!</definedName>
    <definedName name="A126270030A">#REF!,#REF!</definedName>
    <definedName name="A126270034K">#REF!,#REF!</definedName>
    <definedName name="A126270038V">#REF!,#REF!</definedName>
    <definedName name="A126270042K">#REF!,#REF!</definedName>
    <definedName name="A126270046V">#REF!,#REF!</definedName>
    <definedName name="A126270050K">#REF!,#REF!</definedName>
    <definedName name="A126270054V">#REF!,#REF!</definedName>
    <definedName name="A126270058C">#REF!,#REF!</definedName>
    <definedName name="A126270062V">#REF!,#REF!</definedName>
    <definedName name="A126270066C">#REF!,#REF!</definedName>
    <definedName name="A126270070V">#REF!,#REF!</definedName>
    <definedName name="A126270074C">#REF!,#REF!</definedName>
    <definedName name="A126270078L">#REF!,#REF!</definedName>
    <definedName name="A126270082C">#REF!,#REF!</definedName>
    <definedName name="A126270086L">#REF!,#REF!</definedName>
    <definedName name="A126270090C">#REF!,#REF!</definedName>
    <definedName name="A126270094L">#REF!,#REF!</definedName>
    <definedName name="A126270098W">#REF!,#REF!</definedName>
    <definedName name="A126270102A">#REF!,#REF!</definedName>
    <definedName name="A126270106K">#REF!,#REF!</definedName>
    <definedName name="A126270110A">#REF!,#REF!</definedName>
    <definedName name="A126270114K">#REF!,#REF!</definedName>
    <definedName name="A126270118V">#REF!,#REF!</definedName>
    <definedName name="A126270122K">#REF!,#REF!</definedName>
    <definedName name="A126270126V">#REF!,#REF!</definedName>
    <definedName name="A126270130K">#REF!,#REF!</definedName>
    <definedName name="A126270134V">#REF!,#REF!</definedName>
    <definedName name="A126270138C">#REF!,#REF!</definedName>
    <definedName name="A126270142V">#REF!,#REF!</definedName>
    <definedName name="A126270146C">#REF!,#REF!</definedName>
    <definedName name="A126270150V">#REF!,#REF!</definedName>
    <definedName name="A126271242W">#REF!,#REF!</definedName>
    <definedName name="A126271246F">#REF!,#REF!</definedName>
    <definedName name="A126271250W">#REF!,#REF!</definedName>
    <definedName name="A126271254F">#REF!,#REF!</definedName>
    <definedName name="A126271258R">#REF!,#REF!</definedName>
    <definedName name="A126271262F">#REF!,#REF!</definedName>
    <definedName name="A126271266R">#REF!,#REF!</definedName>
    <definedName name="A126271270F">#REF!,#REF!</definedName>
    <definedName name="A126271274R">#REF!,#REF!</definedName>
    <definedName name="A126271278X">#REF!,#REF!</definedName>
    <definedName name="A126271282R">#REF!,#REF!</definedName>
    <definedName name="A126271286X">#REF!,#REF!</definedName>
    <definedName name="A126271290R">#REF!,#REF!</definedName>
    <definedName name="A126271294X">#REF!,#REF!</definedName>
    <definedName name="A126271298J">#REF!,#REF!</definedName>
    <definedName name="A126271302L">#REF!,#REF!</definedName>
    <definedName name="A126271306W">#REF!,#REF!</definedName>
    <definedName name="A126271310L">#REF!,#REF!</definedName>
    <definedName name="A126271314W">#REF!,#REF!</definedName>
    <definedName name="A126271318F">#REF!,#REF!</definedName>
    <definedName name="A126271322W">#REF!,#REF!</definedName>
    <definedName name="A126271326F">#REF!,#REF!</definedName>
    <definedName name="A126271330W">#REF!,#REF!</definedName>
    <definedName name="A126271334F">#REF!,#REF!</definedName>
    <definedName name="A126271338R">#REF!,#REF!</definedName>
    <definedName name="A126271342F">#REF!,#REF!</definedName>
    <definedName name="A126271346R">#REF!,#REF!</definedName>
    <definedName name="A126271350F">#REF!,#REF!</definedName>
    <definedName name="A126271354R">#REF!,#REF!</definedName>
    <definedName name="A126271358X">#REF!,#REF!</definedName>
    <definedName name="A126271362R">#REF!,#REF!</definedName>
    <definedName name="A126271366X">#REF!,#REF!</definedName>
    <definedName name="A126271370R">#REF!,#REF!</definedName>
    <definedName name="A126271374X">#REF!,#REF!</definedName>
    <definedName name="A126272466A">#REF!,#REF!</definedName>
    <definedName name="A126272470T">#REF!,#REF!</definedName>
    <definedName name="A126272474A">#REF!,#REF!</definedName>
    <definedName name="A126272478K">#REF!,#REF!</definedName>
    <definedName name="A126272482A">#REF!,#REF!</definedName>
    <definedName name="A126272486K">#REF!,#REF!</definedName>
    <definedName name="A126272490A">#REF!,#REF!</definedName>
    <definedName name="A126272494K">#REF!,#REF!</definedName>
    <definedName name="A126272498V">#REF!,#REF!</definedName>
    <definedName name="A126272502X">#REF!,#REF!</definedName>
    <definedName name="A126272506J">#REF!,#REF!</definedName>
    <definedName name="A126272510X">#REF!,#REF!</definedName>
    <definedName name="A126272514J">#REF!,#REF!</definedName>
    <definedName name="A126272518T">#REF!,#REF!</definedName>
    <definedName name="A126272522J">#REF!,#REF!</definedName>
    <definedName name="A126272526T">#REF!,#REF!</definedName>
    <definedName name="A126272530J">#REF!,#REF!</definedName>
    <definedName name="A126272534T">#REF!,#REF!</definedName>
    <definedName name="A126272538A">#REF!,#REF!</definedName>
    <definedName name="A126272542T">#REF!,#REF!</definedName>
    <definedName name="A126272546A">#REF!,#REF!</definedName>
    <definedName name="A126272550T">#REF!,#REF!</definedName>
    <definedName name="A126272554A">#REF!,#REF!</definedName>
    <definedName name="A126272558K">#REF!,#REF!</definedName>
    <definedName name="A126272562A">#REF!,#REF!</definedName>
    <definedName name="A126272566K">#REF!,#REF!</definedName>
    <definedName name="A126272570A">#REF!,#REF!</definedName>
    <definedName name="A126272574K">#REF!,#REF!</definedName>
    <definedName name="A126272578V">#REF!,#REF!</definedName>
    <definedName name="A126272582K">#REF!,#REF!</definedName>
    <definedName name="A126272586V">#REF!,#REF!</definedName>
    <definedName name="A126272590K">#REF!,#REF!</definedName>
    <definedName name="A126272594V">#REF!,#REF!</definedName>
    <definedName name="A126272598C">#REF!,#REF!</definedName>
    <definedName name="A126273698F">Data1!$AO$1:$AO$10,Data1!$AO$11:$AO$20</definedName>
    <definedName name="A126273698F_Data">Data1!$AO$11:$AO$20</definedName>
    <definedName name="A126273698F_Latest">Data1!$AO$20</definedName>
    <definedName name="A126273702K">Data1!$BJ$1:$BJ$10,Data1!$BJ$11:$BJ$20</definedName>
    <definedName name="A126273702K_Data">Data1!$BJ$11:$BJ$20</definedName>
    <definedName name="A126273702K_Latest">Data1!$BJ$20</definedName>
    <definedName name="A126273706V">Data1!$BS$1:$BS$10,Data1!$BS$11:$BS$20</definedName>
    <definedName name="A126273706V_Data">Data1!$BS$11:$BS$20</definedName>
    <definedName name="A126273706V_Latest">Data1!$BS$20</definedName>
    <definedName name="A126273710K">Data1!$CE$1:$CE$10,Data1!$CE$11:$CE$20</definedName>
    <definedName name="A126273710K_Data">Data1!$CE$11:$CE$20</definedName>
    <definedName name="A126273710K_Latest">Data1!$CE$20</definedName>
    <definedName name="A126273714V">Data1!$CQ$1:$CQ$10,Data1!$CQ$11:$CQ$20</definedName>
    <definedName name="A126273714V_Data">Data1!$CQ$11:$CQ$20</definedName>
    <definedName name="A126273714V_Latest">Data1!$CQ$20</definedName>
    <definedName name="A126273718C">Data1!$ED$1:$ED$10,Data1!$ED$11:$ED$20</definedName>
    <definedName name="A126273718C_Data">Data1!$ED$11:$ED$20</definedName>
    <definedName name="A126273718C_Latest">Data1!$ED$20</definedName>
    <definedName name="A126273722V">Data1!$EV$1:$EV$10,Data1!$EV$11:$EV$20</definedName>
    <definedName name="A126273722V_Data">Data1!$EV$11:$EV$20</definedName>
    <definedName name="A126273722V_Latest">Data1!$EV$20</definedName>
    <definedName name="A126273726C">Data1!$AR$1:$AR$10,Data1!$AR$11:$AR$20</definedName>
    <definedName name="A126273726C_Data">Data1!$AR$11:$AR$20</definedName>
    <definedName name="A126273726C_Latest">Data1!$AR$20</definedName>
    <definedName name="A126273730V">Data1!$AX$1:$AX$10,Data1!$AX$11:$AX$20</definedName>
    <definedName name="A126273730V_Data">Data1!$AX$11:$AX$20</definedName>
    <definedName name="A126273730V_Latest">Data1!$AX$20</definedName>
    <definedName name="A126273734C">Data1!$CW$1:$CW$10,Data1!$CW$11:$CW$20</definedName>
    <definedName name="A126273734C_Data">Data1!$CW$11:$CW$20</definedName>
    <definedName name="A126273734C_Latest">Data1!$CW$20</definedName>
    <definedName name="A126273738L">Data1!$EJ$1:$EJ$10,Data1!$EJ$11:$EJ$20</definedName>
    <definedName name="A126273738L_Data">Data1!$EJ$11:$EJ$20</definedName>
    <definedName name="A126273738L_Latest">Data1!$EJ$20</definedName>
    <definedName name="A126273742C">Data1!$CN$1:$CN$10,Data1!$CN$11:$CN$20</definedName>
    <definedName name="A126273742C_Data">Data1!$CN$11:$CN$20</definedName>
    <definedName name="A126273742C_Latest">Data1!$CN$20</definedName>
    <definedName name="A126273746L">Data1!$DC$1:$DC$10,Data1!$DC$11:$DC$20</definedName>
    <definedName name="A126273746L_Data">Data1!$DC$11:$DC$20</definedName>
    <definedName name="A126273746L_Latest">Data1!$DC$20</definedName>
    <definedName name="A126273750C">Data1!$DO$1:$DO$10,Data1!$DO$11:$DO$20</definedName>
    <definedName name="A126273750C_Data">Data1!$DO$11:$DO$20</definedName>
    <definedName name="A126273750C_Latest">Data1!$DO$20</definedName>
    <definedName name="A126273754L">Data1!$ES$1:$ES$10,Data1!$ES$11:$ES$20</definedName>
    <definedName name="A126273754L_Data">Data1!$ES$11:$ES$20</definedName>
    <definedName name="A126273754L_Latest">Data1!$ES$20</definedName>
    <definedName name="A126273758W">Data1!$Z$1:$Z$10,Data1!$Z$11:$Z$20</definedName>
    <definedName name="A126273758W_Data">Data1!$Z$11:$Z$20</definedName>
    <definedName name="A126273758W_Latest">Data1!$Z$20</definedName>
    <definedName name="A126273762L">Data1!$AL$1:$AL$10,Data1!$AL$11:$AL$20</definedName>
    <definedName name="A126273762L_Data">Data1!$AL$11:$AL$20</definedName>
    <definedName name="A126273762L_Latest">Data1!$AL$20</definedName>
    <definedName name="A126273766W">Data1!$BV$1:$BV$10,Data1!$BV$11:$BV$20</definedName>
    <definedName name="A126273766W_Data">Data1!$BV$11:$BV$20</definedName>
    <definedName name="A126273766W_Latest">Data1!$BV$20</definedName>
    <definedName name="A126273770L">Data1!$CT$1:$CT$10,Data1!$CT$11:$CT$20</definedName>
    <definedName name="A126273770L_Data">Data1!$CT$11:$CT$20</definedName>
    <definedName name="A126273770L_Latest">Data1!$CT$20</definedName>
    <definedName name="A126273774W">Data1!$CZ$1:$CZ$10,Data1!$CZ$11:$CZ$20</definedName>
    <definedName name="A126273774W_Data">Data1!$CZ$11:$CZ$20</definedName>
    <definedName name="A126273774W_Latest">Data1!$CZ$20</definedName>
    <definedName name="A126273778F">Data1!$DF$1:$DF$10,Data1!$DF$11:$DF$20</definedName>
    <definedName name="A126273778F_Data">Data1!$DF$11:$DF$20</definedName>
    <definedName name="A126273778F_Latest">Data1!$DF$20</definedName>
    <definedName name="A126273782W">Data1!$DL$1:$DL$10,Data1!$DL$11:$DL$20</definedName>
    <definedName name="A126273782W_Data">Data1!$DL$11:$DL$20</definedName>
    <definedName name="A126273782W_Latest">Data1!$DL$20</definedName>
    <definedName name="A126273786F">Data1!$EG$1:$EG$10,Data1!$EG$11:$EG$20</definedName>
    <definedName name="A126273786F_Data">Data1!$EG$11:$EG$20</definedName>
    <definedName name="A126273786F_Latest">Data1!$EG$20</definedName>
    <definedName name="A126273790W">Data1!$FB$1:$FB$10,Data1!$FB$11:$FB$20</definedName>
    <definedName name="A126273790W_Data">Data1!$FB$11:$FB$20</definedName>
    <definedName name="A126273790W_Latest">Data1!$FB$20</definedName>
    <definedName name="A126273794F">Data1!$H$1:$H$10,Data1!$H$11:$H$20</definedName>
    <definedName name="A126273794F_Data">Data1!$H$11:$H$20</definedName>
    <definedName name="A126273794F_Latest">Data1!$H$20</definedName>
    <definedName name="A126273798R">Data1!$Q$1:$Q$10,Data1!$Q$11:$Q$20</definedName>
    <definedName name="A126273798R_Data">Data1!$Q$11:$Q$20</definedName>
    <definedName name="A126273798R_Latest">Data1!$Q$20</definedName>
    <definedName name="A126273802V">Data1!$T$1:$T$10,Data1!$T$11:$T$20</definedName>
    <definedName name="A126273802V_Data">Data1!$T$11:$T$20</definedName>
    <definedName name="A126273802V_Latest">Data1!$T$20</definedName>
    <definedName name="A126273806C">Data1!$AU$1:$AU$10,Data1!$AU$11:$AU$20</definedName>
    <definedName name="A126273806C_Data">Data1!$AU$11:$AU$20</definedName>
    <definedName name="A126273806C_Latest">Data1!$AU$20</definedName>
    <definedName name="A126273810V">Data1!$BA$1:$BA$10,Data1!$BA$11:$BA$20</definedName>
    <definedName name="A126273810V_Data">Data1!$BA$11:$BA$20</definedName>
    <definedName name="A126273810V_Latest">Data1!$BA$20</definedName>
    <definedName name="A126273814C">Data1!$BD$1:$BD$10,Data1!$BD$11:$BD$20</definedName>
    <definedName name="A126273814C_Data">Data1!$BD$11:$BD$20</definedName>
    <definedName name="A126273814C_Latest">Data1!$BD$20</definedName>
    <definedName name="A126273818L">Data1!$BY$1:$BY$10,Data1!$BY$11:$BY$20</definedName>
    <definedName name="A126273818L_Data">Data1!$BY$11:$BY$20</definedName>
    <definedName name="A126273818L_Latest">Data1!$BY$20</definedName>
    <definedName name="A126273822C">Data1!$DI$1:$DI$10,Data1!$DI$11:$DI$20</definedName>
    <definedName name="A126273822C_Data">Data1!$DI$11:$DI$20</definedName>
    <definedName name="A126273822C_Latest">Data1!$DI$20</definedName>
    <definedName name="A126273826L">Data1!$DU$1:$DU$10,Data1!$DU$11:$DU$20</definedName>
    <definedName name="A126273826L_Data">Data1!$DU$11:$DU$20</definedName>
    <definedName name="A126273826L_Latest">Data1!$DU$20</definedName>
    <definedName name="A126273830C">Data1!$DX$1:$DX$10,Data1!$DX$11:$DX$20</definedName>
    <definedName name="A126273830C_Data">Data1!$DX$11:$DX$20</definedName>
    <definedName name="A126273830C_Latest">Data1!$DX$20</definedName>
    <definedName name="A126273834L">Data1!$EM$1:$EM$10,Data1!$EM$11:$EM$20</definedName>
    <definedName name="A126273834L_Data">Data1!$EM$11:$EM$20</definedName>
    <definedName name="A126273834L_Latest">Data1!$EM$20</definedName>
    <definedName name="A126273838W">Data1!$EP$1:$EP$10,Data1!$EP$11:$EP$20</definedName>
    <definedName name="A126273838W_Data">Data1!$EP$11:$EP$20</definedName>
    <definedName name="A126273838W_Latest">Data1!$EP$20</definedName>
    <definedName name="A126273842L">Data1!$W$1:$W$10,Data1!$W$11:$W$20</definedName>
    <definedName name="A126273842L_Data">Data1!$W$11:$W$20</definedName>
    <definedName name="A126273842L_Latest">Data1!$W$20</definedName>
    <definedName name="A126273846W">Data1!$AF$1:$AF$10,Data1!$AF$11:$AF$20</definedName>
    <definedName name="A126273846W_Data">Data1!$AF$11:$AF$20</definedName>
    <definedName name="A126273846W_Latest">Data1!$AF$20</definedName>
    <definedName name="A126273850L">Data1!$CH$1:$CH$10,Data1!$CH$11:$CH$20</definedName>
    <definedName name="A126273850L_Data">Data1!$CH$11:$CH$20</definedName>
    <definedName name="A126273850L_Latest">Data1!$CH$20</definedName>
    <definedName name="A126273854W">Data1!$CK$1:$CK$10,Data1!$CK$11:$CK$20</definedName>
    <definedName name="A126273854W_Data">Data1!$CK$11:$CK$20</definedName>
    <definedName name="A126273854W_Latest">Data1!$CK$20</definedName>
    <definedName name="A126273858F">Data1!$DR$1:$DR$10,Data1!$DR$11:$DR$20</definedName>
    <definedName name="A126273858F_Data">Data1!$DR$11:$DR$20</definedName>
    <definedName name="A126273858F_Latest">Data1!$DR$20</definedName>
    <definedName name="A126273862W">Data1!$FE$1:$FE$10,Data1!$FE$11:$FE$20</definedName>
    <definedName name="A126273862W_Data">Data1!$FE$11:$FE$20</definedName>
    <definedName name="A126273862W_Latest">Data1!$FE$20</definedName>
    <definedName name="A126273866F">Data1!$E$1:$E$10,Data1!$E$11:$E$20</definedName>
    <definedName name="A126273866F_Data">Data1!$E$11:$E$20</definedName>
    <definedName name="A126273866F_Latest">Data1!$E$20</definedName>
    <definedName name="A126273870W">Data1!$K$1:$K$10,Data1!$K$11:$K$20</definedName>
    <definedName name="A126273870W_Data">Data1!$K$11:$K$20</definedName>
    <definedName name="A126273870W_Latest">Data1!$K$20</definedName>
    <definedName name="A126273874F">Data1!$N$1:$N$10,Data1!$N$11:$N$20</definedName>
    <definedName name="A126273874F_Data">Data1!$N$11:$N$20</definedName>
    <definedName name="A126273874F_Latest">Data1!$N$20</definedName>
    <definedName name="A126273878R">Data1!$AC$1:$AC$10,Data1!$AC$11:$AC$20</definedName>
    <definedName name="A126273878R_Data">Data1!$AC$11:$AC$20</definedName>
    <definedName name="A126273878R_Latest">Data1!$AC$20</definedName>
    <definedName name="A126273882F">Data1!$BM$1:$BM$10,Data1!$BM$11:$BM$20</definedName>
    <definedName name="A126273882F_Data">Data1!$BM$11:$BM$20</definedName>
    <definedName name="A126273882F_Latest">Data1!$BM$20</definedName>
    <definedName name="A126273886R">Data1!$BP$1:$BP$10,Data1!$BP$11:$BP$20</definedName>
    <definedName name="A126273886R_Data">Data1!$BP$11:$BP$20</definedName>
    <definedName name="A126273886R_Latest">Data1!$BP$20</definedName>
    <definedName name="A126273890F">Data1!$AI$1:$AI$10,Data1!$AI$11:$AI$20</definedName>
    <definedName name="A126273890F_Data">Data1!$AI$11:$AI$20</definedName>
    <definedName name="A126273890F_Latest">Data1!$AI$20</definedName>
    <definedName name="A126273894R">Data1!$BG$1:$BG$10,Data1!$BG$11:$BG$20</definedName>
    <definedName name="A126273894R_Data">Data1!$BG$11:$BG$20</definedName>
    <definedName name="A126273894R_Latest">Data1!$BG$20</definedName>
    <definedName name="A126273898X">Data1!$CB$1:$CB$10,Data1!$CB$11:$CB$20</definedName>
    <definedName name="A126273898X_Data">Data1!$CB$11:$CB$20</definedName>
    <definedName name="A126273898X_Latest">Data1!$CB$20</definedName>
    <definedName name="A126273902C">Data1!$EA$1:$EA$10,Data1!$EA$11:$EA$20</definedName>
    <definedName name="A126273902C_Data">Data1!$EA$11:$EA$20</definedName>
    <definedName name="A126273902C_Latest">Data1!$EA$20</definedName>
    <definedName name="A126273906L">Data1!$EY$1:$EY$10,Data1!$EY$11:$EY$20</definedName>
    <definedName name="A126273906L_Data">Data1!$EY$11:$EY$20</definedName>
    <definedName name="A126273906L_Latest">Data1!$EY$20</definedName>
    <definedName name="A126273910C">Data1!$B$1:$B$10,Data1!$B$11:$B$20</definedName>
    <definedName name="A126273910C_Data">Data1!$B$11:$B$20</definedName>
    <definedName name="A126273910C_Latest">Data1!$B$20</definedName>
    <definedName name="A126273914L">Data9!$EQ$1:$EQ$10,Data9!$EQ$11:$EQ$20</definedName>
    <definedName name="A126273914L_Data">Data9!$EQ$11:$EQ$20</definedName>
    <definedName name="A126273914L_Latest">Data9!$EQ$20</definedName>
    <definedName name="A126273918W">Data9!$FL$1:$FL$10,Data9!$FL$11:$FL$20</definedName>
    <definedName name="A126273918W_Data">Data9!$FL$11:$FL$20</definedName>
    <definedName name="A126273918W_Latest">Data9!$FL$20</definedName>
    <definedName name="A126273922L">Data9!$FU$1:$FU$10,Data9!$FU$11:$FU$20</definedName>
    <definedName name="A126273922L_Data">Data9!$FU$11:$FU$20</definedName>
    <definedName name="A126273922L_Latest">Data9!$FU$20</definedName>
    <definedName name="A126273926W">Data9!$GG$1:$GG$10,Data9!$GG$11:$GG$20</definedName>
    <definedName name="A126273926W_Data">Data9!$GG$11:$GG$20</definedName>
    <definedName name="A126273926W_Latest">Data9!$GG$20</definedName>
    <definedName name="A126273930L">Data9!$GS$1:$GS$10,Data9!$GS$11:$GS$20</definedName>
    <definedName name="A126273930L_Data">Data9!$GS$11:$GS$20</definedName>
    <definedName name="A126273930L_Latest">Data9!$GS$20</definedName>
    <definedName name="A126273934W">Data9!$IF$1:$IF$10,Data9!$IF$11:$IF$20</definedName>
    <definedName name="A126273934W_Data">Data9!$IF$11:$IF$20</definedName>
    <definedName name="A126273934W_Latest">Data9!$IF$20</definedName>
    <definedName name="A126273938F">Data10!$H$1:$H$10,Data10!$H$11:$H$20</definedName>
    <definedName name="A126273938F_Data">Data10!$H$11:$H$20</definedName>
    <definedName name="A126273938F_Latest">Data10!$H$20</definedName>
    <definedName name="A126273942W">Data9!$ET$1:$ET$10,Data9!$ET$11:$ET$20</definedName>
    <definedName name="A126273942W_Data">Data9!$ET$11:$ET$20</definedName>
    <definedName name="A126273942W_Latest">Data9!$ET$20</definedName>
    <definedName name="A126273946F">Data9!$EZ$1:$EZ$10,Data9!$EZ$11:$EZ$20</definedName>
    <definedName name="A126273946F_Data">Data9!$EZ$11:$EZ$20</definedName>
    <definedName name="A126273946F_Latest">Data9!$EZ$20</definedName>
    <definedName name="A126273950W">Data9!$GY$1:$GY$10,Data9!$GY$11:$GY$20</definedName>
    <definedName name="A126273950W_Data">Data9!$GY$11:$GY$20</definedName>
    <definedName name="A126273950W_Latest">Data9!$GY$20</definedName>
    <definedName name="A126273954F">Data9!$IL$1:$IL$10,Data9!$IL$11:$IL$20</definedName>
    <definedName name="A126273954F_Data">Data9!$IL$11:$IL$20</definedName>
    <definedName name="A126273954F_Latest">Data9!$IL$20</definedName>
    <definedName name="A126273958R">Data9!$GP$1:$GP$10,Data9!$GP$11:$GP$20</definedName>
    <definedName name="A126273958R_Data">Data9!$GP$11:$GP$20</definedName>
    <definedName name="A126273958R_Latest">Data9!$GP$20</definedName>
    <definedName name="A126273962F">Data9!$HE$1:$HE$10,Data9!$HE$11:$HE$20</definedName>
    <definedName name="A126273962F_Data">Data9!$HE$11:$HE$20</definedName>
    <definedName name="A126273962F_Latest">Data9!$HE$20</definedName>
    <definedName name="A126273966R">Data9!$HQ$1:$HQ$10,Data9!$HQ$11:$HQ$20</definedName>
    <definedName name="A126273966R_Data">Data9!$HQ$11:$HQ$20</definedName>
    <definedName name="A126273966R_Latest">Data9!$HQ$20</definedName>
    <definedName name="A126273970F">Data10!$E$1:$E$10,Data10!$E$11:$E$20</definedName>
    <definedName name="A126273970F_Data">Data10!$E$11:$E$20</definedName>
    <definedName name="A126273970F_Latest">Data10!$E$20</definedName>
    <definedName name="A126273974R">Data9!$EB$1:$EB$10,Data9!$EB$11:$EB$20</definedName>
    <definedName name="A126273974R_Data">Data9!$EB$11:$EB$20</definedName>
    <definedName name="A126273974R_Latest">Data9!$EB$20</definedName>
    <definedName name="A126273978X">Data9!$EN$1:$EN$10,Data9!$EN$11:$EN$20</definedName>
    <definedName name="A126273978X_Data">Data9!$EN$11:$EN$20</definedName>
    <definedName name="A126273978X_Latest">Data9!$EN$20</definedName>
    <definedName name="A126273982R">Data9!$FX$1:$FX$10,Data9!$FX$11:$FX$20</definedName>
    <definedName name="A126273982R_Data">Data9!$FX$11:$FX$20</definedName>
    <definedName name="A126273982R_Latest">Data9!$FX$20</definedName>
    <definedName name="A126273986X">Data9!$GV$1:$GV$10,Data9!$GV$11:$GV$20</definedName>
    <definedName name="A126273986X_Data">Data9!$GV$11:$GV$20</definedName>
    <definedName name="A126273986X_Latest">Data9!$GV$20</definedName>
    <definedName name="A126273990R">Data9!$HB$1:$HB$10,Data9!$HB$11:$HB$20</definedName>
    <definedName name="A126273990R_Data">Data9!$HB$11:$HB$20</definedName>
    <definedName name="A126273990R_Latest">Data9!$HB$20</definedName>
    <definedName name="A126273994X">Data9!$HH$1:$HH$10,Data9!$HH$11:$HH$20</definedName>
    <definedName name="A126273994X_Data">Data9!$HH$11:$HH$20</definedName>
    <definedName name="A126273994X_Latest">Data9!$HH$20</definedName>
    <definedName name="A126273998J">Data9!$HN$1:$HN$10,Data9!$HN$11:$HN$20</definedName>
    <definedName name="A126273998J_Data">Data9!$HN$11:$HN$20</definedName>
    <definedName name="A126273998J_Latest">Data9!$HN$20</definedName>
    <definedName name="A126274002R">Data9!$II$1:$II$10,Data9!$II$11:$II$20</definedName>
    <definedName name="A126274002R_Data">Data9!$II$11:$II$20</definedName>
    <definedName name="A126274002R_Latest">Data9!$II$20</definedName>
    <definedName name="A126274006X">Data10!$N$1:$N$10,Data10!$N$11:$N$20</definedName>
    <definedName name="A126274006X_Data">Data10!$N$11:$N$20</definedName>
    <definedName name="A126274006X_Latest">Data10!$N$20</definedName>
    <definedName name="A126274010R">Data9!$DJ$1:$DJ$10,Data9!$DJ$11:$DJ$20</definedName>
    <definedName name="A126274010R_Data">Data9!$DJ$11:$DJ$20</definedName>
    <definedName name="A126274010R_Latest">Data9!$DJ$20</definedName>
    <definedName name="A126274014X">Data9!$DS$1:$DS$10,Data9!$DS$11:$DS$20</definedName>
    <definedName name="A126274014X_Data">Data9!$DS$11:$DS$20</definedName>
    <definedName name="A126274014X_Latest">Data9!$DS$20</definedName>
    <definedName name="A126274018J">Data9!$DV$1:$DV$10,Data9!$DV$11:$DV$20</definedName>
    <definedName name="A126274018J_Data">Data9!$DV$11:$DV$20</definedName>
    <definedName name="A126274018J_Latest">Data9!$DV$20</definedName>
    <definedName name="A126274022X">Data9!$EW$1:$EW$10,Data9!$EW$11:$EW$20</definedName>
    <definedName name="A126274022X_Data">Data9!$EW$11:$EW$20</definedName>
    <definedName name="A126274022X_Latest">Data9!$EW$20</definedName>
    <definedName name="A126274026J">Data9!$FC$1:$FC$10,Data9!$FC$11:$FC$20</definedName>
    <definedName name="A126274026J_Data">Data9!$FC$11:$FC$20</definedName>
    <definedName name="A126274026J_Latest">Data9!$FC$20</definedName>
    <definedName name="A126274030X">Data9!$FF$1:$FF$10,Data9!$FF$11:$FF$20</definedName>
    <definedName name="A126274030X_Data">Data9!$FF$11:$FF$20</definedName>
    <definedName name="A126274030X_Latest">Data9!$FF$20</definedName>
    <definedName name="A126274034J">Data9!$GA$1:$GA$10,Data9!$GA$11:$GA$20</definedName>
    <definedName name="A126274034J_Data">Data9!$GA$11:$GA$20</definedName>
    <definedName name="A126274034J_Latest">Data9!$GA$20</definedName>
    <definedName name="A126274038T">Data9!$HK$1:$HK$10,Data9!$HK$11:$HK$20</definedName>
    <definedName name="A126274038T_Data">Data9!$HK$11:$HK$20</definedName>
    <definedName name="A126274038T_Latest">Data9!$HK$20</definedName>
    <definedName name="A126274042J">Data9!$HW$1:$HW$10,Data9!$HW$11:$HW$20</definedName>
    <definedName name="A126274042J_Data">Data9!$HW$11:$HW$20</definedName>
    <definedName name="A126274042J_Latest">Data9!$HW$20</definedName>
    <definedName name="A126274046T">Data9!$HZ$1:$HZ$10,Data9!$HZ$11:$HZ$20</definedName>
    <definedName name="A126274046T_Data">Data9!$HZ$11:$HZ$20</definedName>
    <definedName name="A126274046T_Latest">Data9!$HZ$20</definedName>
    <definedName name="A126274050J">Data9!$IO$1:$IO$10,Data9!$IO$11:$IO$20</definedName>
    <definedName name="A126274050J_Data">Data9!$IO$11:$IO$20</definedName>
    <definedName name="A126274050J_Latest">Data9!$IO$20</definedName>
    <definedName name="A126274054T">Data10!$B$1:$B$10,Data10!$B$11:$B$20</definedName>
    <definedName name="A126274054T_Data">Data10!$B$11:$B$20</definedName>
    <definedName name="A126274054T_Latest">Data10!$B$20</definedName>
    <definedName name="A126274058A">Data9!$DY$1:$DY$10,Data9!$DY$11:$DY$20</definedName>
    <definedName name="A126274058A_Data">Data9!$DY$11:$DY$20</definedName>
    <definedName name="A126274058A_Latest">Data9!$DY$20</definedName>
    <definedName name="A126274062T">Data9!$EH$1:$EH$10,Data9!$EH$11:$EH$20</definedName>
    <definedName name="A126274062T_Data">Data9!$EH$11:$EH$20</definedName>
    <definedName name="A126274062T_Latest">Data9!$EH$20</definedName>
    <definedName name="A126274066A">Data9!$GJ$1:$GJ$10,Data9!$GJ$11:$GJ$20</definedName>
    <definedName name="A126274066A_Data">Data9!$GJ$11:$GJ$20</definedName>
    <definedName name="A126274066A_Latest">Data9!$GJ$20</definedName>
    <definedName name="A126274070T">Data9!$GM$1:$GM$10,Data9!$GM$11:$GM$20</definedName>
    <definedName name="A126274070T_Data">Data9!$GM$11:$GM$20</definedName>
    <definedName name="A126274070T_Latest">Data9!$GM$20</definedName>
    <definedName name="A126274074A">Data9!$HT$1:$HT$10,Data9!$HT$11:$HT$20</definedName>
    <definedName name="A126274074A_Data">Data9!$HT$11:$HT$20</definedName>
    <definedName name="A126274074A_Latest">Data9!$HT$20</definedName>
    <definedName name="A126274078K">Data10!$Q$1:$Q$10,Data10!$Q$11:$Q$20</definedName>
    <definedName name="A126274078K_Data">Data10!$Q$11:$Q$20</definedName>
    <definedName name="A126274078K_Latest">Data10!$Q$20</definedName>
    <definedName name="A126274082A">Data9!$DG$1:$DG$10,Data9!$DG$11:$DG$20</definedName>
    <definedName name="A126274082A_Data">Data9!$DG$11:$DG$20</definedName>
    <definedName name="A126274082A_Latest">Data9!$DG$20</definedName>
    <definedName name="A126274086K">Data9!$DM$1:$DM$10,Data9!$DM$11:$DM$20</definedName>
    <definedName name="A126274086K_Data">Data9!$DM$11:$DM$20</definedName>
    <definedName name="A126274086K_Latest">Data9!$DM$20</definedName>
    <definedName name="A126274090A">Data9!$DP$1:$DP$10,Data9!$DP$11:$DP$20</definedName>
    <definedName name="A126274090A_Data">Data9!$DP$11:$DP$20</definedName>
    <definedName name="A126274090A_Latest">Data9!$DP$20</definedName>
    <definedName name="A126274094K">Data9!$EE$1:$EE$10,Data9!$EE$11:$EE$20</definedName>
    <definedName name="A126274094K_Data">Data9!$EE$11:$EE$20</definedName>
    <definedName name="A126274094K_Latest">Data9!$EE$20</definedName>
    <definedName name="A126274098V">Data9!$FO$1:$FO$10,Data9!$FO$11:$FO$20</definedName>
    <definedName name="A126274098V_Data">Data9!$FO$11:$FO$20</definedName>
    <definedName name="A126274098V_Latest">Data9!$FO$20</definedName>
    <definedName name="A126274102X">Data9!$FR$1:$FR$10,Data9!$FR$11:$FR$20</definedName>
    <definedName name="A126274102X_Data">Data9!$FR$11:$FR$20</definedName>
    <definedName name="A126274102X_Latest">Data9!$FR$20</definedName>
    <definedName name="A126274106J">Data9!$EK$1:$EK$10,Data9!$EK$11:$EK$20</definedName>
    <definedName name="A126274106J_Data">Data9!$EK$11:$EK$20</definedName>
    <definedName name="A126274106J_Latest">Data9!$EK$20</definedName>
    <definedName name="A126274110X">Data9!$FI$1:$FI$10,Data9!$FI$11:$FI$20</definedName>
    <definedName name="A126274110X_Data">Data9!$FI$11:$FI$20</definedName>
    <definedName name="A126274110X_Latest">Data9!$FI$20</definedName>
    <definedName name="A126274114J">Data9!$GD$1:$GD$10,Data9!$GD$11:$GD$20</definedName>
    <definedName name="A126274114J_Data">Data9!$GD$11:$GD$20</definedName>
    <definedName name="A126274114J_Latest">Data9!$GD$20</definedName>
    <definedName name="A126274118T">Data9!$IC$1:$IC$10,Data9!$IC$11:$IC$20</definedName>
    <definedName name="A126274118T_Data">Data9!$IC$11:$IC$20</definedName>
    <definedName name="A126274118T_Latest">Data9!$IC$20</definedName>
    <definedName name="A126274122J">Data10!$K$1:$K$10,Data10!$K$11:$K$20</definedName>
    <definedName name="A126274122J_Data">Data10!$K$11:$K$20</definedName>
    <definedName name="A126274122J_Latest">Data10!$K$20</definedName>
    <definedName name="A126274126T">Data9!$DD$1:$DD$10,Data9!$DD$11:$DD$20</definedName>
    <definedName name="A126274126T_Data">Data9!$DD$11:$DD$20</definedName>
    <definedName name="A126274126T_Latest">Data9!$DD$20</definedName>
    <definedName name="A126274130J">Data5!$FS$1:$FS$10,Data5!$FS$11:$FS$20</definedName>
    <definedName name="A126274130J_Data">Data5!$FS$11:$FS$20</definedName>
    <definedName name="A126274130J_Latest">Data5!$FS$20</definedName>
    <definedName name="A126274134T">Data5!$GN$1:$GN$10,Data5!$GN$11:$GN$20</definedName>
    <definedName name="A126274134T_Data">Data5!$GN$11:$GN$20</definedName>
    <definedName name="A126274134T_Latest">Data5!$GN$20</definedName>
    <definedName name="A126274138A">Data5!$GW$1:$GW$10,Data5!$GW$11:$GW$20</definedName>
    <definedName name="A126274138A_Data">Data5!$GW$11:$GW$20</definedName>
    <definedName name="A126274138A_Latest">Data5!$GW$20</definedName>
    <definedName name="A126274142T">Data5!$HI$1:$HI$10,Data5!$HI$11:$HI$20</definedName>
    <definedName name="A126274142T_Data">Data5!$HI$11:$HI$20</definedName>
    <definedName name="A126274142T_Latest">Data5!$HI$20</definedName>
    <definedName name="A126274146A">Data5!$HU$1:$HU$10,Data5!$HU$11:$HU$20</definedName>
    <definedName name="A126274146A_Data">Data5!$HU$11:$HU$20</definedName>
    <definedName name="A126274146A_Latest">Data5!$HU$20</definedName>
    <definedName name="A126274150T">Data6!$R$1:$R$10,Data6!$R$11:$R$20</definedName>
    <definedName name="A126274150T_Data">Data6!$R$11:$R$20</definedName>
    <definedName name="A126274150T_Latest">Data6!$R$20</definedName>
    <definedName name="A126274154A">Data6!$AJ$1:$AJ$10,Data6!$AJ$11:$AJ$20</definedName>
    <definedName name="A126274154A_Data">Data6!$AJ$11:$AJ$20</definedName>
    <definedName name="A126274154A_Latest">Data6!$AJ$20</definedName>
    <definedName name="A126274158K">Data5!$FV$1:$FV$10,Data5!$FV$11:$FV$20</definedName>
    <definedName name="A126274158K_Data">Data5!$FV$11:$FV$20</definedName>
    <definedName name="A126274158K_Latest">Data5!$FV$20</definedName>
    <definedName name="A126274162A">Data5!$GB$1:$GB$10,Data5!$GB$11:$GB$20</definedName>
    <definedName name="A126274162A_Data">Data5!$GB$11:$GB$20</definedName>
    <definedName name="A126274162A_Latest">Data5!$GB$20</definedName>
    <definedName name="A126274166K">Data5!$IA$1:$IA$10,Data5!$IA$11:$IA$20</definedName>
    <definedName name="A126274166K_Data">Data5!$IA$11:$IA$20</definedName>
    <definedName name="A126274166K_Latest">Data5!$IA$20</definedName>
    <definedName name="A126274170A">Data6!$X$1:$X$10,Data6!$X$11:$X$20</definedName>
    <definedName name="A126274170A_Data">Data6!$X$11:$X$20</definedName>
    <definedName name="A126274170A_Latest">Data6!$X$20</definedName>
    <definedName name="A126274174K">Data5!$HR$1:$HR$10,Data5!$HR$11:$HR$20</definedName>
    <definedName name="A126274174K_Data">Data5!$HR$11:$HR$20</definedName>
    <definedName name="A126274174K_Latest">Data5!$HR$20</definedName>
    <definedName name="A126274178V">Data5!$IG$1:$IG$10,Data5!$IG$11:$IG$20</definedName>
    <definedName name="A126274178V_Data">Data5!$IG$11:$IG$20</definedName>
    <definedName name="A126274178V_Latest">Data5!$IG$20</definedName>
    <definedName name="A126274182K">Data6!$C$1:$C$10,Data6!$C$11:$C$20</definedName>
    <definedName name="A126274182K_Data">Data6!$C$11:$C$20</definedName>
    <definedName name="A126274182K_Latest">Data6!$C$20</definedName>
    <definedName name="A126274186V">Data6!$AG$1:$AG$10,Data6!$AG$11:$AG$20</definedName>
    <definedName name="A126274186V_Data">Data6!$AG$11:$AG$20</definedName>
    <definedName name="A126274186V_Latest">Data6!$AG$20</definedName>
    <definedName name="A126274190K">Data5!$FD$1:$FD$10,Data5!$FD$11:$FD$20</definedName>
    <definedName name="A126274190K_Data">Data5!$FD$11:$FD$20</definedName>
    <definedName name="A126274190K_Latest">Data5!$FD$20</definedName>
    <definedName name="A126274194V">Data5!$FP$1:$FP$10,Data5!$FP$11:$FP$20</definedName>
    <definedName name="A126274194V_Data">Data5!$FP$11:$FP$20</definedName>
    <definedName name="A126274194V_Latest">Data5!$FP$20</definedName>
    <definedName name="A126274198C">Data5!$GZ$1:$GZ$10,Data5!$GZ$11:$GZ$20</definedName>
    <definedName name="A126274198C_Data">Data5!$GZ$11:$GZ$20</definedName>
    <definedName name="A126274198C_Latest">Data5!$GZ$20</definedName>
    <definedName name="A126274202J">Data5!$HX$1:$HX$10,Data5!$HX$11:$HX$20</definedName>
    <definedName name="A126274202J_Data">Data5!$HX$11:$HX$20</definedName>
    <definedName name="A126274202J_Latest">Data5!$HX$20</definedName>
    <definedName name="A126274206T">Data5!$ID$1:$ID$10,Data5!$ID$11:$ID$20</definedName>
    <definedName name="A126274206T_Data">Data5!$ID$11:$ID$20</definedName>
    <definedName name="A126274206T_Latest">Data5!$ID$20</definedName>
    <definedName name="A126274210J">Data5!$IJ$1:$IJ$10,Data5!$IJ$11:$IJ$20</definedName>
    <definedName name="A126274210J_Data">Data5!$IJ$11:$IJ$20</definedName>
    <definedName name="A126274210J_Latest">Data5!$IJ$20</definedName>
    <definedName name="A126274214T">Data5!$IP$1:$IP$10,Data5!$IP$11:$IP$20</definedName>
    <definedName name="A126274214T_Data">Data5!$IP$11:$IP$20</definedName>
    <definedName name="A126274214T_Latest">Data5!$IP$20</definedName>
    <definedName name="A126274218A">Data6!$U$1:$U$10,Data6!$U$11:$U$20</definedName>
    <definedName name="A126274218A_Data">Data6!$U$11:$U$20</definedName>
    <definedName name="A126274218A_Latest">Data6!$U$20</definedName>
    <definedName name="A126274222T">Data6!$AP$1:$AP$10,Data6!$AP$11:$AP$20</definedName>
    <definedName name="A126274222T_Data">Data6!$AP$11:$AP$20</definedName>
    <definedName name="A126274222T_Latest">Data6!$AP$20</definedName>
    <definedName name="A126274226A">Data5!$EL$1:$EL$10,Data5!$EL$11:$EL$20</definedName>
    <definedName name="A126274226A_Data">Data5!$EL$11:$EL$20</definedName>
    <definedName name="A126274226A_Latest">Data5!$EL$20</definedName>
    <definedName name="A126274230T">Data5!$EU$1:$EU$10,Data5!$EU$11:$EU$20</definedName>
    <definedName name="A126274230T_Data">Data5!$EU$11:$EU$20</definedName>
    <definedName name="A126274230T_Latest">Data5!$EU$20</definedName>
    <definedName name="A126274234A">Data5!$EX$1:$EX$10,Data5!$EX$11:$EX$20</definedName>
    <definedName name="A126274234A_Data">Data5!$EX$11:$EX$20</definedName>
    <definedName name="A126274234A_Latest">Data5!$EX$20</definedName>
    <definedName name="A126274238K">Data5!$FY$1:$FY$10,Data5!$FY$11:$FY$20</definedName>
    <definedName name="A126274238K_Data">Data5!$FY$11:$FY$20</definedName>
    <definedName name="A126274238K_Latest">Data5!$FY$20</definedName>
    <definedName name="A126274242A">Data5!$GE$1:$GE$10,Data5!$GE$11:$GE$20</definedName>
    <definedName name="A126274242A_Data">Data5!$GE$11:$GE$20</definedName>
    <definedName name="A126274242A_Latest">Data5!$GE$20</definedName>
    <definedName name="A126274246K">Data5!$GH$1:$GH$10,Data5!$GH$11:$GH$20</definedName>
    <definedName name="A126274246K_Data">Data5!$GH$11:$GH$20</definedName>
    <definedName name="A126274246K_Latest">Data5!$GH$20</definedName>
    <definedName name="A126274250A">Data5!$HC$1:$HC$10,Data5!$HC$11:$HC$20</definedName>
    <definedName name="A126274250A_Data">Data5!$HC$11:$HC$20</definedName>
    <definedName name="A126274250A_Latest">Data5!$HC$20</definedName>
    <definedName name="A126274254K">Data5!$IM$1:$IM$10,Data5!$IM$11:$IM$20</definedName>
    <definedName name="A126274254K_Data">Data5!$IM$11:$IM$20</definedName>
    <definedName name="A126274254K_Latest">Data5!$IM$20</definedName>
    <definedName name="A126274258V">Data6!$I$1:$I$10,Data6!$I$11:$I$20</definedName>
    <definedName name="A126274258V_Data">Data6!$I$11:$I$20</definedName>
    <definedName name="A126274258V_Latest">Data6!$I$20</definedName>
    <definedName name="A126274262K">Data6!$L$1:$L$10,Data6!$L$11:$L$20</definedName>
    <definedName name="A126274262K_Data">Data6!$L$11:$L$20</definedName>
    <definedName name="A126274262K_Latest">Data6!$L$20</definedName>
    <definedName name="A126274266V">Data6!$AA$1:$AA$10,Data6!$AA$11:$AA$20</definedName>
    <definedName name="A126274266V_Data">Data6!$AA$11:$AA$20</definedName>
    <definedName name="A126274266V_Latest">Data6!$AA$20</definedName>
    <definedName name="A126274270K">Data6!$AD$1:$AD$10,Data6!$AD$11:$AD$20</definedName>
    <definedName name="A126274270K_Data">Data6!$AD$11:$AD$20</definedName>
    <definedName name="A126274270K_Latest">Data6!$AD$20</definedName>
    <definedName name="A126274274V">Data5!$FA$1:$FA$10,Data5!$FA$11:$FA$20</definedName>
    <definedName name="A126274274V_Data">Data5!$FA$11:$FA$20</definedName>
    <definedName name="A126274274V_Latest">Data5!$FA$20</definedName>
    <definedName name="A126274278C">Data5!$FJ$1:$FJ$10,Data5!$FJ$11:$FJ$20</definedName>
    <definedName name="A126274278C_Data">Data5!$FJ$11:$FJ$20</definedName>
    <definedName name="A126274278C_Latest">Data5!$FJ$20</definedName>
    <definedName name="A126274282V">Data5!$HL$1:$HL$10,Data5!$HL$11:$HL$20</definedName>
    <definedName name="A126274282V_Data">Data5!$HL$11:$HL$20</definedName>
    <definedName name="A126274282V_Latest">Data5!$HL$20</definedName>
    <definedName name="A126274286C">Data5!$HO$1:$HO$10,Data5!$HO$11:$HO$20</definedName>
    <definedName name="A126274286C_Data">Data5!$HO$11:$HO$20</definedName>
    <definedName name="A126274286C_Latest">Data5!$HO$20</definedName>
    <definedName name="A126274290V">Data6!$F$1:$F$10,Data6!$F$11:$F$20</definedName>
    <definedName name="A126274290V_Data">Data6!$F$11:$F$20</definedName>
    <definedName name="A126274290V_Latest">Data6!$F$20</definedName>
    <definedName name="A126274294C">Data6!$AS$1:$AS$10,Data6!$AS$11:$AS$20</definedName>
    <definedName name="A126274294C_Data">Data6!$AS$11:$AS$20</definedName>
    <definedName name="A126274294C_Latest">Data6!$AS$20</definedName>
    <definedName name="A126274298L">Data5!$EI$1:$EI$10,Data5!$EI$11:$EI$20</definedName>
    <definedName name="A126274298L_Data">Data5!$EI$11:$EI$20</definedName>
    <definedName name="A126274298L_Latest">Data5!$EI$20</definedName>
    <definedName name="A126274302T">Data5!$EO$1:$EO$10,Data5!$EO$11:$EO$20</definedName>
    <definedName name="A126274302T_Data">Data5!$EO$11:$EO$20</definedName>
    <definedName name="A126274302T_Latest">Data5!$EO$20</definedName>
    <definedName name="A126274306A">Data5!$ER$1:$ER$10,Data5!$ER$11:$ER$20</definedName>
    <definedName name="A126274306A_Data">Data5!$ER$11:$ER$20</definedName>
    <definedName name="A126274306A_Latest">Data5!$ER$20</definedName>
    <definedName name="A126274310T">Data5!$FG$1:$FG$10,Data5!$FG$11:$FG$20</definedName>
    <definedName name="A126274310T_Data">Data5!$FG$11:$FG$20</definedName>
    <definedName name="A126274310T_Latest">Data5!$FG$20</definedName>
    <definedName name="A126274314A">Data5!$GQ$1:$GQ$10,Data5!$GQ$11:$GQ$20</definedName>
    <definedName name="A126274314A_Data">Data5!$GQ$11:$GQ$20</definedName>
    <definedName name="A126274314A_Latest">Data5!$GQ$20</definedName>
    <definedName name="A126274318K">Data5!$GT$1:$GT$10,Data5!$GT$11:$GT$20</definedName>
    <definedName name="A126274318K_Data">Data5!$GT$11:$GT$20</definedName>
    <definedName name="A126274318K_Latest">Data5!$GT$20</definedName>
    <definedName name="A126274322A">Data5!$FM$1:$FM$10,Data5!$FM$11:$FM$20</definedName>
    <definedName name="A126274322A_Data">Data5!$FM$11:$FM$20</definedName>
    <definedName name="A126274322A_Latest">Data5!$FM$20</definedName>
    <definedName name="A126274326K">Data5!$GK$1:$GK$10,Data5!$GK$11:$GK$20</definedName>
    <definedName name="A126274326K_Data">Data5!$GK$11:$GK$20</definedName>
    <definedName name="A126274326K_Latest">Data5!$GK$20</definedName>
    <definedName name="A126274330A">Data5!$HF$1:$HF$10,Data5!$HF$11:$HF$20</definedName>
    <definedName name="A126274330A_Data">Data5!$HF$11:$HF$20</definedName>
    <definedName name="A126274330A_Latest">Data5!$HF$20</definedName>
    <definedName name="A126274334K">Data6!$O$1:$O$10,Data6!$O$11:$O$20</definedName>
    <definedName name="A126274334K_Data">Data6!$O$11:$O$20</definedName>
    <definedName name="A126274334K_Latest">Data6!$O$20</definedName>
    <definedName name="A126274338V">Data6!$AM$1:$AM$10,Data6!$AM$11:$AM$20</definedName>
    <definedName name="A126274338V_Data">Data6!$AM$11:$AM$20</definedName>
    <definedName name="A126274338V_Latest">Data6!$AM$20</definedName>
    <definedName name="A126274342K">Data5!$EF$1:$EF$10,Data5!$EF$11:$EF$20</definedName>
    <definedName name="A126274342K_Data">Data5!$EF$11:$EF$20</definedName>
    <definedName name="A126274342K_Latest">Data5!$EF$20</definedName>
    <definedName name="A126274346V">Data7!$FE$1:$FE$10,Data7!$FE$11:$FE$20</definedName>
    <definedName name="A126274346V_Data">Data7!$FE$11:$FE$20</definedName>
    <definedName name="A126274346V_Latest">Data7!$FE$20</definedName>
    <definedName name="A126274350K">Data7!$FZ$1:$FZ$10,Data7!$FZ$11:$FZ$20</definedName>
    <definedName name="A126274350K_Data">Data7!$FZ$11:$FZ$20</definedName>
    <definedName name="A126274350K_Latest">Data7!$FZ$20</definedName>
    <definedName name="A126274354V">Data7!$GI$1:$GI$10,Data7!$GI$11:$GI$20</definedName>
    <definedName name="A126274354V_Data">Data7!$GI$11:$GI$20</definedName>
    <definedName name="A126274354V_Latest">Data7!$GI$20</definedName>
    <definedName name="A126274358C">Data7!$GU$1:$GU$10,Data7!$GU$11:$GU$20</definedName>
    <definedName name="A126274358C_Data">Data7!$GU$11:$GU$20</definedName>
    <definedName name="A126274358C_Latest">Data7!$GU$20</definedName>
    <definedName name="A126274362V">Data7!$HG$1:$HG$10,Data7!$HG$11:$HG$20</definedName>
    <definedName name="A126274362V_Data">Data7!$HG$11:$HG$20</definedName>
    <definedName name="A126274362V_Latest">Data7!$HG$20</definedName>
    <definedName name="A126274366C">Data8!$D$1:$D$10,Data8!$D$11:$D$20</definedName>
    <definedName name="A126274366C_Data">Data8!$D$11:$D$20</definedName>
    <definedName name="A126274366C_Latest">Data8!$D$20</definedName>
    <definedName name="A126274370V">Data8!$V$1:$V$10,Data8!$V$11:$V$20</definedName>
    <definedName name="A126274370V_Data">Data8!$V$11:$V$20</definedName>
    <definedName name="A126274370V_Latest">Data8!$V$20</definedName>
    <definedName name="A126274374C">Data7!$FH$1:$FH$10,Data7!$FH$11:$FH$20</definedName>
    <definedName name="A126274374C_Data">Data7!$FH$11:$FH$20</definedName>
    <definedName name="A126274374C_Latest">Data7!$FH$20</definedName>
    <definedName name="A126274378L">Data7!$FN$1:$FN$10,Data7!$FN$11:$FN$20</definedName>
    <definedName name="A126274378L_Data">Data7!$FN$11:$FN$20</definedName>
    <definedName name="A126274378L_Latest">Data7!$FN$20</definedName>
    <definedName name="A126274382C">Data7!$HM$1:$HM$10,Data7!$HM$11:$HM$20</definedName>
    <definedName name="A126274382C_Data">Data7!$HM$11:$HM$20</definedName>
    <definedName name="A126274382C_Latest">Data7!$HM$20</definedName>
    <definedName name="A126274386L">Data8!$J$1:$J$10,Data8!$J$11:$J$20</definedName>
    <definedName name="A126274386L_Data">Data8!$J$11:$J$20</definedName>
    <definedName name="A126274386L_Latest">Data8!$J$20</definedName>
    <definedName name="A126274390C">Data7!$HD$1:$HD$10,Data7!$HD$11:$HD$20</definedName>
    <definedName name="A126274390C_Data">Data7!$HD$11:$HD$20</definedName>
    <definedName name="A126274390C_Latest">Data7!$HD$20</definedName>
    <definedName name="A126274394L">Data7!$HS$1:$HS$10,Data7!$HS$11:$HS$20</definedName>
    <definedName name="A126274394L_Data">Data7!$HS$11:$HS$20</definedName>
    <definedName name="A126274394L_Latest">Data7!$HS$20</definedName>
    <definedName name="A126274398W">Data7!$IE$1:$IE$10,Data7!$IE$11:$IE$20</definedName>
    <definedName name="A126274398W_Data">Data7!$IE$11:$IE$20</definedName>
    <definedName name="A126274398W_Latest">Data7!$IE$20</definedName>
    <definedName name="A126274402A">Data8!$S$1:$S$10,Data8!$S$11:$S$20</definedName>
    <definedName name="A126274402A_Data">Data8!$S$11:$S$20</definedName>
    <definedName name="A126274402A_Latest">Data8!$S$20</definedName>
    <definedName name="A126274406K">Data7!$EP$1:$EP$10,Data7!$EP$11:$EP$20</definedName>
    <definedName name="A126274406K_Data">Data7!$EP$11:$EP$20</definedName>
    <definedName name="A126274406K_Latest">Data7!$EP$20</definedName>
    <definedName name="A126274410A">Data7!$FB$1:$FB$10,Data7!$FB$11:$FB$20</definedName>
    <definedName name="A126274410A_Data">Data7!$FB$11:$FB$20</definedName>
    <definedName name="A126274410A_Latest">Data7!$FB$20</definedName>
    <definedName name="A126274414K">Data7!$GL$1:$GL$10,Data7!$GL$11:$GL$20</definedName>
    <definedName name="A126274414K_Data">Data7!$GL$11:$GL$20</definedName>
    <definedName name="A126274414K_Latest">Data7!$GL$20</definedName>
    <definedName name="A126274418V">Data7!$HJ$1:$HJ$10,Data7!$HJ$11:$HJ$20</definedName>
    <definedName name="A126274418V_Data">Data7!$HJ$11:$HJ$20</definedName>
    <definedName name="A126274418V_Latest">Data7!$HJ$20</definedName>
    <definedName name="A126274422K">Data7!$HP$1:$HP$10,Data7!$HP$11:$HP$20</definedName>
    <definedName name="A126274422K_Data">Data7!$HP$11:$HP$20</definedName>
    <definedName name="A126274422K_Latest">Data7!$HP$20</definedName>
    <definedName name="A126274426V">Data7!$HV$1:$HV$10,Data7!$HV$11:$HV$20</definedName>
    <definedName name="A126274426V_Data">Data7!$HV$11:$HV$20</definedName>
    <definedName name="A126274426V_Latest">Data7!$HV$20</definedName>
    <definedName name="A126274430K">Data7!$IB$1:$IB$10,Data7!$IB$11:$IB$20</definedName>
    <definedName name="A126274430K_Data">Data7!$IB$11:$IB$20</definedName>
    <definedName name="A126274430K_Latest">Data7!$IB$20</definedName>
    <definedName name="A126274434V">Data8!$G$1:$G$10,Data8!$G$11:$G$20</definedName>
    <definedName name="A126274434V_Data">Data8!$G$11:$G$20</definedName>
    <definedName name="A126274434V_Latest">Data8!$G$20</definedName>
    <definedName name="A126274438C">Data8!$AB$1:$AB$10,Data8!$AB$11:$AB$20</definedName>
    <definedName name="A126274438C_Data">Data8!$AB$11:$AB$20</definedName>
    <definedName name="A126274438C_Latest">Data8!$AB$20</definedName>
    <definedName name="A126274442V">Data7!$DX$1:$DX$10,Data7!$DX$11:$DX$20</definedName>
    <definedName name="A126274442V_Data">Data7!$DX$11:$DX$20</definedName>
    <definedName name="A126274442V_Latest">Data7!$DX$20</definedName>
    <definedName name="A126274446C">Data7!$EG$1:$EG$10,Data7!$EG$11:$EG$20</definedName>
    <definedName name="A126274446C_Data">Data7!$EG$11:$EG$20</definedName>
    <definedName name="A126274446C_Latest">Data7!$EG$20</definedName>
    <definedName name="A126274450V">Data7!$EJ$1:$EJ$10,Data7!$EJ$11:$EJ$20</definedName>
    <definedName name="A126274450V_Data">Data7!$EJ$11:$EJ$20</definedName>
    <definedName name="A126274450V_Latest">Data7!$EJ$20</definedName>
    <definedName name="A126274454C">Data7!$FK$1:$FK$10,Data7!$FK$11:$FK$20</definedName>
    <definedName name="A126274454C_Data">Data7!$FK$11:$FK$20</definedName>
    <definedName name="A126274454C_Latest">Data7!$FK$20</definedName>
    <definedName name="A126274458L">Data7!$FQ$1:$FQ$10,Data7!$FQ$11:$FQ$20</definedName>
    <definedName name="A126274458L_Data">Data7!$FQ$11:$FQ$20</definedName>
    <definedName name="A126274458L_Latest">Data7!$FQ$20</definedName>
    <definedName name="A126274462C">Data7!$FT$1:$FT$10,Data7!$FT$11:$FT$20</definedName>
    <definedName name="A126274462C_Data">Data7!$FT$11:$FT$20</definedName>
    <definedName name="A126274462C_Latest">Data7!$FT$20</definedName>
    <definedName name="A126274466L">Data7!$GO$1:$GO$10,Data7!$GO$11:$GO$20</definedName>
    <definedName name="A126274466L_Data">Data7!$GO$11:$GO$20</definedName>
    <definedName name="A126274466L_Latest">Data7!$GO$20</definedName>
    <definedName name="A126274470C">Data7!$HY$1:$HY$10,Data7!$HY$11:$HY$20</definedName>
    <definedName name="A126274470C_Data">Data7!$HY$11:$HY$20</definedName>
    <definedName name="A126274470C_Latest">Data7!$HY$20</definedName>
    <definedName name="A126274474L">Data7!$IK$1:$IK$10,Data7!$IK$11:$IK$20</definedName>
    <definedName name="A126274474L_Data">Data7!$IK$11:$IK$20</definedName>
    <definedName name="A126274474L_Latest">Data7!$IK$20</definedName>
    <definedName name="A126274478W">Data7!$IN$1:$IN$10,Data7!$IN$11:$IN$20</definedName>
    <definedName name="A126274478W_Data">Data7!$IN$11:$IN$20</definedName>
    <definedName name="A126274478W_Latest">Data7!$IN$20</definedName>
    <definedName name="A126274482L">Data8!$M$1:$M$10,Data8!$M$11:$M$20</definedName>
    <definedName name="A126274482L_Data">Data8!$M$11:$M$20</definedName>
    <definedName name="A126274482L_Latest">Data8!$M$20</definedName>
    <definedName name="A126274486W">Data8!$P$1:$P$10,Data8!$P$11:$P$20</definedName>
    <definedName name="A126274486W_Data">Data8!$P$11:$P$20</definedName>
    <definedName name="A126274486W_Latest">Data8!$P$20</definedName>
    <definedName name="A126274490L">Data7!$EM$1:$EM$10,Data7!$EM$11:$EM$20</definedName>
    <definedName name="A126274490L_Data">Data7!$EM$11:$EM$20</definedName>
    <definedName name="A126274490L_Latest">Data7!$EM$20</definedName>
    <definedName name="A126274494W">Data7!$EV$1:$EV$10,Data7!$EV$11:$EV$20</definedName>
    <definedName name="A126274494W_Data">Data7!$EV$11:$EV$20</definedName>
    <definedName name="A126274494W_Latest">Data7!$EV$20</definedName>
    <definedName name="A126274498F">Data7!$GX$1:$GX$10,Data7!$GX$11:$GX$20</definedName>
    <definedName name="A126274498F_Data">Data7!$GX$11:$GX$20</definedName>
    <definedName name="A126274498F_Latest">Data7!$GX$20</definedName>
    <definedName name="A126274502K">Data7!$HA$1:$HA$10,Data7!$HA$11:$HA$20</definedName>
    <definedName name="A126274502K_Data">Data7!$HA$11:$HA$20</definedName>
    <definedName name="A126274502K_Latest">Data7!$HA$20</definedName>
    <definedName name="A126274506V">Data7!$IH$1:$IH$10,Data7!$IH$11:$IH$20</definedName>
    <definedName name="A126274506V_Data">Data7!$IH$11:$IH$20</definedName>
    <definedName name="A126274506V_Latest">Data7!$IH$20</definedName>
    <definedName name="A126274510K">Data8!$AE$1:$AE$10,Data8!$AE$11:$AE$20</definedName>
    <definedName name="A126274510K_Data">Data8!$AE$11:$AE$20</definedName>
    <definedName name="A126274510K_Latest">Data8!$AE$20</definedName>
    <definedName name="A126274514V">Data7!$DU$1:$DU$10,Data7!$DU$11:$DU$20</definedName>
    <definedName name="A126274514V_Data">Data7!$DU$11:$DU$20</definedName>
    <definedName name="A126274514V_Latest">Data7!$DU$20</definedName>
    <definedName name="A126274518C">Data7!$EA$1:$EA$10,Data7!$EA$11:$EA$20</definedName>
    <definedName name="A126274518C_Data">Data7!$EA$11:$EA$20</definedName>
    <definedName name="A126274518C_Latest">Data7!$EA$20</definedName>
    <definedName name="A126274522V">Data7!$ED$1:$ED$10,Data7!$ED$11:$ED$20</definedName>
    <definedName name="A126274522V_Data">Data7!$ED$11:$ED$20</definedName>
    <definedName name="A126274522V_Latest">Data7!$ED$20</definedName>
    <definedName name="A126274526C">Data7!$ES$1:$ES$10,Data7!$ES$11:$ES$20</definedName>
    <definedName name="A126274526C_Data">Data7!$ES$11:$ES$20</definedName>
    <definedName name="A126274526C_Latest">Data7!$ES$20</definedName>
    <definedName name="A126274530V">Data7!$GC$1:$GC$10,Data7!$GC$11:$GC$20</definedName>
    <definedName name="A126274530V_Data">Data7!$GC$11:$GC$20</definedName>
    <definedName name="A126274530V_Latest">Data7!$GC$20</definedName>
    <definedName name="A126274534C">Data7!$GF$1:$GF$10,Data7!$GF$11:$GF$20</definedName>
    <definedName name="A126274534C_Data">Data7!$GF$11:$GF$20</definedName>
    <definedName name="A126274534C_Latest">Data7!$GF$20</definedName>
    <definedName name="A126274538L">Data7!$EY$1:$EY$10,Data7!$EY$11:$EY$20</definedName>
    <definedName name="A126274538L_Data">Data7!$EY$11:$EY$20</definedName>
    <definedName name="A126274538L_Latest">Data7!$EY$20</definedName>
    <definedName name="A126274542C">Data7!$FW$1:$FW$10,Data7!$FW$11:$FW$20</definedName>
    <definedName name="A126274542C_Data">Data7!$FW$11:$FW$20</definedName>
    <definedName name="A126274542C_Latest">Data7!$FW$20</definedName>
    <definedName name="A126274546L">Data7!$GR$1:$GR$10,Data7!$GR$11:$GR$20</definedName>
    <definedName name="A126274546L_Data">Data7!$GR$11:$GR$20</definedName>
    <definedName name="A126274546L_Latest">Data7!$GR$20</definedName>
    <definedName name="A126274550C">Data7!$IQ$1:$IQ$10,Data7!$IQ$11:$IQ$20</definedName>
    <definedName name="A126274550C_Data">Data7!$IQ$11:$IQ$20</definedName>
    <definedName name="A126274550C_Latest">Data7!$IQ$20</definedName>
    <definedName name="A126274554L">Data8!$Y$1:$Y$10,Data8!$Y$11:$Y$20</definedName>
    <definedName name="A126274554L_Data">Data8!$Y$11:$Y$20</definedName>
    <definedName name="A126274554L_Latest">Data8!$Y$20</definedName>
    <definedName name="A126274558W">Data7!$DR$1:$DR$10,Data7!$DR$11:$DR$20</definedName>
    <definedName name="A126274558W_Data">Data7!$DR$11:$DR$20</definedName>
    <definedName name="A126274558W_Latest">Data7!$DR$20</definedName>
    <definedName name="A126274562L">Data8!$BU$1:$BU$10,Data8!$BU$11:$BU$20</definedName>
    <definedName name="A126274562L_Data">Data8!$BU$11:$BU$20</definedName>
    <definedName name="A126274562L_Latest">Data8!$BU$20</definedName>
    <definedName name="A126274566W">Data8!$CP$1:$CP$10,Data8!$CP$11:$CP$20</definedName>
    <definedName name="A126274566W_Data">Data8!$CP$11:$CP$20</definedName>
    <definedName name="A126274566W_Latest">Data8!$CP$20</definedName>
    <definedName name="A126274570L">Data8!$CY$1:$CY$10,Data8!$CY$11:$CY$20</definedName>
    <definedName name="A126274570L_Data">Data8!$CY$11:$CY$20</definedName>
    <definedName name="A126274570L_Latest">Data8!$CY$20</definedName>
    <definedName name="A126274574W">Data8!$DK$1:$DK$10,Data8!$DK$11:$DK$20</definedName>
    <definedName name="A126274574W_Data">Data8!$DK$11:$DK$20</definedName>
    <definedName name="A126274574W_Latest">Data8!$DK$20</definedName>
    <definedName name="A126274578F">Data8!$DW$1:$DW$10,Data8!$DW$11:$DW$20</definedName>
    <definedName name="A126274578F_Data">Data8!$DW$11:$DW$20</definedName>
    <definedName name="A126274578F_Latest">Data8!$DW$20</definedName>
    <definedName name="A126274582W">Data8!$FJ$1:$FJ$10,Data8!$FJ$11:$FJ$20</definedName>
    <definedName name="A126274582W_Data">Data8!$FJ$11:$FJ$20</definedName>
    <definedName name="A126274582W_Latest">Data8!$FJ$20</definedName>
    <definedName name="A126274586F">Data8!$GB$1:$GB$10,Data8!$GB$11:$GB$20</definedName>
    <definedName name="A126274586F_Data">Data8!$GB$11:$GB$20</definedName>
    <definedName name="A126274586F_Latest">Data8!$GB$20</definedName>
    <definedName name="A126274590W">Data8!$BX$1:$BX$10,Data8!$BX$11:$BX$20</definedName>
    <definedName name="A126274590W_Data">Data8!$BX$11:$BX$20</definedName>
    <definedName name="A126274590W_Latest">Data8!$BX$20</definedName>
    <definedName name="A126274594F">Data8!$CD$1:$CD$10,Data8!$CD$11:$CD$20</definedName>
    <definedName name="A126274594F_Data">Data8!$CD$11:$CD$20</definedName>
    <definedName name="A126274594F_Latest">Data8!$CD$20</definedName>
    <definedName name="A126274598R">Data8!$EC$1:$EC$10,Data8!$EC$11:$EC$20</definedName>
    <definedName name="A126274598R_Data">Data8!$EC$11:$EC$20</definedName>
    <definedName name="A126274598R_Latest">Data8!$EC$20</definedName>
    <definedName name="A126274602V">Data8!$FP$1:$FP$10,Data8!$FP$11:$FP$20</definedName>
    <definedName name="A126274602V_Data">Data8!$FP$11:$FP$20</definedName>
    <definedName name="A126274602V_Latest">Data8!$FP$20</definedName>
    <definedName name="A126274606C">Data8!$DT$1:$DT$10,Data8!$DT$11:$DT$20</definedName>
    <definedName name="A126274606C_Data">Data8!$DT$11:$DT$20</definedName>
    <definedName name="A126274606C_Latest">Data8!$DT$20</definedName>
    <definedName name="A126274610V">Data8!$EI$1:$EI$10,Data8!$EI$11:$EI$20</definedName>
    <definedName name="A126274610V_Data">Data8!$EI$11:$EI$20</definedName>
    <definedName name="A126274610V_Latest">Data8!$EI$20</definedName>
    <definedName name="A126274614C">Data8!$EU$1:$EU$10,Data8!$EU$11:$EU$20</definedName>
    <definedName name="A126274614C_Data">Data8!$EU$11:$EU$20</definedName>
    <definedName name="A126274614C_Latest">Data8!$EU$20</definedName>
    <definedName name="A126274618L">Data8!$FY$1:$FY$10,Data8!$FY$11:$FY$20</definedName>
    <definedName name="A126274618L_Data">Data8!$FY$11:$FY$20</definedName>
    <definedName name="A126274618L_Latest">Data8!$FY$20</definedName>
    <definedName name="A126274622C">Data8!$BF$1:$BF$10,Data8!$BF$11:$BF$20</definedName>
    <definedName name="A126274622C_Data">Data8!$BF$11:$BF$20</definedName>
    <definedName name="A126274622C_Latest">Data8!$BF$20</definedName>
    <definedName name="A126274626L">Data8!$BR$1:$BR$10,Data8!$BR$11:$BR$20</definedName>
    <definedName name="A126274626L_Data">Data8!$BR$11:$BR$20</definedName>
    <definedName name="A126274626L_Latest">Data8!$BR$20</definedName>
    <definedName name="A126274630C">Data8!$DB$1:$DB$10,Data8!$DB$11:$DB$20</definedName>
    <definedName name="A126274630C_Data">Data8!$DB$11:$DB$20</definedName>
    <definedName name="A126274630C_Latest">Data8!$DB$20</definedName>
    <definedName name="A126274634L">Data8!$DZ$1:$DZ$10,Data8!$DZ$11:$DZ$20</definedName>
    <definedName name="A126274634L_Data">Data8!$DZ$11:$DZ$20</definedName>
    <definedName name="A126274634L_Latest">Data8!$DZ$20</definedName>
    <definedName name="A126274638W">Data8!$EF$1:$EF$10,Data8!$EF$11:$EF$20</definedName>
    <definedName name="A126274638W_Data">Data8!$EF$11:$EF$20</definedName>
    <definedName name="A126274638W_Latest">Data8!$EF$20</definedName>
    <definedName name="A126274642L">Data8!$EL$1:$EL$10,Data8!$EL$11:$EL$20</definedName>
    <definedName name="A126274642L_Data">Data8!$EL$11:$EL$20</definedName>
    <definedName name="A126274642L_Latest">Data8!$EL$20</definedName>
    <definedName name="A126274646W">Data8!$ER$1:$ER$10,Data8!$ER$11:$ER$20</definedName>
    <definedName name="A126274646W_Data">Data8!$ER$11:$ER$20</definedName>
    <definedName name="A126274646W_Latest">Data8!$ER$20</definedName>
    <definedName name="A126274650L">Data8!$FM$1:$FM$10,Data8!$FM$11:$FM$20</definedName>
    <definedName name="A126274650L_Data">Data8!$FM$11:$FM$20</definedName>
    <definedName name="A126274650L_Latest">Data8!$FM$20</definedName>
    <definedName name="A126274654W">Data8!$GH$1:$GH$10,Data8!$GH$11:$GH$20</definedName>
    <definedName name="A126274654W_Data">Data8!$GH$11:$GH$20</definedName>
    <definedName name="A126274654W_Latest">Data8!$GH$20</definedName>
    <definedName name="A126274658F">Data8!$AN$1:$AN$10,Data8!$AN$11:$AN$20</definedName>
    <definedName name="A126274658F_Data">Data8!$AN$11:$AN$20</definedName>
    <definedName name="A126274658F_Latest">Data8!$AN$20</definedName>
    <definedName name="A126274662W">Data8!$AW$1:$AW$10,Data8!$AW$11:$AW$20</definedName>
    <definedName name="A126274662W_Data">Data8!$AW$11:$AW$20</definedName>
    <definedName name="A126274662W_Latest">Data8!$AW$20</definedName>
    <definedName name="A126274666F">Data8!$AZ$1:$AZ$10,Data8!$AZ$11:$AZ$20</definedName>
    <definedName name="A126274666F_Data">Data8!$AZ$11:$AZ$20</definedName>
    <definedName name="A126274666F_Latest">Data8!$AZ$20</definedName>
    <definedName name="A126274670W">Data8!$CA$1:$CA$10,Data8!$CA$11:$CA$20</definedName>
    <definedName name="A126274670W_Data">Data8!$CA$11:$CA$20</definedName>
    <definedName name="A126274670W_Latest">Data8!$CA$20</definedName>
    <definedName name="A126274674F">Data8!$CG$1:$CG$10,Data8!$CG$11:$CG$20</definedName>
    <definedName name="A126274674F_Data">Data8!$CG$11:$CG$20</definedName>
    <definedName name="A126274674F_Latest">Data8!$CG$20</definedName>
    <definedName name="A126274678R">Data8!$CJ$1:$CJ$10,Data8!$CJ$11:$CJ$20</definedName>
    <definedName name="A126274678R_Data">Data8!$CJ$11:$CJ$20</definedName>
    <definedName name="A126274678R_Latest">Data8!$CJ$20</definedName>
    <definedName name="A126274682F">Data8!$DE$1:$DE$10,Data8!$DE$11:$DE$20</definedName>
    <definedName name="A126274682F_Data">Data8!$DE$11:$DE$20</definedName>
    <definedName name="A126274682F_Latest">Data8!$DE$20</definedName>
    <definedName name="A126274686R">Data8!$EO$1:$EO$10,Data8!$EO$11:$EO$20</definedName>
    <definedName name="A126274686R_Data">Data8!$EO$11:$EO$20</definedName>
    <definedName name="A126274686R_Latest">Data8!$EO$20</definedName>
    <definedName name="A126274690F">Data8!$FA$1:$FA$10,Data8!$FA$11:$FA$20</definedName>
    <definedName name="A126274690F_Data">Data8!$FA$11:$FA$20</definedName>
    <definedName name="A126274690F_Latest">Data8!$FA$20</definedName>
    <definedName name="A126274694R">Data8!$FD$1:$FD$10,Data8!$FD$11:$FD$20</definedName>
    <definedName name="A126274694R_Data">Data8!$FD$11:$FD$20</definedName>
    <definedName name="A126274694R_Latest">Data8!$FD$20</definedName>
    <definedName name="A126274698X">Data8!$FS$1:$FS$10,Data8!$FS$11:$FS$20</definedName>
    <definedName name="A126274698X_Data">Data8!$FS$11:$FS$20</definedName>
    <definedName name="A126274698X_Latest">Data8!$FS$20</definedName>
    <definedName name="A126274702C">Data8!$FV$1:$FV$10,Data8!$FV$11:$FV$20</definedName>
    <definedName name="A126274702C_Data">Data8!$FV$11:$FV$20</definedName>
    <definedName name="A126274702C_Latest">Data8!$FV$20</definedName>
    <definedName name="A126274706L">Data8!$BC$1:$BC$10,Data8!$BC$11:$BC$20</definedName>
    <definedName name="A126274706L_Data">Data8!$BC$11:$BC$20</definedName>
    <definedName name="A126274706L_Latest">Data8!$BC$20</definedName>
    <definedName name="A126274710C">Data8!$BL$1:$BL$10,Data8!$BL$11:$BL$20</definedName>
    <definedName name="A126274710C_Data">Data8!$BL$11:$BL$20</definedName>
    <definedName name="A126274710C_Latest">Data8!$BL$20</definedName>
    <definedName name="A126274714L">Data8!$DN$1:$DN$10,Data8!$DN$11:$DN$20</definedName>
    <definedName name="A126274714L_Data">Data8!$DN$11:$DN$20</definedName>
    <definedName name="A126274714L_Latest">Data8!$DN$20</definedName>
    <definedName name="A126274718W">Data8!$DQ$1:$DQ$10,Data8!$DQ$11:$DQ$20</definedName>
    <definedName name="A126274718W_Data">Data8!$DQ$11:$DQ$20</definedName>
    <definedName name="A126274718W_Latest">Data8!$DQ$20</definedName>
    <definedName name="A126274722L">Data8!$EX$1:$EX$10,Data8!$EX$11:$EX$20</definedName>
    <definedName name="A126274722L_Data">Data8!$EX$11:$EX$20</definedName>
    <definedName name="A126274722L_Latest">Data8!$EX$20</definedName>
    <definedName name="A126274726W">Data8!$GK$1:$GK$10,Data8!$GK$11:$GK$20</definedName>
    <definedName name="A126274726W_Data">Data8!$GK$11:$GK$20</definedName>
    <definedName name="A126274726W_Latest">Data8!$GK$20</definedName>
    <definedName name="A126274730L">Data8!$AK$1:$AK$10,Data8!$AK$11:$AK$20</definedName>
    <definedName name="A126274730L_Data">Data8!$AK$11:$AK$20</definedName>
    <definedName name="A126274730L_Latest">Data8!$AK$20</definedName>
    <definedName name="A126274734W">Data8!$AQ$1:$AQ$10,Data8!$AQ$11:$AQ$20</definedName>
    <definedName name="A126274734W_Data">Data8!$AQ$11:$AQ$20</definedName>
    <definedName name="A126274734W_Latest">Data8!$AQ$20</definedName>
    <definedName name="A126274738F">Data8!$AT$1:$AT$10,Data8!$AT$11:$AT$20</definedName>
    <definedName name="A126274738F_Data">Data8!$AT$11:$AT$20</definedName>
    <definedName name="A126274738F_Latest">Data8!$AT$20</definedName>
    <definedName name="A126274742W">Data8!$BI$1:$BI$10,Data8!$BI$11:$BI$20</definedName>
    <definedName name="A126274742W_Data">Data8!$BI$11:$BI$20</definedName>
    <definedName name="A126274742W_Latest">Data8!$BI$20</definedName>
    <definedName name="A126274746F">Data8!$CS$1:$CS$10,Data8!$CS$11:$CS$20</definedName>
    <definedName name="A126274746F_Data">Data8!$CS$11:$CS$20</definedName>
    <definedName name="A126274746F_Latest">Data8!$CS$20</definedName>
    <definedName name="A126274750W">Data8!$CV$1:$CV$10,Data8!$CV$11:$CV$20</definedName>
    <definedName name="A126274750W_Data">Data8!$CV$11:$CV$20</definedName>
    <definedName name="A126274750W_Latest">Data8!$CV$20</definedName>
    <definedName name="A126274754F">Data8!$BO$1:$BO$10,Data8!$BO$11:$BO$20</definedName>
    <definedName name="A126274754F_Data">Data8!$BO$11:$BO$20</definedName>
    <definedName name="A126274754F_Latest">Data8!$BO$20</definedName>
    <definedName name="A126274758R">Data8!$CM$1:$CM$10,Data8!$CM$11:$CM$20</definedName>
    <definedName name="A126274758R_Data">Data8!$CM$11:$CM$20</definedName>
    <definedName name="A126274758R_Latest">Data8!$CM$20</definedName>
    <definedName name="A126274762F">Data8!$DH$1:$DH$10,Data8!$DH$11:$DH$20</definedName>
    <definedName name="A126274762F_Data">Data8!$DH$11:$DH$20</definedName>
    <definedName name="A126274762F_Latest">Data8!$DH$20</definedName>
    <definedName name="A126274766R">Data8!$FG$1:$FG$10,Data8!$FG$11:$FG$20</definedName>
    <definedName name="A126274766R_Data">Data8!$FG$11:$FG$20</definedName>
    <definedName name="A126274766R_Latest">Data8!$FG$20</definedName>
    <definedName name="A126274770F">Data8!$GE$1:$GE$10,Data8!$GE$11:$GE$20</definedName>
    <definedName name="A126274770F_Data">Data8!$GE$11:$GE$20</definedName>
    <definedName name="A126274770F_Latest">Data8!$GE$20</definedName>
    <definedName name="A126274774R">Data8!$AH$1:$AH$10,Data8!$AH$11:$AH$20</definedName>
    <definedName name="A126274774R_Data">Data8!$AH$11:$AH$20</definedName>
    <definedName name="A126274774R_Latest">Data8!$AH$20</definedName>
    <definedName name="A126274778X">Data8!$IA$1:$IA$10,Data8!$IA$11:$IA$20</definedName>
    <definedName name="A126274778X_Data">Data8!$IA$11:$IA$20</definedName>
    <definedName name="A126274778X_Latest">Data8!$IA$20</definedName>
    <definedName name="A126274782R">Data9!$F$1:$F$10,Data9!$F$11:$F$20</definedName>
    <definedName name="A126274782R_Data">Data9!$F$11:$F$20</definedName>
    <definedName name="A126274782R_Latest">Data9!$F$20</definedName>
    <definedName name="A126274786X">Data9!$O$1:$O$10,Data9!$O$11:$O$20</definedName>
    <definedName name="A126274786X_Data">Data9!$O$11:$O$20</definedName>
    <definedName name="A126274786X_Latest">Data9!$O$20</definedName>
    <definedName name="A126274790R">Data9!$AA$1:$AA$10,Data9!$AA$11:$AA$20</definedName>
    <definedName name="A126274790R_Data">Data9!$AA$11:$AA$20</definedName>
    <definedName name="A126274790R_Latest">Data9!$AA$20</definedName>
    <definedName name="A126274794X">Data9!$AM$1:$AM$10,Data9!$AM$11:$AM$20</definedName>
    <definedName name="A126274794X_Data">Data9!$AM$11:$AM$20</definedName>
    <definedName name="A126274794X_Latest">Data9!$AM$20</definedName>
    <definedName name="A126274798J">Data9!$BZ$1:$BZ$10,Data9!$BZ$11:$BZ$20</definedName>
    <definedName name="A126274798J_Data">Data9!$BZ$11:$BZ$20</definedName>
    <definedName name="A126274798J_Latest">Data9!$BZ$20</definedName>
    <definedName name="A126274802L">Data9!$CR$1:$CR$10,Data9!$CR$11:$CR$20</definedName>
    <definedName name="A126274802L_Data">Data9!$CR$11:$CR$20</definedName>
    <definedName name="A126274802L_Latest">Data9!$CR$20</definedName>
    <definedName name="A126274806W">Data8!$ID$1:$ID$10,Data8!$ID$11:$ID$20</definedName>
    <definedName name="A126274806W_Data">Data8!$ID$11:$ID$20</definedName>
    <definedName name="A126274806W_Latest">Data8!$ID$20</definedName>
    <definedName name="A126274810L">Data8!$IJ$1:$IJ$10,Data8!$IJ$11:$IJ$20</definedName>
    <definedName name="A126274810L_Data">Data8!$IJ$11:$IJ$20</definedName>
    <definedName name="A126274810L_Latest">Data8!$IJ$20</definedName>
    <definedName name="A126274814W">Data9!$AS$1:$AS$10,Data9!$AS$11:$AS$20</definedName>
    <definedName name="A126274814W_Data">Data9!$AS$11:$AS$20</definedName>
    <definedName name="A126274814W_Latest">Data9!$AS$20</definedName>
    <definedName name="A126274818F">Data9!$CF$1:$CF$10,Data9!$CF$11:$CF$20</definedName>
    <definedName name="A126274818F_Data">Data9!$CF$11:$CF$20</definedName>
    <definedName name="A126274818F_Latest">Data9!$CF$20</definedName>
    <definedName name="A126274822W">Data9!$AJ$1:$AJ$10,Data9!$AJ$11:$AJ$20</definedName>
    <definedName name="A126274822W_Data">Data9!$AJ$11:$AJ$20</definedName>
    <definedName name="A126274822W_Latest">Data9!$AJ$20</definedName>
    <definedName name="A126274826F">Data9!$AY$1:$AY$10,Data9!$AY$11:$AY$20</definedName>
    <definedName name="A126274826F_Data">Data9!$AY$11:$AY$20</definedName>
    <definedName name="A126274826F_Latest">Data9!$AY$20</definedName>
    <definedName name="A126274830W">Data9!$BK$1:$BK$10,Data9!$BK$11:$BK$20</definedName>
    <definedName name="A126274830W_Data">Data9!$BK$11:$BK$20</definedName>
    <definedName name="A126274830W_Latest">Data9!$BK$20</definedName>
    <definedName name="A126274834F">Data9!$CO$1:$CO$10,Data9!$CO$11:$CO$20</definedName>
    <definedName name="A126274834F_Data">Data9!$CO$11:$CO$20</definedName>
    <definedName name="A126274834F_Latest">Data9!$CO$20</definedName>
    <definedName name="A126274838R">Data8!$HL$1:$HL$10,Data8!$HL$11:$HL$20</definedName>
    <definedName name="A126274838R_Data">Data8!$HL$11:$HL$20</definedName>
    <definedName name="A126274838R_Latest">Data8!$HL$20</definedName>
    <definedName name="A126274842F">Data8!$HX$1:$HX$10,Data8!$HX$11:$HX$20</definedName>
    <definedName name="A126274842F_Data">Data8!$HX$11:$HX$20</definedName>
    <definedName name="A126274842F_Latest">Data8!$HX$20</definedName>
    <definedName name="A126274846R">Data9!$R$1:$R$10,Data9!$R$11:$R$20</definedName>
    <definedName name="A126274846R_Data">Data9!$R$11:$R$20</definedName>
    <definedName name="A126274846R_Latest">Data9!$R$20</definedName>
    <definedName name="A126274850F">Data9!$AP$1:$AP$10,Data9!$AP$11:$AP$20</definedName>
    <definedName name="A126274850F_Data">Data9!$AP$11:$AP$20</definedName>
    <definedName name="A126274850F_Latest">Data9!$AP$20</definedName>
    <definedName name="A126274854R">Data9!$AV$1:$AV$10,Data9!$AV$11:$AV$20</definedName>
    <definedName name="A126274854R_Data">Data9!$AV$11:$AV$20</definedName>
    <definedName name="A126274854R_Latest">Data9!$AV$20</definedName>
    <definedName name="A126274858X">Data9!$BB$1:$BB$10,Data9!$BB$11:$BB$20</definedName>
    <definedName name="A126274858X_Data">Data9!$BB$11:$BB$20</definedName>
    <definedName name="A126274858X_Latest">Data9!$BB$20</definedName>
    <definedName name="A126274862R">Data9!$BH$1:$BH$10,Data9!$BH$11:$BH$20</definedName>
    <definedName name="A126274862R_Data">Data9!$BH$11:$BH$20</definedName>
    <definedName name="A126274862R_Latest">Data9!$BH$20</definedName>
    <definedName name="A126274866X">Data9!$CC$1:$CC$10,Data9!$CC$11:$CC$20</definedName>
    <definedName name="A126274866X_Data">Data9!$CC$11:$CC$20</definedName>
    <definedName name="A126274866X_Latest">Data9!$CC$20</definedName>
    <definedName name="A126274870R">Data9!$CX$1:$CX$10,Data9!$CX$11:$CX$20</definedName>
    <definedName name="A126274870R_Data">Data9!$CX$11:$CX$20</definedName>
    <definedName name="A126274870R_Latest">Data9!$CX$20</definedName>
    <definedName name="A126274874X">Data8!$GT$1:$GT$10,Data8!$GT$11:$GT$20</definedName>
    <definedName name="A126274874X_Data">Data8!$GT$11:$GT$20</definedName>
    <definedName name="A126274874X_Latest">Data8!$GT$20</definedName>
    <definedName name="A126274878J">Data8!$HC$1:$HC$10,Data8!$HC$11:$HC$20</definedName>
    <definedName name="A126274878J_Data">Data8!$HC$11:$HC$20</definedName>
    <definedName name="A126274878J_Latest">Data8!$HC$20</definedName>
    <definedName name="A126274882X">Data8!$HF$1:$HF$10,Data8!$HF$11:$HF$20</definedName>
    <definedName name="A126274882X_Data">Data8!$HF$11:$HF$20</definedName>
    <definedName name="A126274882X_Latest">Data8!$HF$20</definedName>
    <definedName name="A126274886J">Data8!$IG$1:$IG$10,Data8!$IG$11:$IG$20</definedName>
    <definedName name="A126274886J_Data">Data8!$IG$11:$IG$20</definedName>
    <definedName name="A126274886J_Latest">Data8!$IG$20</definedName>
    <definedName name="A126274890X">Data8!$IM$1:$IM$10,Data8!$IM$11:$IM$20</definedName>
    <definedName name="A126274890X_Data">Data8!$IM$11:$IM$20</definedName>
    <definedName name="A126274890X_Latest">Data8!$IM$20</definedName>
    <definedName name="A126274894J">Data8!$IP$1:$IP$10,Data8!$IP$11:$IP$20</definedName>
    <definedName name="A126274894J_Data">Data8!$IP$11:$IP$20</definedName>
    <definedName name="A126274894J_Latest">Data8!$IP$20</definedName>
    <definedName name="A126274898T">Data9!$U$1:$U$10,Data9!$U$11:$U$20</definedName>
    <definedName name="A126274898T_Data">Data9!$U$11:$U$20</definedName>
    <definedName name="A126274898T_Latest">Data9!$U$20</definedName>
    <definedName name="A126274902W">Data9!$BE$1:$BE$10,Data9!$BE$11:$BE$20</definedName>
    <definedName name="A126274902W_Data">Data9!$BE$11:$BE$20</definedName>
    <definedName name="A126274902W_Latest">Data9!$BE$20</definedName>
    <definedName name="A126274906F">Data9!$BQ$1:$BQ$10,Data9!$BQ$11:$BQ$20</definedName>
    <definedName name="A126274906F_Data">Data9!$BQ$11:$BQ$20</definedName>
    <definedName name="A126274906F_Latest">Data9!$BQ$20</definedName>
    <definedName name="A126274910W">Data9!$BT$1:$BT$10,Data9!$BT$11:$BT$20</definedName>
    <definedName name="A126274910W_Data">Data9!$BT$11:$BT$20</definedName>
    <definedName name="A126274910W_Latest">Data9!$BT$20</definedName>
    <definedName name="A126274914F">Data9!$CI$1:$CI$10,Data9!$CI$11:$CI$20</definedName>
    <definedName name="A126274914F_Data">Data9!$CI$11:$CI$20</definedName>
    <definedName name="A126274914F_Latest">Data9!$CI$20</definedName>
    <definedName name="A126274918R">Data9!$CL$1:$CL$10,Data9!$CL$11:$CL$20</definedName>
    <definedName name="A126274918R_Data">Data9!$CL$11:$CL$20</definedName>
    <definedName name="A126274918R_Latest">Data9!$CL$20</definedName>
    <definedName name="A126274922F">Data8!$HI$1:$HI$10,Data8!$HI$11:$HI$20</definedName>
    <definedName name="A126274922F_Data">Data8!$HI$11:$HI$20</definedName>
    <definedName name="A126274922F_Latest">Data8!$HI$20</definedName>
    <definedName name="A126274926R">Data8!$HR$1:$HR$10,Data8!$HR$11:$HR$20</definedName>
    <definedName name="A126274926R_Data">Data8!$HR$11:$HR$20</definedName>
    <definedName name="A126274926R_Latest">Data8!$HR$20</definedName>
    <definedName name="A126274930F">Data9!$AD$1:$AD$10,Data9!$AD$11:$AD$20</definedName>
    <definedName name="A126274930F_Data">Data9!$AD$11:$AD$20</definedName>
    <definedName name="A126274930F_Latest">Data9!$AD$20</definedName>
    <definedName name="A126274934R">Data9!$AG$1:$AG$10,Data9!$AG$11:$AG$20</definedName>
    <definedName name="A126274934R_Data">Data9!$AG$11:$AG$20</definedName>
    <definedName name="A126274934R_Latest">Data9!$AG$20</definedName>
    <definedName name="A126274938X">Data9!$BN$1:$BN$10,Data9!$BN$11:$BN$20</definedName>
    <definedName name="A126274938X_Data">Data9!$BN$11:$BN$20</definedName>
    <definedName name="A126274938X_Latest">Data9!$BN$20</definedName>
    <definedName name="A126274942R">Data9!$DA$1:$DA$10,Data9!$DA$11:$DA$20</definedName>
    <definedName name="A126274942R_Data">Data9!$DA$11:$DA$20</definedName>
    <definedName name="A126274942R_Latest">Data9!$DA$20</definedName>
    <definedName name="A126274946X">Data8!$GQ$1:$GQ$10,Data8!$GQ$11:$GQ$20</definedName>
    <definedName name="A126274946X_Data">Data8!$GQ$11:$GQ$20</definedName>
    <definedName name="A126274946X_Latest">Data8!$GQ$20</definedName>
    <definedName name="A126274950R">Data8!$GW$1:$GW$10,Data8!$GW$11:$GW$20</definedName>
    <definedName name="A126274950R_Data">Data8!$GW$11:$GW$20</definedName>
    <definedName name="A126274950R_Latest">Data8!$GW$20</definedName>
    <definedName name="A126274954X">Data8!$GZ$1:$GZ$10,Data8!$GZ$11:$GZ$20</definedName>
    <definedName name="A126274954X_Data">Data8!$GZ$11:$GZ$20</definedName>
    <definedName name="A126274954X_Latest">Data8!$GZ$20</definedName>
    <definedName name="A126274958J">Data8!$HO$1:$HO$10,Data8!$HO$11:$HO$20</definedName>
    <definedName name="A126274958J_Data">Data8!$HO$11:$HO$20</definedName>
    <definedName name="A126274958J_Latest">Data8!$HO$20</definedName>
    <definedName name="A126274962X">Data9!$I$1:$I$10,Data9!$I$11:$I$20</definedName>
    <definedName name="A126274962X_Data">Data9!$I$11:$I$20</definedName>
    <definedName name="A126274962X_Latest">Data9!$I$20</definedName>
    <definedName name="A126274966J">Data9!$L$1:$L$10,Data9!$L$11:$L$20</definedName>
    <definedName name="A126274966J_Data">Data9!$L$11:$L$20</definedName>
    <definedName name="A126274966J_Latest">Data9!$L$20</definedName>
    <definedName name="A126274970X">Data8!$HU$1:$HU$10,Data8!$HU$11:$HU$20</definedName>
    <definedName name="A126274970X_Data">Data8!$HU$11:$HU$20</definedName>
    <definedName name="A126274970X_Latest">Data8!$HU$20</definedName>
    <definedName name="A126274974J">Data9!$C$1:$C$10,Data9!$C$11:$C$20</definedName>
    <definedName name="A126274974J_Data">Data9!$C$11:$C$20</definedName>
    <definedName name="A126274974J_Latest">Data9!$C$20</definedName>
    <definedName name="A126274978T">Data9!$X$1:$X$10,Data9!$X$11:$X$20</definedName>
    <definedName name="A126274978T_Data">Data9!$X$11:$X$20</definedName>
    <definedName name="A126274978T_Latest">Data9!$X$20</definedName>
    <definedName name="A126274982J">Data9!$BW$1:$BW$10,Data9!$BW$11:$BW$20</definedName>
    <definedName name="A126274982J_Data">Data9!$BW$11:$BW$20</definedName>
    <definedName name="A126274982J_Latest">Data9!$BW$20</definedName>
    <definedName name="A126274986T">Data9!$CU$1:$CU$10,Data9!$CU$11:$CU$20</definedName>
    <definedName name="A126274986T_Data">Data9!$CU$11:$CU$20</definedName>
    <definedName name="A126274986T_Latest">Data9!$CU$20</definedName>
    <definedName name="A126274990J">Data8!$GN$1:$GN$10,Data8!$GN$11:$GN$20</definedName>
    <definedName name="A126274990J_Data">Data8!$GN$11:$GN$20</definedName>
    <definedName name="A126274990J_Latest">Data8!$GN$20</definedName>
    <definedName name="A126274994T">Data5!$M$1:$M$10,Data5!$M$11:$M$20</definedName>
    <definedName name="A126274994T_Data">Data5!$M$11:$M$20</definedName>
    <definedName name="A126274994T_Latest">Data5!$M$20</definedName>
    <definedName name="A126274998A">Data5!$AH$1:$AH$10,Data5!$AH$11:$AH$20</definedName>
    <definedName name="A126274998A_Data">Data5!$AH$11:$AH$20</definedName>
    <definedName name="A126274998A_Latest">Data5!$AH$20</definedName>
    <definedName name="A126275002J">Data5!$AQ$1:$AQ$10,Data5!$AQ$11:$AQ$20</definedName>
    <definedName name="A126275002J_Data">Data5!$AQ$11:$AQ$20</definedName>
    <definedName name="A126275002J_Latest">Data5!$AQ$20</definedName>
    <definedName name="A126275006T">Data5!$BC$1:$BC$10,Data5!$BC$11:$BC$20</definedName>
    <definedName name="A126275006T_Data">Data5!$BC$11:$BC$20</definedName>
    <definedName name="A126275006T_Latest">Data5!$BC$20</definedName>
    <definedName name="A126275010J">Data5!$BO$1:$BO$10,Data5!$BO$11:$BO$20</definedName>
    <definedName name="A126275010J_Data">Data5!$BO$11:$BO$20</definedName>
    <definedName name="A126275010J_Latest">Data5!$BO$20</definedName>
    <definedName name="A126275014T">Data5!$DB$1:$DB$10,Data5!$DB$11:$DB$20</definedName>
    <definedName name="A126275014T_Data">Data5!$DB$11:$DB$20</definedName>
    <definedName name="A126275014T_Latest">Data5!$DB$20</definedName>
    <definedName name="A126275018A">Data5!$DT$1:$DT$10,Data5!$DT$11:$DT$20</definedName>
    <definedName name="A126275018A_Data">Data5!$DT$11:$DT$20</definedName>
    <definedName name="A126275018A_Latest">Data5!$DT$20</definedName>
    <definedName name="A126275022T">Data5!$P$1:$P$10,Data5!$P$11:$P$20</definedName>
    <definedName name="A126275022T_Data">Data5!$P$11:$P$20</definedName>
    <definedName name="A126275022T_Latest">Data5!$P$20</definedName>
    <definedName name="A126275026A">Data5!$V$1:$V$10,Data5!$V$11:$V$20</definedName>
    <definedName name="A126275026A_Data">Data5!$V$11:$V$20</definedName>
    <definedName name="A126275026A_Latest">Data5!$V$20</definedName>
    <definedName name="A126275030T">Data5!$BU$1:$BU$10,Data5!$BU$11:$BU$20</definedName>
    <definedName name="A126275030T_Data">Data5!$BU$11:$BU$20</definedName>
    <definedName name="A126275030T_Latest">Data5!$BU$20</definedName>
    <definedName name="A126275034A">Data5!$DH$1:$DH$10,Data5!$DH$11:$DH$20</definedName>
    <definedName name="A126275034A_Data">Data5!$DH$11:$DH$20</definedName>
    <definedName name="A126275034A_Latest">Data5!$DH$20</definedName>
    <definedName name="A126275038K">Data5!$BL$1:$BL$10,Data5!$BL$11:$BL$20</definedName>
    <definedName name="A126275038K_Data">Data5!$BL$11:$BL$20</definedName>
    <definedName name="A126275038K_Latest">Data5!$BL$20</definedName>
    <definedName name="A126275042A">Data5!$CA$1:$CA$10,Data5!$CA$11:$CA$20</definedName>
    <definedName name="A126275042A_Data">Data5!$CA$11:$CA$20</definedName>
    <definedName name="A126275042A_Latest">Data5!$CA$20</definedName>
    <definedName name="A126275046K">Data5!$CM$1:$CM$10,Data5!$CM$11:$CM$20</definedName>
    <definedName name="A126275046K_Data">Data5!$CM$11:$CM$20</definedName>
    <definedName name="A126275046K_Latest">Data5!$CM$20</definedName>
    <definedName name="A126275050A">Data5!$DQ$1:$DQ$10,Data5!$DQ$11:$DQ$20</definedName>
    <definedName name="A126275050A_Data">Data5!$DQ$11:$DQ$20</definedName>
    <definedName name="A126275050A_Latest">Data5!$DQ$20</definedName>
    <definedName name="A126275054K">Data4!$IN$1:$IN$10,Data4!$IN$11:$IN$20</definedName>
    <definedName name="A126275054K_Data">Data4!$IN$11:$IN$20</definedName>
    <definedName name="A126275054K_Latest">Data4!$IN$20</definedName>
    <definedName name="A126275058V">Data5!$J$1:$J$10,Data5!$J$11:$J$20</definedName>
    <definedName name="A126275058V_Data">Data5!$J$11:$J$20</definedName>
    <definedName name="A126275058V_Latest">Data5!$J$20</definedName>
    <definedName name="A126275062K">Data5!$AT$1:$AT$10,Data5!$AT$11:$AT$20</definedName>
    <definedName name="A126275062K_Data">Data5!$AT$11:$AT$20</definedName>
    <definedName name="A126275062K_Latest">Data5!$AT$20</definedName>
    <definedName name="A126275066V">Data5!$BR$1:$BR$10,Data5!$BR$11:$BR$20</definedName>
    <definedName name="A126275066V_Data">Data5!$BR$11:$BR$20</definedName>
    <definedName name="A126275066V_Latest">Data5!$BR$20</definedName>
    <definedName name="A126275070K">Data5!$BX$1:$BX$10,Data5!$BX$11:$BX$20</definedName>
    <definedName name="A126275070K_Data">Data5!$BX$11:$BX$20</definedName>
    <definedName name="A126275070K_Latest">Data5!$BX$20</definedName>
    <definedName name="A126275074V">Data5!$CD$1:$CD$10,Data5!$CD$11:$CD$20</definedName>
    <definedName name="A126275074V_Data">Data5!$CD$11:$CD$20</definedName>
    <definedName name="A126275074V_Latest">Data5!$CD$20</definedName>
    <definedName name="A126275078C">Data5!$CJ$1:$CJ$10,Data5!$CJ$11:$CJ$20</definedName>
    <definedName name="A126275078C_Data">Data5!$CJ$11:$CJ$20</definedName>
    <definedName name="A126275078C_Latest">Data5!$CJ$20</definedName>
    <definedName name="A126275082V">Data5!$DE$1:$DE$10,Data5!$DE$11:$DE$20</definedName>
    <definedName name="A126275082V_Data">Data5!$DE$11:$DE$20</definedName>
    <definedName name="A126275082V_Latest">Data5!$DE$20</definedName>
    <definedName name="A126275086C">Data5!$DZ$1:$DZ$10,Data5!$DZ$11:$DZ$20</definedName>
    <definedName name="A126275086C_Data">Data5!$DZ$11:$DZ$20</definedName>
    <definedName name="A126275086C_Latest">Data5!$DZ$20</definedName>
    <definedName name="A126275090V">Data4!$HV$1:$HV$10,Data4!$HV$11:$HV$20</definedName>
    <definedName name="A126275090V_Data">Data4!$HV$11:$HV$20</definedName>
    <definedName name="A126275090V_Latest">Data4!$HV$20</definedName>
    <definedName name="A126275094C">Data4!$IE$1:$IE$10,Data4!$IE$11:$IE$20</definedName>
    <definedName name="A126275094C_Data">Data4!$IE$11:$IE$20</definedName>
    <definedName name="A126275094C_Latest">Data4!$IE$20</definedName>
    <definedName name="A126275098L">Data4!$IH$1:$IH$10,Data4!$IH$11:$IH$20</definedName>
    <definedName name="A126275098L_Data">Data4!$IH$11:$IH$20</definedName>
    <definedName name="A126275098L_Latest">Data4!$IH$20</definedName>
    <definedName name="A126275102T">Data5!$S$1:$S$10,Data5!$S$11:$S$20</definedName>
    <definedName name="A126275102T_Data">Data5!$S$11:$S$20</definedName>
    <definedName name="A126275102T_Latest">Data5!$S$20</definedName>
    <definedName name="A126275106A">Data5!$Y$1:$Y$10,Data5!$Y$11:$Y$20</definedName>
    <definedName name="A126275106A_Data">Data5!$Y$11:$Y$20</definedName>
    <definedName name="A126275106A_Latest">Data5!$Y$20</definedName>
    <definedName name="A126275110T">Data5!$AB$1:$AB$10,Data5!$AB$11:$AB$20</definedName>
    <definedName name="A126275110T_Data">Data5!$AB$11:$AB$20</definedName>
    <definedName name="A126275110T_Latest">Data5!$AB$20</definedName>
    <definedName name="A126275114A">Data5!$AW$1:$AW$10,Data5!$AW$11:$AW$20</definedName>
    <definedName name="A126275114A_Data">Data5!$AW$11:$AW$20</definedName>
    <definedName name="A126275114A_Latest">Data5!$AW$20</definedName>
    <definedName name="A126275118K">Data5!$CG$1:$CG$10,Data5!$CG$11:$CG$20</definedName>
    <definedName name="A126275118K_Data">Data5!$CG$11:$CG$20</definedName>
    <definedName name="A126275118K_Latest">Data5!$CG$20</definedName>
    <definedName name="A126275122A">Data5!$CS$1:$CS$10,Data5!$CS$11:$CS$20</definedName>
    <definedName name="A126275122A_Data">Data5!$CS$11:$CS$20</definedName>
    <definedName name="A126275122A_Latest">Data5!$CS$20</definedName>
    <definedName name="A126275126K">Data5!$CV$1:$CV$10,Data5!$CV$11:$CV$20</definedName>
    <definedName name="A126275126K_Data">Data5!$CV$11:$CV$20</definedName>
    <definedName name="A126275126K_Latest">Data5!$CV$20</definedName>
    <definedName name="A126275130A">Data5!$DK$1:$DK$10,Data5!$DK$11:$DK$20</definedName>
    <definedName name="A126275130A_Data">Data5!$DK$11:$DK$20</definedName>
    <definedName name="A126275130A_Latest">Data5!$DK$20</definedName>
    <definedName name="A126275134K">Data5!$DN$1:$DN$10,Data5!$DN$11:$DN$20</definedName>
    <definedName name="A126275134K_Data">Data5!$DN$11:$DN$20</definedName>
    <definedName name="A126275134K_Latest">Data5!$DN$20</definedName>
    <definedName name="A126275138V">Data4!$IK$1:$IK$10,Data4!$IK$11:$IK$20</definedName>
    <definedName name="A126275138V_Data">Data4!$IK$11:$IK$20</definedName>
    <definedName name="A126275138V_Latest">Data4!$IK$20</definedName>
    <definedName name="A126275142K">Data5!$D$1:$D$10,Data5!$D$11:$D$20</definedName>
    <definedName name="A126275142K_Data">Data5!$D$11:$D$20</definedName>
    <definedName name="A126275142K_Latest">Data5!$D$20</definedName>
    <definedName name="A126275146V">Data5!$BF$1:$BF$10,Data5!$BF$11:$BF$20</definedName>
    <definedName name="A126275146V_Data">Data5!$BF$11:$BF$20</definedName>
    <definedName name="A126275146V_Latest">Data5!$BF$20</definedName>
    <definedName name="A126275150K">Data5!$BI$1:$BI$10,Data5!$BI$11:$BI$20</definedName>
    <definedName name="A126275150K_Data">Data5!$BI$11:$BI$20</definedName>
    <definedName name="A126275150K_Latest">Data5!$BI$20</definedName>
    <definedName name="A126275154V">Data5!$CP$1:$CP$10,Data5!$CP$11:$CP$20</definedName>
    <definedName name="A126275154V_Data">Data5!$CP$11:$CP$20</definedName>
    <definedName name="A126275154V_Latest">Data5!$CP$20</definedName>
    <definedName name="A126275158C">Data5!$EC$1:$EC$10,Data5!$EC$11:$EC$20</definedName>
    <definedName name="A126275158C_Data">Data5!$EC$11:$EC$20</definedName>
    <definedName name="A126275158C_Latest">Data5!$EC$20</definedName>
    <definedName name="A126275162V">Data4!$HS$1:$HS$10,Data4!$HS$11:$HS$20</definedName>
    <definedName name="A126275162V_Data">Data4!$HS$11:$HS$20</definedName>
    <definedName name="A126275162V_Latest">Data4!$HS$20</definedName>
    <definedName name="A126275166C">Data4!$HY$1:$HY$10,Data4!$HY$11:$HY$20</definedName>
    <definedName name="A126275166C_Data">Data4!$HY$11:$HY$20</definedName>
    <definedName name="A126275166C_Latest">Data4!$HY$20</definedName>
    <definedName name="A126275170V">Data4!$IB$1:$IB$10,Data4!$IB$11:$IB$20</definedName>
    <definedName name="A126275170V_Data">Data4!$IB$11:$IB$20</definedName>
    <definedName name="A126275170V_Latest">Data4!$IB$20</definedName>
    <definedName name="A126275174C">Data4!$IQ$1:$IQ$10,Data4!$IQ$11:$IQ$20</definedName>
    <definedName name="A126275174C_Data">Data4!$IQ$11:$IQ$20</definedName>
    <definedName name="A126275174C_Latest">Data4!$IQ$20</definedName>
    <definedName name="A126275178L">Data5!$AK$1:$AK$10,Data5!$AK$11:$AK$20</definedName>
    <definedName name="A126275178L_Data">Data5!$AK$11:$AK$20</definedName>
    <definedName name="A126275178L_Latest">Data5!$AK$20</definedName>
    <definedName name="A126275182C">Data5!$AN$1:$AN$10,Data5!$AN$11:$AN$20</definedName>
    <definedName name="A126275182C_Data">Data5!$AN$11:$AN$20</definedName>
    <definedName name="A126275182C_Latest">Data5!$AN$20</definedName>
    <definedName name="A126275186L">Data5!$G$1:$G$10,Data5!$G$11:$G$20</definedName>
    <definedName name="A126275186L_Data">Data5!$G$11:$G$20</definedName>
    <definedName name="A126275186L_Latest">Data5!$G$20</definedName>
    <definedName name="A126275190C">Data5!$AE$1:$AE$10,Data5!$AE$11:$AE$20</definedName>
    <definedName name="A126275190C_Data">Data5!$AE$11:$AE$20</definedName>
    <definedName name="A126275190C_Latest">Data5!$AE$20</definedName>
    <definedName name="A126275194L">Data5!$AZ$1:$AZ$10,Data5!$AZ$11:$AZ$20</definedName>
    <definedName name="A126275194L_Data">Data5!$AZ$11:$AZ$20</definedName>
    <definedName name="A126275194L_Latest">Data5!$AZ$20</definedName>
    <definedName name="A126275198W">Data5!$CY$1:$CY$10,Data5!$CY$11:$CY$20</definedName>
    <definedName name="A126275198W_Data">Data5!$CY$11:$CY$20</definedName>
    <definedName name="A126275198W_Latest">Data5!$CY$20</definedName>
    <definedName name="A126275202A">Data5!$DW$1:$DW$10,Data5!$DW$11:$DW$20</definedName>
    <definedName name="A126275202A_Data">Data5!$DW$11:$DW$20</definedName>
    <definedName name="A126275202A_Latest">Data5!$DW$20</definedName>
    <definedName name="A126275206K">Data4!$HP$1:$HP$10,Data4!$HP$11:$HP$20</definedName>
    <definedName name="A126275206K_Data">Data4!$HP$11:$HP$20</definedName>
    <definedName name="A126275206K_Latest">Data4!$HP$20</definedName>
    <definedName name="A126275210A">Data6!$CI$1:$CI$10,Data6!$CI$11:$CI$20</definedName>
    <definedName name="A126275210A_Data">Data6!$CI$11:$CI$20</definedName>
    <definedName name="A126275210A_Latest">Data6!$CI$20</definedName>
    <definedName name="A126275214K">Data6!$DD$1:$DD$10,Data6!$DD$11:$DD$20</definedName>
    <definedName name="A126275214K_Data">Data6!$DD$11:$DD$20</definedName>
    <definedName name="A126275214K_Latest">Data6!$DD$20</definedName>
    <definedName name="A126275218V">Data6!$DM$1:$DM$10,Data6!$DM$11:$DM$20</definedName>
    <definedName name="A126275218V_Data">Data6!$DM$11:$DM$20</definedName>
    <definedName name="A126275218V_Latest">Data6!$DM$20</definedName>
    <definedName name="A126275222K">Data6!$DY$1:$DY$10,Data6!$DY$11:$DY$20</definedName>
    <definedName name="A126275222K_Data">Data6!$DY$11:$DY$20</definedName>
    <definedName name="A126275222K_Latest">Data6!$DY$20</definedName>
    <definedName name="A126275226V">Data6!$EK$1:$EK$10,Data6!$EK$11:$EK$20</definedName>
    <definedName name="A126275226V_Data">Data6!$EK$11:$EK$20</definedName>
    <definedName name="A126275226V_Latest">Data6!$EK$20</definedName>
    <definedName name="A126275230K">Data6!$FX$1:$FX$10,Data6!$FX$11:$FX$20</definedName>
    <definedName name="A126275230K_Data">Data6!$FX$11:$FX$20</definedName>
    <definedName name="A126275230K_Latest">Data6!$FX$20</definedName>
    <definedName name="A126275234V">Data6!$GP$1:$GP$10,Data6!$GP$11:$GP$20</definedName>
    <definedName name="A126275234V_Data">Data6!$GP$11:$GP$20</definedName>
    <definedName name="A126275234V_Latest">Data6!$GP$20</definedName>
    <definedName name="A126275238C">Data6!$CL$1:$CL$10,Data6!$CL$11:$CL$20</definedName>
    <definedName name="A126275238C_Data">Data6!$CL$11:$CL$20</definedName>
    <definedName name="A126275238C_Latest">Data6!$CL$20</definedName>
    <definedName name="A126275242V">Data6!$CR$1:$CR$10,Data6!$CR$11:$CR$20</definedName>
    <definedName name="A126275242V_Data">Data6!$CR$11:$CR$20</definedName>
    <definedName name="A126275242V_Latest">Data6!$CR$20</definedName>
    <definedName name="A126275246C">Data6!$EQ$1:$EQ$10,Data6!$EQ$11:$EQ$20</definedName>
    <definedName name="A126275246C_Data">Data6!$EQ$11:$EQ$20</definedName>
    <definedName name="A126275246C_Latest">Data6!$EQ$20</definedName>
    <definedName name="A126275250V">Data6!$GD$1:$GD$10,Data6!$GD$11:$GD$20</definedName>
    <definedName name="A126275250V_Data">Data6!$GD$11:$GD$20</definedName>
    <definedName name="A126275250V_Latest">Data6!$GD$20</definedName>
    <definedName name="A126275254C">Data6!$EH$1:$EH$10,Data6!$EH$11:$EH$20</definedName>
    <definedName name="A126275254C_Data">Data6!$EH$11:$EH$20</definedName>
    <definedName name="A126275254C_Latest">Data6!$EH$20</definedName>
    <definedName name="A126275258L">Data6!$EW$1:$EW$10,Data6!$EW$11:$EW$20</definedName>
    <definedName name="A126275258L_Data">Data6!$EW$11:$EW$20</definedName>
    <definedName name="A126275258L_Latest">Data6!$EW$20</definedName>
    <definedName name="A126275262C">Data6!$FI$1:$FI$10,Data6!$FI$11:$FI$20</definedName>
    <definedName name="A126275262C_Data">Data6!$FI$11:$FI$20</definedName>
    <definedName name="A126275262C_Latest">Data6!$FI$20</definedName>
    <definedName name="A126275266L">Data6!$GM$1:$GM$10,Data6!$GM$11:$GM$20</definedName>
    <definedName name="A126275266L_Data">Data6!$GM$11:$GM$20</definedName>
    <definedName name="A126275266L_Latest">Data6!$GM$20</definedName>
    <definedName name="A126275270C">Data6!$BT$1:$BT$10,Data6!$BT$11:$BT$20</definedName>
    <definedName name="A126275270C_Data">Data6!$BT$11:$BT$20</definedName>
    <definedName name="A126275270C_Latest">Data6!$BT$20</definedName>
    <definedName name="A126275274L">Data6!$CF$1:$CF$10,Data6!$CF$11:$CF$20</definedName>
    <definedName name="A126275274L_Data">Data6!$CF$11:$CF$20</definedName>
    <definedName name="A126275274L_Latest">Data6!$CF$20</definedName>
    <definedName name="A126275278W">Data6!$DP$1:$DP$10,Data6!$DP$11:$DP$20</definedName>
    <definedName name="A126275278W_Data">Data6!$DP$11:$DP$20</definedName>
    <definedName name="A126275278W_Latest">Data6!$DP$20</definedName>
    <definedName name="A126275282L">Data6!$EN$1:$EN$10,Data6!$EN$11:$EN$20</definedName>
    <definedName name="A126275282L_Data">Data6!$EN$11:$EN$20</definedName>
    <definedName name="A126275282L_Latest">Data6!$EN$20</definedName>
    <definedName name="A126275286W">Data6!$ET$1:$ET$10,Data6!$ET$11:$ET$20</definedName>
    <definedName name="A126275286W_Data">Data6!$ET$11:$ET$20</definedName>
    <definedName name="A126275286W_Latest">Data6!$ET$20</definedName>
    <definedName name="A126275290L">Data6!$EZ$1:$EZ$10,Data6!$EZ$11:$EZ$20</definedName>
    <definedName name="A126275290L_Data">Data6!$EZ$11:$EZ$20</definedName>
    <definedName name="A126275290L_Latest">Data6!$EZ$20</definedName>
    <definedName name="A126275294W">Data6!$FF$1:$FF$10,Data6!$FF$11:$FF$20</definedName>
    <definedName name="A126275294W_Data">Data6!$FF$11:$FF$20</definedName>
    <definedName name="A126275294W_Latest">Data6!$FF$20</definedName>
    <definedName name="A126275298F">Data6!$GA$1:$GA$10,Data6!$GA$11:$GA$20</definedName>
    <definedName name="A126275298F_Data">Data6!$GA$11:$GA$20</definedName>
    <definedName name="A126275298F_Latest">Data6!$GA$20</definedName>
    <definedName name="A126275302K">Data6!$GV$1:$GV$10,Data6!$GV$11:$GV$20</definedName>
    <definedName name="A126275302K_Data">Data6!$GV$11:$GV$20</definedName>
    <definedName name="A126275302K_Latest">Data6!$GV$20</definedName>
    <definedName name="A126275306V">Data6!$BB$1:$BB$10,Data6!$BB$11:$BB$20</definedName>
    <definedName name="A126275306V_Data">Data6!$BB$11:$BB$20</definedName>
    <definedName name="A126275306V_Latest">Data6!$BB$20</definedName>
    <definedName name="A126275310K">Data6!$BK$1:$BK$10,Data6!$BK$11:$BK$20</definedName>
    <definedName name="A126275310K_Data">Data6!$BK$11:$BK$20</definedName>
    <definedName name="A126275310K_Latest">Data6!$BK$20</definedName>
    <definedName name="A126275314V">Data6!$BN$1:$BN$10,Data6!$BN$11:$BN$20</definedName>
    <definedName name="A126275314V_Data">Data6!$BN$11:$BN$20</definedName>
    <definedName name="A126275314V_Latest">Data6!$BN$20</definedName>
    <definedName name="A126275318C">Data6!$CO$1:$CO$10,Data6!$CO$11:$CO$20</definedName>
    <definedName name="A126275318C_Data">Data6!$CO$11:$CO$20</definedName>
    <definedName name="A126275318C_Latest">Data6!$CO$20</definedName>
    <definedName name="A126275322V">Data6!$CU$1:$CU$10,Data6!$CU$11:$CU$20</definedName>
    <definedName name="A126275322V_Data">Data6!$CU$11:$CU$20</definedName>
    <definedName name="A126275322V_Latest">Data6!$CU$20</definedName>
    <definedName name="A126275326C">Data6!$CX$1:$CX$10,Data6!$CX$11:$CX$20</definedName>
    <definedName name="A126275326C_Data">Data6!$CX$11:$CX$20</definedName>
    <definedName name="A126275326C_Latest">Data6!$CX$20</definedName>
    <definedName name="A126275330V">Data6!$DS$1:$DS$10,Data6!$DS$11:$DS$20</definedName>
    <definedName name="A126275330V_Data">Data6!$DS$11:$DS$20</definedName>
    <definedName name="A126275330V_Latest">Data6!$DS$20</definedName>
    <definedName name="A126275334C">Data6!$FC$1:$FC$10,Data6!$FC$11:$FC$20</definedName>
    <definedName name="A126275334C_Data">Data6!$FC$11:$FC$20</definedName>
    <definedName name="A126275334C_Latest">Data6!$FC$20</definedName>
    <definedName name="A126275338L">Data6!$FO$1:$FO$10,Data6!$FO$11:$FO$20</definedName>
    <definedName name="A126275338L_Data">Data6!$FO$11:$FO$20</definedName>
    <definedName name="A126275338L_Latest">Data6!$FO$20</definedName>
    <definedName name="A126275342C">Data6!$FR$1:$FR$10,Data6!$FR$11:$FR$20</definedName>
    <definedName name="A126275342C_Data">Data6!$FR$11:$FR$20</definedName>
    <definedName name="A126275342C_Latest">Data6!$FR$20</definedName>
    <definedName name="A126275346L">Data6!$GG$1:$GG$10,Data6!$GG$11:$GG$20</definedName>
    <definedName name="A126275346L_Data">Data6!$GG$11:$GG$20</definedName>
    <definedName name="A126275346L_Latest">Data6!$GG$20</definedName>
    <definedName name="A126275350C">Data6!$GJ$1:$GJ$10,Data6!$GJ$11:$GJ$20</definedName>
    <definedName name="A126275350C_Data">Data6!$GJ$11:$GJ$20</definedName>
    <definedName name="A126275350C_Latest">Data6!$GJ$20</definedName>
    <definedName name="A126275354L">Data6!$BQ$1:$BQ$10,Data6!$BQ$11:$BQ$20</definedName>
    <definedName name="A126275354L_Data">Data6!$BQ$11:$BQ$20</definedName>
    <definedName name="A126275354L_Latest">Data6!$BQ$20</definedName>
    <definedName name="A126275358W">Data6!$BZ$1:$BZ$10,Data6!$BZ$11:$BZ$20</definedName>
    <definedName name="A126275358W_Data">Data6!$BZ$11:$BZ$20</definedName>
    <definedName name="A126275358W_Latest">Data6!$BZ$20</definedName>
    <definedName name="A126275362L">Data6!$EB$1:$EB$10,Data6!$EB$11:$EB$20</definedName>
    <definedName name="A126275362L_Data">Data6!$EB$11:$EB$20</definedName>
    <definedName name="A126275362L_Latest">Data6!$EB$20</definedName>
    <definedName name="A126275366W">Data6!$EE$1:$EE$10,Data6!$EE$11:$EE$20</definedName>
    <definedName name="A126275366W_Data">Data6!$EE$11:$EE$20</definedName>
    <definedName name="A126275366W_Latest">Data6!$EE$20</definedName>
    <definedName name="A126275370L">Data6!$FL$1:$FL$10,Data6!$FL$11:$FL$20</definedName>
    <definedName name="A126275370L_Data">Data6!$FL$11:$FL$20</definedName>
    <definedName name="A126275370L_Latest">Data6!$FL$20</definedName>
    <definedName name="A126275374W">Data6!$GY$1:$GY$10,Data6!$GY$11:$GY$20</definedName>
    <definedName name="A126275374W_Data">Data6!$GY$11:$GY$20</definedName>
    <definedName name="A126275374W_Latest">Data6!$GY$20</definedName>
    <definedName name="A126275378F">Data6!$AY$1:$AY$10,Data6!$AY$11:$AY$20</definedName>
    <definedName name="A126275378F_Data">Data6!$AY$11:$AY$20</definedName>
    <definedName name="A126275378F_Latest">Data6!$AY$20</definedName>
    <definedName name="A126275382W">Data6!$BE$1:$BE$10,Data6!$BE$11:$BE$20</definedName>
    <definedName name="A126275382W_Data">Data6!$BE$11:$BE$20</definedName>
    <definedName name="A126275382W_Latest">Data6!$BE$20</definedName>
    <definedName name="A126275386F">Data6!$BH$1:$BH$10,Data6!$BH$11:$BH$20</definedName>
    <definedName name="A126275386F_Data">Data6!$BH$11:$BH$20</definedName>
    <definedName name="A126275386F_Latest">Data6!$BH$20</definedName>
    <definedName name="A126275390W">Data6!$BW$1:$BW$10,Data6!$BW$11:$BW$20</definedName>
    <definedName name="A126275390W_Data">Data6!$BW$11:$BW$20</definedName>
    <definedName name="A126275390W_Latest">Data6!$BW$20</definedName>
    <definedName name="A126275394F">Data6!$DG$1:$DG$10,Data6!$DG$11:$DG$20</definedName>
    <definedName name="A126275394F_Data">Data6!$DG$11:$DG$20</definedName>
    <definedName name="A126275394F_Latest">Data6!$DG$20</definedName>
    <definedName name="A126275398R">Data6!$DJ$1:$DJ$10,Data6!$DJ$11:$DJ$20</definedName>
    <definedName name="A126275398R_Data">Data6!$DJ$11:$DJ$20</definedName>
    <definedName name="A126275398R_Latest">Data6!$DJ$20</definedName>
    <definedName name="A126275402V">Data6!$CC$1:$CC$10,Data6!$CC$11:$CC$20</definedName>
    <definedName name="A126275402V_Data">Data6!$CC$11:$CC$20</definedName>
    <definedName name="A126275402V_Latest">Data6!$CC$20</definedName>
    <definedName name="A126275406C">Data6!$DA$1:$DA$10,Data6!$DA$11:$DA$20</definedName>
    <definedName name="A126275406C_Data">Data6!$DA$11:$DA$20</definedName>
    <definedName name="A126275406C_Latest">Data6!$DA$20</definedName>
    <definedName name="A126275410V">Data6!$DV$1:$DV$10,Data6!$DV$11:$DV$20</definedName>
    <definedName name="A126275410V_Data">Data6!$DV$11:$DV$20</definedName>
    <definedName name="A126275410V_Latest">Data6!$DV$20</definedName>
    <definedName name="A126275414C">Data6!$FU$1:$FU$10,Data6!$FU$11:$FU$20</definedName>
    <definedName name="A126275414C_Data">Data6!$FU$11:$FU$20</definedName>
    <definedName name="A126275414C_Latest">Data6!$FU$20</definedName>
    <definedName name="A126275418L">Data6!$GS$1:$GS$10,Data6!$GS$11:$GS$20</definedName>
    <definedName name="A126275418L_Data">Data6!$GS$11:$GS$20</definedName>
    <definedName name="A126275418L_Latest">Data6!$GS$20</definedName>
    <definedName name="A126275422C">Data6!$AV$1:$AV$10,Data6!$AV$11:$AV$20</definedName>
    <definedName name="A126275422C_Data">Data6!$AV$11:$AV$20</definedName>
    <definedName name="A126275422C_Latest">Data6!$AV$20</definedName>
    <definedName name="A126275426L">Data6!$IO$1:$IO$10,Data6!$IO$11:$IO$20</definedName>
    <definedName name="A126275426L_Data">Data6!$IO$11:$IO$20</definedName>
    <definedName name="A126275426L_Latest">Data6!$IO$20</definedName>
    <definedName name="A126275430C">Data7!$T$1:$T$10,Data7!$T$11:$T$20</definedName>
    <definedName name="A126275430C_Data">Data7!$T$11:$T$20</definedName>
    <definedName name="A126275430C_Latest">Data7!$T$20</definedName>
    <definedName name="A126275434L">Data7!$AC$1:$AC$10,Data7!$AC$11:$AC$20</definedName>
    <definedName name="A126275434L_Data">Data7!$AC$11:$AC$20</definedName>
    <definedName name="A126275434L_Latest">Data7!$AC$20</definedName>
    <definedName name="A126275438W">Data7!$AO$1:$AO$10,Data7!$AO$11:$AO$20</definedName>
    <definedName name="A126275438W_Data">Data7!$AO$11:$AO$20</definedName>
    <definedName name="A126275438W_Latest">Data7!$AO$20</definedName>
    <definedName name="A126275442L">Data7!$BA$1:$BA$10,Data7!$BA$11:$BA$20</definedName>
    <definedName name="A126275442L_Data">Data7!$BA$11:$BA$20</definedName>
    <definedName name="A126275442L_Latest">Data7!$BA$20</definedName>
    <definedName name="A126275446W">Data7!$CN$1:$CN$10,Data7!$CN$11:$CN$20</definedName>
    <definedName name="A126275446W_Data">Data7!$CN$11:$CN$20</definedName>
    <definedName name="A126275446W_Latest">Data7!$CN$20</definedName>
    <definedName name="A126275450L">Data7!$DF$1:$DF$10,Data7!$DF$11:$DF$20</definedName>
    <definedName name="A126275450L_Data">Data7!$DF$11:$DF$20</definedName>
    <definedName name="A126275450L_Latest">Data7!$DF$20</definedName>
    <definedName name="A126275454W">Data7!$B$1:$B$10,Data7!$B$11:$B$20</definedName>
    <definedName name="A126275454W_Data">Data7!$B$11:$B$20</definedName>
    <definedName name="A126275454W_Latest">Data7!$B$20</definedName>
    <definedName name="A126275458F">Data7!$H$1:$H$10,Data7!$H$11:$H$20</definedName>
    <definedName name="A126275458F_Data">Data7!$H$11:$H$20</definedName>
    <definedName name="A126275458F_Latest">Data7!$H$20</definedName>
    <definedName name="A126275462W">Data7!$BG$1:$BG$10,Data7!$BG$11:$BG$20</definedName>
    <definedName name="A126275462W_Data">Data7!$BG$11:$BG$20</definedName>
    <definedName name="A126275462W_Latest">Data7!$BG$20</definedName>
    <definedName name="A126275466F">Data7!$CT$1:$CT$10,Data7!$CT$11:$CT$20</definedName>
    <definedName name="A126275466F_Data">Data7!$CT$11:$CT$20</definedName>
    <definedName name="A126275466F_Latest">Data7!$CT$20</definedName>
    <definedName name="A126275470W">Data7!$AX$1:$AX$10,Data7!$AX$11:$AX$20</definedName>
    <definedName name="A126275470W_Data">Data7!$AX$11:$AX$20</definedName>
    <definedName name="A126275470W_Latest">Data7!$AX$20</definedName>
    <definedName name="A126275474F">Data7!$BM$1:$BM$10,Data7!$BM$11:$BM$20</definedName>
    <definedName name="A126275474F_Data">Data7!$BM$11:$BM$20</definedName>
    <definedName name="A126275474F_Latest">Data7!$BM$20</definedName>
    <definedName name="A126275478R">Data7!$BY$1:$BY$10,Data7!$BY$11:$BY$20</definedName>
    <definedName name="A126275478R_Data">Data7!$BY$11:$BY$20</definedName>
    <definedName name="A126275478R_Latest">Data7!$BY$20</definedName>
    <definedName name="A126275482F">Data7!$DC$1:$DC$10,Data7!$DC$11:$DC$20</definedName>
    <definedName name="A126275482F_Data">Data7!$DC$11:$DC$20</definedName>
    <definedName name="A126275482F_Latest">Data7!$DC$20</definedName>
    <definedName name="A126275486R">Data6!$HZ$1:$HZ$10,Data6!$HZ$11:$HZ$20</definedName>
    <definedName name="A126275486R_Data">Data6!$HZ$11:$HZ$20</definedName>
    <definedName name="A126275486R_Latest">Data6!$HZ$20</definedName>
    <definedName name="A126275490F">Data6!$IL$1:$IL$10,Data6!$IL$11:$IL$20</definedName>
    <definedName name="A126275490F_Data">Data6!$IL$11:$IL$20</definedName>
    <definedName name="A126275490F_Latest">Data6!$IL$20</definedName>
    <definedName name="A126275494R">Data7!$AF$1:$AF$10,Data7!$AF$11:$AF$20</definedName>
    <definedName name="A126275494R_Data">Data7!$AF$11:$AF$20</definedName>
    <definedName name="A126275494R_Latest">Data7!$AF$20</definedName>
    <definedName name="A126275498X">Data7!$BD$1:$BD$10,Data7!$BD$11:$BD$20</definedName>
    <definedName name="A126275498X_Data">Data7!$BD$11:$BD$20</definedName>
    <definedName name="A126275498X_Latest">Data7!$BD$20</definedName>
    <definedName name="A126275502C">Data7!$BJ$1:$BJ$10,Data7!$BJ$11:$BJ$20</definedName>
    <definedName name="A126275502C_Data">Data7!$BJ$11:$BJ$20</definedName>
    <definedName name="A126275502C_Latest">Data7!$BJ$20</definedName>
    <definedName name="A126275506L">Data7!$BP$1:$BP$10,Data7!$BP$11:$BP$20</definedName>
    <definedName name="A126275506L_Data">Data7!$BP$11:$BP$20</definedName>
    <definedName name="A126275506L_Latest">Data7!$BP$20</definedName>
    <definedName name="A126275510C">Data7!$BV$1:$BV$10,Data7!$BV$11:$BV$20</definedName>
    <definedName name="A126275510C_Data">Data7!$BV$11:$BV$20</definedName>
    <definedName name="A126275510C_Latest">Data7!$BV$20</definedName>
    <definedName name="A126275514L">Data7!$CQ$1:$CQ$10,Data7!$CQ$11:$CQ$20</definedName>
    <definedName name="A126275514L_Data">Data7!$CQ$11:$CQ$20</definedName>
    <definedName name="A126275514L_Latest">Data7!$CQ$20</definedName>
    <definedName name="A126275518W">Data7!$DL$1:$DL$10,Data7!$DL$11:$DL$20</definedName>
    <definedName name="A126275518W_Data">Data7!$DL$11:$DL$20</definedName>
    <definedName name="A126275518W_Latest">Data7!$DL$20</definedName>
    <definedName name="A126275522L">Data6!$HH$1:$HH$10,Data6!$HH$11:$HH$20</definedName>
    <definedName name="A126275522L_Data">Data6!$HH$11:$HH$20</definedName>
    <definedName name="A126275522L_Latest">Data6!$HH$20</definedName>
    <definedName name="A126275526W">Data6!$HQ$1:$HQ$10,Data6!$HQ$11:$HQ$20</definedName>
    <definedName name="A126275526W_Data">Data6!$HQ$11:$HQ$20</definedName>
    <definedName name="A126275526W_Latest">Data6!$HQ$20</definedName>
    <definedName name="A126275530L">Data6!$HT$1:$HT$10,Data6!$HT$11:$HT$20</definedName>
    <definedName name="A126275530L_Data">Data6!$HT$11:$HT$20</definedName>
    <definedName name="A126275530L_Latest">Data6!$HT$20</definedName>
    <definedName name="A126275534W">Data7!$E$1:$E$10,Data7!$E$11:$E$20</definedName>
    <definedName name="A126275534W_Data">Data7!$E$11:$E$20</definedName>
    <definedName name="A126275534W_Latest">Data7!$E$20</definedName>
    <definedName name="A126275538F">Data7!$K$1:$K$10,Data7!$K$11:$K$20</definedName>
    <definedName name="A126275538F_Data">Data7!$K$11:$K$20</definedName>
    <definedName name="A126275538F_Latest">Data7!$K$20</definedName>
    <definedName name="A126275542W">Data7!$N$1:$N$10,Data7!$N$11:$N$20</definedName>
    <definedName name="A126275542W_Data">Data7!$N$11:$N$20</definedName>
    <definedName name="A126275542W_Latest">Data7!$N$20</definedName>
    <definedName name="A126275546F">Data7!$AI$1:$AI$10,Data7!$AI$11:$AI$20</definedName>
    <definedName name="A126275546F_Data">Data7!$AI$11:$AI$20</definedName>
    <definedName name="A126275546F_Latest">Data7!$AI$20</definedName>
    <definedName name="A126275550W">Data7!$BS$1:$BS$10,Data7!$BS$11:$BS$20</definedName>
    <definedName name="A126275550W_Data">Data7!$BS$11:$BS$20</definedName>
    <definedName name="A126275550W_Latest">Data7!$BS$20</definedName>
    <definedName name="A126275554F">Data7!$CE$1:$CE$10,Data7!$CE$11:$CE$20</definedName>
    <definedName name="A126275554F_Data">Data7!$CE$11:$CE$20</definedName>
    <definedName name="A126275554F_Latest">Data7!$CE$20</definedName>
    <definedName name="A126275558R">Data7!$CH$1:$CH$10,Data7!$CH$11:$CH$20</definedName>
    <definedName name="A126275558R_Data">Data7!$CH$11:$CH$20</definedName>
    <definedName name="A126275558R_Latest">Data7!$CH$20</definedName>
    <definedName name="A126275562F">Data7!$CW$1:$CW$10,Data7!$CW$11:$CW$20</definedName>
    <definedName name="A126275562F_Data">Data7!$CW$11:$CW$20</definedName>
    <definedName name="A126275562F_Latest">Data7!$CW$20</definedName>
    <definedName name="A126275566R">Data7!$CZ$1:$CZ$10,Data7!$CZ$11:$CZ$20</definedName>
    <definedName name="A126275566R_Data">Data7!$CZ$11:$CZ$20</definedName>
    <definedName name="A126275566R_Latest">Data7!$CZ$20</definedName>
    <definedName name="A126275570F">Data6!$HW$1:$HW$10,Data6!$HW$11:$HW$20</definedName>
    <definedName name="A126275570F_Data">Data6!$HW$11:$HW$20</definedName>
    <definedName name="A126275570F_Latest">Data6!$HW$20</definedName>
    <definedName name="A126275574R">Data6!$IF$1:$IF$10,Data6!$IF$11:$IF$20</definedName>
    <definedName name="A126275574R_Data">Data6!$IF$11:$IF$20</definedName>
    <definedName name="A126275574R_Latest">Data6!$IF$20</definedName>
    <definedName name="A126275578X">Data7!$AR$1:$AR$10,Data7!$AR$11:$AR$20</definedName>
    <definedName name="A126275578X_Data">Data7!$AR$11:$AR$20</definedName>
    <definedName name="A126275578X_Latest">Data7!$AR$20</definedName>
    <definedName name="A126275582R">Data7!$AU$1:$AU$10,Data7!$AU$11:$AU$20</definedName>
    <definedName name="A126275582R_Data">Data7!$AU$11:$AU$20</definedName>
    <definedName name="A126275582R_Latest">Data7!$AU$20</definedName>
    <definedName name="A126275586X">Data7!$CB$1:$CB$10,Data7!$CB$11:$CB$20</definedName>
    <definedName name="A126275586X_Data">Data7!$CB$11:$CB$20</definedName>
    <definedName name="A126275586X_Latest">Data7!$CB$20</definedName>
    <definedName name="A126275590R">Data7!$DO$1:$DO$10,Data7!$DO$11:$DO$20</definedName>
    <definedName name="A126275590R_Data">Data7!$DO$11:$DO$20</definedName>
    <definedName name="A126275590R_Latest">Data7!$DO$20</definedName>
    <definedName name="A126275594X">Data6!$HE$1:$HE$10,Data6!$HE$11:$HE$20</definedName>
    <definedName name="A126275594X_Data">Data6!$HE$11:$HE$20</definedName>
    <definedName name="A126275594X_Latest">Data6!$HE$20</definedName>
    <definedName name="A126275598J">Data6!$HK$1:$HK$10,Data6!$HK$11:$HK$20</definedName>
    <definedName name="A126275598J_Data">Data6!$HK$11:$HK$20</definedName>
    <definedName name="A126275598J_Latest">Data6!$HK$20</definedName>
    <definedName name="A126275602L">Data6!$HN$1:$HN$10,Data6!$HN$11:$HN$20</definedName>
    <definedName name="A126275602L_Data">Data6!$HN$11:$HN$20</definedName>
    <definedName name="A126275602L_Latest">Data6!$HN$20</definedName>
    <definedName name="A126275606W">Data6!$IC$1:$IC$10,Data6!$IC$11:$IC$20</definedName>
    <definedName name="A126275606W_Data">Data6!$IC$11:$IC$20</definedName>
    <definedName name="A126275606W_Latest">Data6!$IC$20</definedName>
    <definedName name="A126275610L">Data7!$W$1:$W$10,Data7!$W$11:$W$20</definedName>
    <definedName name="A126275610L_Data">Data7!$W$11:$W$20</definedName>
    <definedName name="A126275610L_Latest">Data7!$W$20</definedName>
    <definedName name="A126275614W">Data7!$Z$1:$Z$10,Data7!$Z$11:$Z$20</definedName>
    <definedName name="A126275614W_Data">Data7!$Z$11:$Z$20</definedName>
    <definedName name="A126275614W_Latest">Data7!$Z$20</definedName>
    <definedName name="A126275618F">Data6!$II$1:$II$10,Data6!$II$11:$II$20</definedName>
    <definedName name="A126275618F_Data">Data6!$II$11:$II$20</definedName>
    <definedName name="A126275618F_Latest">Data6!$II$20</definedName>
    <definedName name="A126275622W">Data7!$Q$1:$Q$10,Data7!$Q$11:$Q$20</definedName>
    <definedName name="A126275622W_Data">Data7!$Q$11:$Q$20</definedName>
    <definedName name="A126275622W_Latest">Data7!$Q$20</definedName>
    <definedName name="A126275626F">Data7!$AL$1:$AL$10,Data7!$AL$11:$AL$20</definedName>
    <definedName name="A126275626F_Data">Data7!$AL$11:$AL$20</definedName>
    <definedName name="A126275626F_Latest">Data7!$AL$20</definedName>
    <definedName name="A126275630W">Data7!$CK$1:$CK$10,Data7!$CK$11:$CK$20</definedName>
    <definedName name="A126275630W_Data">Data7!$CK$11:$CK$20</definedName>
    <definedName name="A126275630W_Latest">Data7!$CK$20</definedName>
    <definedName name="A126275634F">Data7!$DI$1:$DI$10,Data7!$DI$11:$DI$20</definedName>
    <definedName name="A126275634F_Data">Data7!$DI$11:$DI$20</definedName>
    <definedName name="A126275634F_Latest">Data7!$DI$20</definedName>
    <definedName name="A126275638R">Data6!$HB$1:$HB$10,Data6!$HB$11:$HB$20</definedName>
    <definedName name="A126275638R_Data">Data6!$HB$11:$HB$20</definedName>
    <definedName name="A126275638R_Latest">Data6!$HB$20</definedName>
    <definedName name="A126275642F">Data2!$DK$1:$DK$10,Data2!$DK$11:$DK$20</definedName>
    <definedName name="A126275642F_Data">Data2!$DK$11:$DK$20</definedName>
    <definedName name="A126275642F_Latest">Data2!$DK$20</definedName>
    <definedName name="A126275646R">Data2!$EF$1:$EF$10,Data2!$EF$11:$EF$20</definedName>
    <definedName name="A126275646R_Data">Data2!$EF$11:$EF$20</definedName>
    <definedName name="A126275646R_Latest">Data2!$EF$20</definedName>
    <definedName name="A126275650F">Data2!$EO$1:$EO$10,Data2!$EO$11:$EO$20</definedName>
    <definedName name="A126275650F_Data">Data2!$EO$11:$EO$20</definedName>
    <definedName name="A126275650F_Latest">Data2!$EO$20</definedName>
    <definedName name="A126275654R">Data2!$FA$1:$FA$10,Data2!$FA$11:$FA$20</definedName>
    <definedName name="A126275654R_Data">Data2!$FA$11:$FA$20</definedName>
    <definedName name="A126275654R_Latest">Data2!$FA$20</definedName>
    <definedName name="A126275658X">Data2!$FM$1:$FM$10,Data2!$FM$11:$FM$20</definedName>
    <definedName name="A126275658X_Data">Data2!$FM$11:$FM$20</definedName>
    <definedName name="A126275658X_Latest">Data2!$FM$20</definedName>
    <definedName name="A126275662R">Data2!$GZ$1:$GZ$10,Data2!$GZ$11:$GZ$20</definedName>
    <definedName name="A126275662R_Data">Data2!$GZ$11:$GZ$20</definedName>
    <definedName name="A126275662R_Latest">Data2!$GZ$20</definedName>
    <definedName name="A126275666X">Data2!$HR$1:$HR$10,Data2!$HR$11:$HR$20</definedName>
    <definedName name="A126275666X_Data">Data2!$HR$11:$HR$20</definedName>
    <definedName name="A126275666X_Latest">Data2!$HR$20</definedName>
    <definedName name="A126275670R">Data2!$DN$1:$DN$10,Data2!$DN$11:$DN$20</definedName>
    <definedName name="A126275670R_Data">Data2!$DN$11:$DN$20</definedName>
    <definedName name="A126275670R_Latest">Data2!$DN$20</definedName>
    <definedName name="A126275674X">Data2!$DT$1:$DT$10,Data2!$DT$11:$DT$20</definedName>
    <definedName name="A126275674X_Data">Data2!$DT$11:$DT$20</definedName>
    <definedName name="A126275674X_Latest">Data2!$DT$20</definedName>
    <definedName name="A126275678J">Data2!$FS$1:$FS$10,Data2!$FS$11:$FS$20</definedName>
    <definedName name="A126275678J_Data">Data2!$FS$11:$FS$20</definedName>
    <definedName name="A126275678J_Latest">Data2!$FS$20</definedName>
    <definedName name="A126275682X">Data2!$HF$1:$HF$10,Data2!$HF$11:$HF$20</definedName>
    <definedName name="A126275682X_Data">Data2!$HF$11:$HF$20</definedName>
    <definedName name="A126275682X_Latest">Data2!$HF$20</definedName>
    <definedName name="A126275686J">Data2!$FJ$1:$FJ$10,Data2!$FJ$11:$FJ$20</definedName>
    <definedName name="A126275686J_Data">Data2!$FJ$11:$FJ$20</definedName>
    <definedName name="A126275686J_Latest">Data2!$FJ$20</definedName>
    <definedName name="A126275690X">Data2!$FY$1:$FY$10,Data2!$FY$11:$FY$20</definedName>
    <definedName name="A126275690X_Data">Data2!$FY$11:$FY$20</definedName>
    <definedName name="A126275690X_Latest">Data2!$FY$20</definedName>
    <definedName name="A126275694J">Data2!$GK$1:$GK$10,Data2!$GK$11:$GK$20</definedName>
    <definedName name="A126275694J_Data">Data2!$GK$11:$GK$20</definedName>
    <definedName name="A126275694J_Latest">Data2!$GK$20</definedName>
    <definedName name="A126275698T">Data2!$HO$1:$HO$10,Data2!$HO$11:$HO$20</definedName>
    <definedName name="A126275698T_Data">Data2!$HO$11:$HO$20</definedName>
    <definedName name="A126275698T_Latest">Data2!$HO$20</definedName>
    <definedName name="A126275702W">Data2!$CV$1:$CV$10,Data2!$CV$11:$CV$20</definedName>
    <definedName name="A126275702W_Data">Data2!$CV$11:$CV$20</definedName>
    <definedName name="A126275702W_Latest">Data2!$CV$20</definedName>
    <definedName name="A126275706F">Data2!$DH$1:$DH$10,Data2!$DH$11:$DH$20</definedName>
    <definedName name="A126275706F_Data">Data2!$DH$11:$DH$20</definedName>
    <definedName name="A126275706F_Latest">Data2!$DH$20</definedName>
    <definedName name="A126275710W">Data2!$ER$1:$ER$10,Data2!$ER$11:$ER$20</definedName>
    <definedName name="A126275710W_Data">Data2!$ER$11:$ER$20</definedName>
    <definedName name="A126275710W_Latest">Data2!$ER$20</definedName>
    <definedName name="A126275714F">Data2!$FP$1:$FP$10,Data2!$FP$11:$FP$20</definedName>
    <definedName name="A126275714F_Data">Data2!$FP$11:$FP$20</definedName>
    <definedName name="A126275714F_Latest">Data2!$FP$20</definedName>
    <definedName name="A126275718R">Data2!$FV$1:$FV$10,Data2!$FV$11:$FV$20</definedName>
    <definedName name="A126275718R_Data">Data2!$FV$11:$FV$20</definedName>
    <definedName name="A126275718R_Latest">Data2!$FV$20</definedName>
    <definedName name="A126275722F">Data2!$GB$1:$GB$10,Data2!$GB$11:$GB$20</definedName>
    <definedName name="A126275722F_Data">Data2!$GB$11:$GB$20</definedName>
    <definedName name="A126275722F_Latest">Data2!$GB$20</definedName>
    <definedName name="A126275726R">Data2!$GH$1:$GH$10,Data2!$GH$11:$GH$20</definedName>
    <definedName name="A126275726R_Data">Data2!$GH$11:$GH$20</definedName>
    <definedName name="A126275726R_Latest">Data2!$GH$20</definedName>
    <definedName name="A126275730F">Data2!$HC$1:$HC$10,Data2!$HC$11:$HC$20</definedName>
    <definedName name="A126275730F_Data">Data2!$HC$11:$HC$20</definedName>
    <definedName name="A126275730F_Latest">Data2!$HC$20</definedName>
    <definedName name="A126275734R">Data2!$HX$1:$HX$10,Data2!$HX$11:$HX$20</definedName>
    <definedName name="A126275734R_Data">Data2!$HX$11:$HX$20</definedName>
    <definedName name="A126275734R_Latest">Data2!$HX$20</definedName>
    <definedName name="A126275738X">Data2!$CD$1:$CD$10,Data2!$CD$11:$CD$20</definedName>
    <definedName name="A126275738X_Data">Data2!$CD$11:$CD$20</definedName>
    <definedName name="A126275738X_Latest">Data2!$CD$20</definedName>
    <definedName name="A126275742R">Data2!$CM$1:$CM$10,Data2!$CM$11:$CM$20</definedName>
    <definedName name="A126275742R_Data">Data2!$CM$11:$CM$20</definedName>
    <definedName name="A126275742R_Latest">Data2!$CM$20</definedName>
    <definedName name="A126275746X">Data2!$CP$1:$CP$10,Data2!$CP$11:$CP$20</definedName>
    <definedName name="A126275746X_Data">Data2!$CP$11:$CP$20</definedName>
    <definedName name="A126275746X_Latest">Data2!$CP$20</definedName>
    <definedName name="A126275750R">Data2!$DQ$1:$DQ$10,Data2!$DQ$11:$DQ$20</definedName>
    <definedName name="A126275750R_Data">Data2!$DQ$11:$DQ$20</definedName>
    <definedName name="A126275750R_Latest">Data2!$DQ$20</definedName>
    <definedName name="A126275754X">Data2!$DW$1:$DW$10,Data2!$DW$11:$DW$20</definedName>
    <definedName name="A126275754X_Data">Data2!$DW$11:$DW$20</definedName>
    <definedName name="A126275754X_Latest">Data2!$DW$20</definedName>
    <definedName name="A126275758J">Data2!$DZ$1:$DZ$10,Data2!$DZ$11:$DZ$20</definedName>
    <definedName name="A126275758J_Data">Data2!$DZ$11:$DZ$20</definedName>
    <definedName name="A126275758J_Latest">Data2!$DZ$20</definedName>
    <definedName name="A126275762X">Data2!$EU$1:$EU$10,Data2!$EU$11:$EU$20</definedName>
    <definedName name="A126275762X_Data">Data2!$EU$11:$EU$20</definedName>
    <definedName name="A126275762X_Latest">Data2!$EU$20</definedName>
    <definedName name="A126275766J">Data2!$GE$1:$GE$10,Data2!$GE$11:$GE$20</definedName>
    <definedName name="A126275766J_Data">Data2!$GE$11:$GE$20</definedName>
    <definedName name="A126275766J_Latest">Data2!$GE$20</definedName>
    <definedName name="A126275770X">Data2!$GQ$1:$GQ$10,Data2!$GQ$11:$GQ$20</definedName>
    <definedName name="A126275770X_Data">Data2!$GQ$11:$GQ$20</definedName>
    <definedName name="A126275770X_Latest">Data2!$GQ$20</definedName>
    <definedName name="A126275774J">Data2!$GT$1:$GT$10,Data2!$GT$11:$GT$20</definedName>
    <definedName name="A126275774J_Data">Data2!$GT$11:$GT$20</definedName>
    <definedName name="A126275774J_Latest">Data2!$GT$20</definedName>
    <definedName name="A126275778T">Data2!$HI$1:$HI$10,Data2!$HI$11:$HI$20</definedName>
    <definedName name="A126275778T_Data">Data2!$HI$11:$HI$20</definedName>
    <definedName name="A126275778T_Latest">Data2!$HI$20</definedName>
    <definedName name="A126275782J">Data2!$HL$1:$HL$10,Data2!$HL$11:$HL$20</definedName>
    <definedName name="A126275782J_Data">Data2!$HL$11:$HL$20</definedName>
    <definedName name="A126275782J_Latest">Data2!$HL$20</definedName>
    <definedName name="A126275786T">Data2!$CS$1:$CS$10,Data2!$CS$11:$CS$20</definedName>
    <definedName name="A126275786T_Data">Data2!$CS$11:$CS$20</definedName>
    <definedName name="A126275786T_Latest">Data2!$CS$20</definedName>
    <definedName name="A126275790J">Data2!$DB$1:$DB$10,Data2!$DB$11:$DB$20</definedName>
    <definedName name="A126275790J_Data">Data2!$DB$11:$DB$20</definedName>
    <definedName name="A126275790J_Latest">Data2!$DB$20</definedName>
    <definedName name="A126275794T">Data2!$FD$1:$FD$10,Data2!$FD$11:$FD$20</definedName>
    <definedName name="A126275794T_Data">Data2!$FD$11:$FD$20</definedName>
    <definedName name="A126275794T_Latest">Data2!$FD$20</definedName>
    <definedName name="A126275798A">Data2!$FG$1:$FG$10,Data2!$FG$11:$FG$20</definedName>
    <definedName name="A126275798A_Data">Data2!$FG$11:$FG$20</definedName>
    <definedName name="A126275798A_Latest">Data2!$FG$20</definedName>
    <definedName name="A126275802F">Data2!$GN$1:$GN$10,Data2!$GN$11:$GN$20</definedName>
    <definedName name="A126275802F_Data">Data2!$GN$11:$GN$20</definedName>
    <definedName name="A126275802F_Latest">Data2!$GN$20</definedName>
    <definedName name="A126275806R">Data2!$IA$1:$IA$10,Data2!$IA$11:$IA$20</definedName>
    <definedName name="A126275806R_Data">Data2!$IA$11:$IA$20</definedName>
    <definedName name="A126275806R_Latest">Data2!$IA$20</definedName>
    <definedName name="A126275810F">Data2!$CA$1:$CA$10,Data2!$CA$11:$CA$20</definedName>
    <definedName name="A126275810F_Data">Data2!$CA$11:$CA$20</definedName>
    <definedName name="A126275810F_Latest">Data2!$CA$20</definedName>
    <definedName name="A126275814R">Data2!$CG$1:$CG$10,Data2!$CG$11:$CG$20</definedName>
    <definedName name="A126275814R_Data">Data2!$CG$11:$CG$20</definedName>
    <definedName name="A126275814R_Latest">Data2!$CG$20</definedName>
    <definedName name="A126275818X">Data2!$CJ$1:$CJ$10,Data2!$CJ$11:$CJ$20</definedName>
    <definedName name="A126275818X_Data">Data2!$CJ$11:$CJ$20</definedName>
    <definedName name="A126275818X_Latest">Data2!$CJ$20</definedName>
    <definedName name="A126275822R">Data2!$CY$1:$CY$10,Data2!$CY$11:$CY$20</definedName>
    <definedName name="A126275822R_Data">Data2!$CY$11:$CY$20</definedName>
    <definedName name="A126275822R_Latest">Data2!$CY$20</definedName>
    <definedName name="A126275826X">Data2!$EI$1:$EI$10,Data2!$EI$11:$EI$20</definedName>
    <definedName name="A126275826X_Data">Data2!$EI$11:$EI$20</definedName>
    <definedName name="A126275826X_Latest">Data2!$EI$20</definedName>
    <definedName name="A126275830R">Data2!$EL$1:$EL$10,Data2!$EL$11:$EL$20</definedName>
    <definedName name="A126275830R_Data">Data2!$EL$11:$EL$20</definedName>
    <definedName name="A126275830R_Latest">Data2!$EL$20</definedName>
    <definedName name="A126275834X">Data2!$DE$1:$DE$10,Data2!$DE$11:$DE$20</definedName>
    <definedName name="A126275834X_Data">Data2!$DE$11:$DE$20</definedName>
    <definedName name="A126275834X_Latest">Data2!$DE$20</definedName>
    <definedName name="A126275838J">Data2!$EC$1:$EC$10,Data2!$EC$11:$EC$20</definedName>
    <definedName name="A126275838J_Data">Data2!$EC$11:$EC$20</definedName>
    <definedName name="A126275838J_Latest">Data2!$EC$20</definedName>
    <definedName name="A126275842X">Data2!$EX$1:$EX$10,Data2!$EX$11:$EX$20</definedName>
    <definedName name="A126275842X_Data">Data2!$EX$11:$EX$20</definedName>
    <definedName name="A126275842X_Latest">Data2!$EX$20</definedName>
    <definedName name="A126275846J">Data2!$GW$1:$GW$10,Data2!$GW$11:$GW$20</definedName>
    <definedName name="A126275846J_Data">Data2!$GW$11:$GW$20</definedName>
    <definedName name="A126275846J_Latest">Data2!$GW$20</definedName>
    <definedName name="A126275850X">Data2!$HU$1:$HU$10,Data2!$HU$11:$HU$20</definedName>
    <definedName name="A126275850X_Data">Data2!$HU$11:$HU$20</definedName>
    <definedName name="A126275850X_Latest">Data2!$HU$20</definedName>
    <definedName name="A126275854J">Data2!$BX$1:$BX$10,Data2!$BX$11:$BX$20</definedName>
    <definedName name="A126275854J_Data">Data2!$BX$11:$BX$20</definedName>
    <definedName name="A126275854J_Latest">Data2!$BX$20</definedName>
    <definedName name="A126277586K">Data4!$CW$1:$CW$10,Data4!$CW$11:$CW$20</definedName>
    <definedName name="A126277586K_Data">Data4!$CW$11:$CW$20</definedName>
    <definedName name="A126277586K_Latest">Data4!$CW$20</definedName>
    <definedName name="A126277590A">Data4!$DR$1:$DR$10,Data4!$DR$11:$DR$20</definedName>
    <definedName name="A126277590A_Data">Data4!$DR$11:$DR$20</definedName>
    <definedName name="A126277590A_Latest">Data4!$DR$20</definedName>
    <definedName name="A126277594K">Data4!$EA$1:$EA$10,Data4!$EA$11:$EA$20</definedName>
    <definedName name="A126277594K_Data">Data4!$EA$11:$EA$20</definedName>
    <definedName name="A126277594K_Latest">Data4!$EA$20</definedName>
    <definedName name="A126277598V">Data4!$EM$1:$EM$10,Data4!$EM$11:$EM$20</definedName>
    <definedName name="A126277598V_Data">Data4!$EM$11:$EM$20</definedName>
    <definedName name="A126277598V_Latest">Data4!$EM$20</definedName>
    <definedName name="A126277602X">Data4!$EY$1:$EY$10,Data4!$EY$11:$EY$20</definedName>
    <definedName name="A126277602X_Data">Data4!$EY$11:$EY$20</definedName>
    <definedName name="A126277602X_Latest">Data4!$EY$20</definedName>
    <definedName name="A126277606J">Data4!$GL$1:$GL$10,Data4!$GL$11:$GL$20</definedName>
    <definedName name="A126277606J_Data">Data4!$GL$11:$GL$20</definedName>
    <definedName name="A126277606J_Latest">Data4!$GL$20</definedName>
    <definedName name="A126277610X">Data4!$HD$1:$HD$10,Data4!$HD$11:$HD$20</definedName>
    <definedName name="A126277610X_Data">Data4!$HD$11:$HD$20</definedName>
    <definedName name="A126277610X_Latest">Data4!$HD$20</definedName>
    <definedName name="A126277614J">Data4!$CZ$1:$CZ$10,Data4!$CZ$11:$CZ$20</definedName>
    <definedName name="A126277614J_Data">Data4!$CZ$11:$CZ$20</definedName>
    <definedName name="A126277614J_Latest">Data4!$CZ$20</definedName>
    <definedName name="A126277618T">Data4!$DF$1:$DF$10,Data4!$DF$11:$DF$20</definedName>
    <definedName name="A126277618T_Data">Data4!$DF$11:$DF$20</definedName>
    <definedName name="A126277618T_Latest">Data4!$DF$20</definedName>
    <definedName name="A126277622J">Data4!$FE$1:$FE$10,Data4!$FE$11:$FE$20</definedName>
    <definedName name="A126277622J_Data">Data4!$FE$11:$FE$20</definedName>
    <definedName name="A126277622J_Latest">Data4!$FE$20</definedName>
    <definedName name="A126277626T">Data4!$GR$1:$GR$10,Data4!$GR$11:$GR$20</definedName>
    <definedName name="A126277626T_Data">Data4!$GR$11:$GR$20</definedName>
    <definedName name="A126277626T_Latest">Data4!$GR$20</definedName>
    <definedName name="A126277630J">Data4!$EV$1:$EV$10,Data4!$EV$11:$EV$20</definedName>
    <definedName name="A126277630J_Data">Data4!$EV$11:$EV$20</definedName>
    <definedName name="A126277630J_Latest">Data4!$EV$20</definedName>
    <definedName name="A126277634T">Data4!$FK$1:$FK$10,Data4!$FK$11:$FK$20</definedName>
    <definedName name="A126277634T_Data">Data4!$FK$11:$FK$20</definedName>
    <definedName name="A126277634T_Latest">Data4!$FK$20</definedName>
    <definedName name="A126277638A">Data4!$FW$1:$FW$10,Data4!$FW$11:$FW$20</definedName>
    <definedName name="A126277638A_Data">Data4!$FW$11:$FW$20</definedName>
    <definedName name="A126277638A_Latest">Data4!$FW$20</definedName>
    <definedName name="A126277642T">Data4!$HA$1:$HA$10,Data4!$HA$11:$HA$20</definedName>
    <definedName name="A126277642T_Data">Data4!$HA$11:$HA$20</definedName>
    <definedName name="A126277642T_Latest">Data4!$HA$20</definedName>
    <definedName name="A126277646A">Data4!$CH$1:$CH$10,Data4!$CH$11:$CH$20</definedName>
    <definedName name="A126277646A_Data">Data4!$CH$11:$CH$20</definedName>
    <definedName name="A126277646A_Latest">Data4!$CH$20</definedName>
    <definedName name="A126277650T">Data4!$CT$1:$CT$10,Data4!$CT$11:$CT$20</definedName>
    <definedName name="A126277650T_Data">Data4!$CT$11:$CT$20</definedName>
    <definedName name="A126277650T_Latest">Data4!$CT$20</definedName>
    <definedName name="A126277654A">Data4!$ED$1:$ED$10,Data4!$ED$11:$ED$20</definedName>
    <definedName name="A126277654A_Data">Data4!$ED$11:$ED$20</definedName>
    <definedName name="A126277654A_Latest">Data4!$ED$20</definedName>
    <definedName name="A126277658K">Data4!$FB$1:$FB$10,Data4!$FB$11:$FB$20</definedName>
    <definedName name="A126277658K_Data">Data4!$FB$11:$FB$20</definedName>
    <definedName name="A126277658K_Latest">Data4!$FB$20</definedName>
    <definedName name="A126277662A">Data4!$FH$1:$FH$10,Data4!$FH$11:$FH$20</definedName>
    <definedName name="A126277662A_Data">Data4!$FH$11:$FH$20</definedName>
    <definedName name="A126277662A_Latest">Data4!$FH$20</definedName>
    <definedName name="A126277666K">Data4!$FN$1:$FN$10,Data4!$FN$11:$FN$20</definedName>
    <definedName name="A126277666K_Data">Data4!$FN$11:$FN$20</definedName>
    <definedName name="A126277666K_Latest">Data4!$FN$20</definedName>
    <definedName name="A126277670A">Data4!$FT$1:$FT$10,Data4!$FT$11:$FT$20</definedName>
    <definedName name="A126277670A_Data">Data4!$FT$11:$FT$20</definedName>
    <definedName name="A126277670A_Latest">Data4!$FT$20</definedName>
    <definedName name="A126277674K">Data4!$GO$1:$GO$10,Data4!$GO$11:$GO$20</definedName>
    <definedName name="A126277674K_Data">Data4!$GO$11:$GO$20</definedName>
    <definedName name="A126277674K_Latest">Data4!$GO$20</definedName>
    <definedName name="A126277678V">Data4!$HJ$1:$HJ$10,Data4!$HJ$11:$HJ$20</definedName>
    <definedName name="A126277678V_Data">Data4!$HJ$11:$HJ$20</definedName>
    <definedName name="A126277678V_Latest">Data4!$HJ$20</definedName>
    <definedName name="A126277682K">Data4!$BP$1:$BP$10,Data4!$BP$11:$BP$20</definedName>
    <definedName name="A126277682K_Data">Data4!$BP$11:$BP$20</definedName>
    <definedName name="A126277682K_Latest">Data4!$BP$20</definedName>
    <definedName name="A126277686V">Data4!$BY$1:$BY$10,Data4!$BY$11:$BY$20</definedName>
    <definedName name="A126277686V_Data">Data4!$BY$11:$BY$20</definedName>
    <definedName name="A126277686V_Latest">Data4!$BY$20</definedName>
    <definedName name="A126277690K">Data4!$CB$1:$CB$10,Data4!$CB$11:$CB$20</definedName>
    <definedName name="A126277690K_Data">Data4!$CB$11:$CB$20</definedName>
    <definedName name="A126277690K_Latest">Data4!$CB$20</definedName>
    <definedName name="A126277694V">Data4!$DC$1:$DC$10,Data4!$DC$11:$DC$20</definedName>
    <definedName name="A126277694V_Data">Data4!$DC$11:$DC$20</definedName>
    <definedName name="A126277694V_Latest">Data4!$DC$20</definedName>
    <definedName name="A126277698C">Data4!$DI$1:$DI$10,Data4!$DI$11:$DI$20</definedName>
    <definedName name="A126277698C_Data">Data4!$DI$11:$DI$20</definedName>
    <definedName name="A126277698C_Latest">Data4!$DI$20</definedName>
    <definedName name="A126277702J">Data4!$DL$1:$DL$10,Data4!$DL$11:$DL$20</definedName>
    <definedName name="A126277702J_Data">Data4!$DL$11:$DL$20</definedName>
    <definedName name="A126277702J_Latest">Data4!$DL$20</definedName>
    <definedName name="A126277706T">Data4!$EG$1:$EG$10,Data4!$EG$11:$EG$20</definedName>
    <definedName name="A126277706T_Data">Data4!$EG$11:$EG$20</definedName>
    <definedName name="A126277706T_Latest">Data4!$EG$20</definedName>
    <definedName name="A126277710J">Data4!$FQ$1:$FQ$10,Data4!$FQ$11:$FQ$20</definedName>
    <definedName name="A126277710J_Data">Data4!$FQ$11:$FQ$20</definedName>
    <definedName name="A126277710J_Latest">Data4!$FQ$20</definedName>
    <definedName name="A126277714T">Data4!$GC$1:$GC$10,Data4!$GC$11:$GC$20</definedName>
    <definedName name="A126277714T_Data">Data4!$GC$11:$GC$20</definedName>
    <definedName name="A126277714T_Latest">Data4!$GC$20</definedName>
    <definedName name="A126277718A">Data4!$GF$1:$GF$10,Data4!$GF$11:$GF$20</definedName>
    <definedName name="A126277718A_Data">Data4!$GF$11:$GF$20</definedName>
    <definedName name="A126277718A_Latest">Data4!$GF$20</definedName>
    <definedName name="A126277722T">Data4!$GU$1:$GU$10,Data4!$GU$11:$GU$20</definedName>
    <definedName name="A126277722T_Data">Data4!$GU$11:$GU$20</definedName>
    <definedName name="A126277722T_Latest">Data4!$GU$20</definedName>
    <definedName name="A126277726A">Data4!$GX$1:$GX$10,Data4!$GX$11:$GX$20</definedName>
    <definedName name="A126277726A_Data">Data4!$GX$11:$GX$20</definedName>
    <definedName name="A126277726A_Latest">Data4!$GX$20</definedName>
    <definedName name="A126277730T">Data4!$CE$1:$CE$10,Data4!$CE$11:$CE$20</definedName>
    <definedName name="A126277730T_Data">Data4!$CE$11:$CE$20</definedName>
    <definedName name="A126277730T_Latest">Data4!$CE$20</definedName>
    <definedName name="A126277734A">Data4!$CN$1:$CN$10,Data4!$CN$11:$CN$20</definedName>
    <definedName name="A126277734A_Data">Data4!$CN$11:$CN$20</definedName>
    <definedName name="A126277734A_Latest">Data4!$CN$20</definedName>
    <definedName name="A126277738K">Data4!$EP$1:$EP$10,Data4!$EP$11:$EP$20</definedName>
    <definedName name="A126277738K_Data">Data4!$EP$11:$EP$20</definedName>
    <definedName name="A126277738K_Latest">Data4!$EP$20</definedName>
    <definedName name="A126277742A">Data4!$ES$1:$ES$10,Data4!$ES$11:$ES$20</definedName>
    <definedName name="A126277742A_Data">Data4!$ES$11:$ES$20</definedName>
    <definedName name="A126277742A_Latest">Data4!$ES$20</definedName>
    <definedName name="A126277746K">Data4!$FZ$1:$FZ$10,Data4!$FZ$11:$FZ$20</definedName>
    <definedName name="A126277746K_Data">Data4!$FZ$11:$FZ$20</definedName>
    <definedName name="A126277746K_Latest">Data4!$FZ$20</definedName>
    <definedName name="A126277750A">Data4!$HM$1:$HM$10,Data4!$HM$11:$HM$20</definedName>
    <definedName name="A126277750A_Data">Data4!$HM$11:$HM$20</definedName>
    <definedName name="A126277750A_Latest">Data4!$HM$20</definedName>
    <definedName name="A126277754K">Data4!$BM$1:$BM$10,Data4!$BM$11:$BM$20</definedName>
    <definedName name="A126277754K_Data">Data4!$BM$11:$BM$20</definedName>
    <definedName name="A126277754K_Latest">Data4!$BM$20</definedName>
    <definedName name="A126277758V">Data4!$BS$1:$BS$10,Data4!$BS$11:$BS$20</definedName>
    <definedName name="A126277758V_Data">Data4!$BS$11:$BS$20</definedName>
    <definedName name="A126277758V_Latest">Data4!$BS$20</definedName>
    <definedName name="A126277762K">Data4!$BV$1:$BV$10,Data4!$BV$11:$BV$20</definedName>
    <definedName name="A126277762K_Data">Data4!$BV$11:$BV$20</definedName>
    <definedName name="A126277762K_Latest">Data4!$BV$20</definedName>
    <definedName name="A126277766V">Data4!$CK$1:$CK$10,Data4!$CK$11:$CK$20</definedName>
    <definedName name="A126277766V_Data">Data4!$CK$11:$CK$20</definedName>
    <definedName name="A126277766V_Latest">Data4!$CK$20</definedName>
    <definedName name="A126277770K">Data4!$DU$1:$DU$10,Data4!$DU$11:$DU$20</definedName>
    <definedName name="A126277770K_Data">Data4!$DU$11:$DU$20</definedName>
    <definedName name="A126277770K_Latest">Data4!$DU$20</definedName>
    <definedName name="A126277774V">Data4!$DX$1:$DX$10,Data4!$DX$11:$DX$20</definedName>
    <definedName name="A126277774V_Data">Data4!$DX$11:$DX$20</definedName>
    <definedName name="A126277774V_Latest">Data4!$DX$20</definedName>
    <definedName name="A126277778C">Data4!$CQ$1:$CQ$10,Data4!$CQ$11:$CQ$20</definedName>
    <definedName name="A126277778C_Data">Data4!$CQ$11:$CQ$20</definedName>
    <definedName name="A126277778C_Latest">Data4!$CQ$20</definedName>
    <definedName name="A126277782V">Data4!$DO$1:$DO$10,Data4!$DO$11:$DO$20</definedName>
    <definedName name="A126277782V_Data">Data4!$DO$11:$DO$20</definedName>
    <definedName name="A126277782V_Latest">Data4!$DO$20</definedName>
    <definedName name="A126277786C">Data4!$EJ$1:$EJ$10,Data4!$EJ$11:$EJ$20</definedName>
    <definedName name="A126277786C_Data">Data4!$EJ$11:$EJ$20</definedName>
    <definedName name="A126277786C_Latest">Data4!$EJ$20</definedName>
    <definedName name="A126277790V">Data4!$GI$1:$GI$10,Data4!$GI$11:$GI$20</definedName>
    <definedName name="A126277790V_Data">Data4!$GI$11:$GI$20</definedName>
    <definedName name="A126277790V_Latest">Data4!$GI$20</definedName>
    <definedName name="A126277794C">Data4!$HG$1:$HG$10,Data4!$HG$11:$HG$20</definedName>
    <definedName name="A126277794C_Data">Data4!$HG$11:$HG$20</definedName>
    <definedName name="A126277794C_Latest">Data4!$HG$20</definedName>
    <definedName name="A126277798L">Data4!$BJ$1:$BJ$10,Data4!$BJ$11:$BJ$20</definedName>
    <definedName name="A126277798L_Data">Data4!$BJ$11:$BJ$20</definedName>
    <definedName name="A126277798L_Latest">Data4!$BJ$20</definedName>
    <definedName name="A126279530K">Data1!$GU$1:$GU$10,Data1!$GU$11:$GU$20</definedName>
    <definedName name="A126279530K_Data">Data1!$GU$11:$GU$20</definedName>
    <definedName name="A126279530K_Latest">Data1!$GU$20</definedName>
    <definedName name="A126279534V">Data1!$HP$1:$HP$10,Data1!$HP$11:$HP$20</definedName>
    <definedName name="A126279534V_Data">Data1!$HP$11:$HP$20</definedName>
    <definedName name="A126279534V_Latest">Data1!$HP$20</definedName>
    <definedName name="A126279538C">Data1!$HY$1:$HY$10,Data1!$HY$11:$HY$20</definedName>
    <definedName name="A126279538C_Data">Data1!$HY$11:$HY$20</definedName>
    <definedName name="A126279538C_Latest">Data1!$HY$20</definedName>
    <definedName name="A126279542V">Data1!$IK$1:$IK$10,Data1!$IK$11:$IK$20</definedName>
    <definedName name="A126279542V_Data">Data1!$IK$11:$IK$20</definedName>
    <definedName name="A126279542V_Latest">Data1!$IK$20</definedName>
    <definedName name="A126279546C">Data2!$G$1:$G$10,Data2!$G$11:$G$20</definedName>
    <definedName name="A126279546C_Data">Data2!$G$11:$G$20</definedName>
    <definedName name="A126279546C_Latest">Data2!$G$20</definedName>
    <definedName name="A126279550V">Data2!$AT$1:$AT$10,Data2!$AT$11:$AT$20</definedName>
    <definedName name="A126279550V_Data">Data2!$AT$11:$AT$20</definedName>
    <definedName name="A126279550V_Latest">Data2!$AT$20</definedName>
    <definedName name="A126279554C">Data2!$BL$1:$BL$10,Data2!$BL$11:$BL$20</definedName>
    <definedName name="A126279554C_Data">Data2!$BL$11:$BL$20</definedName>
    <definedName name="A126279554C_Latest">Data2!$BL$20</definedName>
    <definedName name="A126279558L">Data1!$GX$1:$GX$10,Data1!$GX$11:$GX$20</definedName>
    <definedName name="A126279558L_Data">Data1!$GX$11:$GX$20</definedName>
    <definedName name="A126279558L_Latest">Data1!$GX$20</definedName>
    <definedName name="A126279562C">Data1!$HD$1:$HD$10,Data1!$HD$11:$HD$20</definedName>
    <definedName name="A126279562C_Data">Data1!$HD$11:$HD$20</definedName>
    <definedName name="A126279562C_Latest">Data1!$HD$20</definedName>
    <definedName name="A126279566L">Data2!$M$1:$M$10,Data2!$M$11:$M$20</definedName>
    <definedName name="A126279566L_Data">Data2!$M$11:$M$20</definedName>
    <definedName name="A126279566L_Latest">Data2!$M$20</definedName>
    <definedName name="A126279570C">Data2!$AZ$1:$AZ$10,Data2!$AZ$11:$AZ$20</definedName>
    <definedName name="A126279570C_Data">Data2!$AZ$11:$AZ$20</definedName>
    <definedName name="A126279570C_Latest">Data2!$AZ$20</definedName>
    <definedName name="A126279574L">Data2!$D$1:$D$10,Data2!$D$11:$D$20</definedName>
    <definedName name="A126279574L_Data">Data2!$D$11:$D$20</definedName>
    <definedName name="A126279574L_Latest">Data2!$D$20</definedName>
    <definedName name="A126279578W">Data2!$S$1:$S$10,Data2!$S$11:$S$20</definedName>
    <definedName name="A126279578W_Data">Data2!$S$11:$S$20</definedName>
    <definedName name="A126279578W_Latest">Data2!$S$20</definedName>
    <definedName name="A126279582L">Data2!$AE$1:$AE$10,Data2!$AE$11:$AE$20</definedName>
    <definedName name="A126279582L_Data">Data2!$AE$11:$AE$20</definedName>
    <definedName name="A126279582L_Latest">Data2!$AE$20</definedName>
    <definedName name="A126279586W">Data2!$BI$1:$BI$10,Data2!$BI$11:$BI$20</definedName>
    <definedName name="A126279586W_Data">Data2!$BI$11:$BI$20</definedName>
    <definedName name="A126279586W_Latest">Data2!$BI$20</definedName>
    <definedName name="A126279590L">Data1!$GF$1:$GF$10,Data1!$GF$11:$GF$20</definedName>
    <definedName name="A126279590L_Data">Data1!$GF$11:$GF$20</definedName>
    <definedName name="A126279590L_Latest">Data1!$GF$20</definedName>
    <definedName name="A126279594W">Data1!$GR$1:$GR$10,Data1!$GR$11:$GR$20</definedName>
    <definedName name="A126279594W_Data">Data1!$GR$11:$GR$20</definedName>
    <definedName name="A126279594W_Latest">Data1!$GR$20</definedName>
    <definedName name="A126279598F">Data1!$IB$1:$IB$10,Data1!$IB$11:$IB$20</definedName>
    <definedName name="A126279598F_Data">Data1!$IB$11:$IB$20</definedName>
    <definedName name="A126279598F_Latest">Data1!$IB$20</definedName>
    <definedName name="A126279602K">Data2!$J$1:$J$10,Data2!$J$11:$J$20</definedName>
    <definedName name="A126279602K_Data">Data2!$J$11:$J$20</definedName>
    <definedName name="A126279602K_Latest">Data2!$J$20</definedName>
    <definedName name="A126279606V">Data2!$P$1:$P$10,Data2!$P$11:$P$20</definedName>
    <definedName name="A126279606V_Data">Data2!$P$11:$P$20</definedName>
    <definedName name="A126279606V_Latest">Data2!$P$20</definedName>
    <definedName name="A126279610K">Data2!$V$1:$V$10,Data2!$V$11:$V$20</definedName>
    <definedName name="A126279610K_Data">Data2!$V$11:$V$20</definedName>
    <definedName name="A126279610K_Latest">Data2!$V$20</definedName>
    <definedName name="A126279614V">Data2!$AB$1:$AB$10,Data2!$AB$11:$AB$20</definedName>
    <definedName name="A126279614V_Data">Data2!$AB$11:$AB$20</definedName>
    <definedName name="A126279614V_Latest">Data2!$AB$20</definedName>
    <definedName name="A126279618C">Data2!$AW$1:$AW$10,Data2!$AW$11:$AW$20</definedName>
    <definedName name="A126279618C_Data">Data2!$AW$11:$AW$20</definedName>
    <definedName name="A126279618C_Latest">Data2!$AW$20</definedName>
    <definedName name="A126279622V">Data2!$BR$1:$BR$10,Data2!$BR$11:$BR$20</definedName>
    <definedName name="A126279622V_Data">Data2!$BR$11:$BR$20</definedName>
    <definedName name="A126279622V_Latest">Data2!$BR$20</definedName>
    <definedName name="A126279626C">Data1!$FN$1:$FN$10,Data1!$FN$11:$FN$20</definedName>
    <definedName name="A126279626C_Data">Data1!$FN$11:$FN$20</definedName>
    <definedName name="A126279626C_Latest">Data1!$FN$20</definedName>
    <definedName name="A126279630V">Data1!$FW$1:$FW$10,Data1!$FW$11:$FW$20</definedName>
    <definedName name="A126279630V_Data">Data1!$FW$11:$FW$20</definedName>
    <definedName name="A126279630V_Latest">Data1!$FW$20</definedName>
    <definedName name="A126279634C">Data1!$FZ$1:$FZ$10,Data1!$FZ$11:$FZ$20</definedName>
    <definedName name="A126279634C_Data">Data1!$FZ$11:$FZ$20</definedName>
    <definedName name="A126279634C_Latest">Data1!$FZ$20</definedName>
    <definedName name="A126279638L">Data1!$HA$1:$HA$10,Data1!$HA$11:$HA$20</definedName>
    <definedName name="A126279638L_Data">Data1!$HA$11:$HA$20</definedName>
    <definedName name="A126279638L_Latest">Data1!$HA$20</definedName>
    <definedName name="A126279642C">Data1!$HG$1:$HG$10,Data1!$HG$11:$HG$20</definedName>
    <definedName name="A126279642C_Data">Data1!$HG$11:$HG$20</definedName>
    <definedName name="A126279642C_Latest">Data1!$HG$20</definedName>
    <definedName name="A126279646L">Data1!$HJ$1:$HJ$10,Data1!$HJ$11:$HJ$20</definedName>
    <definedName name="A126279646L_Data">Data1!$HJ$11:$HJ$20</definedName>
    <definedName name="A126279646L_Latest">Data1!$HJ$20</definedName>
    <definedName name="A126279650C">Data1!$IE$1:$IE$10,Data1!$IE$11:$IE$20</definedName>
    <definedName name="A126279650C_Data">Data1!$IE$11:$IE$20</definedName>
    <definedName name="A126279650C_Latest">Data1!$IE$20</definedName>
    <definedName name="A126279654L">Data2!$Y$1:$Y$10,Data2!$Y$11:$Y$20</definedName>
    <definedName name="A126279654L_Data">Data2!$Y$11:$Y$20</definedName>
    <definedName name="A126279654L_Latest">Data2!$Y$20</definedName>
    <definedName name="A126279658W">Data2!$AK$1:$AK$10,Data2!$AK$11:$AK$20</definedName>
    <definedName name="A126279658W_Data">Data2!$AK$11:$AK$20</definedName>
    <definedName name="A126279658W_Latest">Data2!$AK$20</definedName>
    <definedName name="A126279662L">Data2!$AN$1:$AN$10,Data2!$AN$11:$AN$20</definedName>
    <definedName name="A126279662L_Data">Data2!$AN$11:$AN$20</definedName>
    <definedName name="A126279662L_Latest">Data2!$AN$20</definedName>
    <definedName name="A126279666W">Data2!$BC$1:$BC$10,Data2!$BC$11:$BC$20</definedName>
    <definedName name="A126279666W_Data">Data2!$BC$11:$BC$20</definedName>
    <definedName name="A126279666W_Latest">Data2!$BC$20</definedName>
    <definedName name="A126279670L">Data2!$BF$1:$BF$10,Data2!$BF$11:$BF$20</definedName>
    <definedName name="A126279670L_Data">Data2!$BF$11:$BF$20</definedName>
    <definedName name="A126279670L_Latest">Data2!$BF$20</definedName>
    <definedName name="A126279674W">Data1!$GC$1:$GC$10,Data1!$GC$11:$GC$20</definedName>
    <definedName name="A126279674W_Data">Data1!$GC$11:$GC$20</definedName>
    <definedName name="A126279674W_Latest">Data1!$GC$20</definedName>
    <definedName name="A126279678F">Data1!$GL$1:$GL$10,Data1!$GL$11:$GL$20</definedName>
    <definedName name="A126279678F_Data">Data1!$GL$11:$GL$20</definedName>
    <definedName name="A126279678F_Latest">Data1!$GL$20</definedName>
    <definedName name="A126279682W">Data1!$IN$1:$IN$10,Data1!$IN$11:$IN$20</definedName>
    <definedName name="A126279682W_Data">Data1!$IN$11:$IN$20</definedName>
    <definedName name="A126279682W_Latest">Data1!$IN$20</definedName>
    <definedName name="A126279686F">Data1!$IQ$1:$IQ$10,Data1!$IQ$11:$IQ$20</definedName>
    <definedName name="A126279686F_Data">Data1!$IQ$11:$IQ$20</definedName>
    <definedName name="A126279686F_Latest">Data1!$IQ$20</definedName>
    <definedName name="A126279690W">Data2!$AH$1:$AH$10,Data2!$AH$11:$AH$20</definedName>
    <definedName name="A126279690W_Data">Data2!$AH$11:$AH$20</definedName>
    <definedName name="A126279690W_Latest">Data2!$AH$20</definedName>
    <definedName name="A126279694F">Data2!$BU$1:$BU$10,Data2!$BU$11:$BU$20</definedName>
    <definedName name="A126279694F_Data">Data2!$BU$11:$BU$20</definedName>
    <definedName name="A126279694F_Latest">Data2!$BU$20</definedName>
    <definedName name="A126279698R">Data1!$FK$1:$FK$10,Data1!$FK$11:$FK$20</definedName>
    <definedName name="A126279698R_Data">Data1!$FK$11:$FK$20</definedName>
    <definedName name="A126279698R_Latest">Data1!$FK$20</definedName>
    <definedName name="A126279702V">Data1!$FQ$1:$FQ$10,Data1!$FQ$11:$FQ$20</definedName>
    <definedName name="A126279702V_Data">Data1!$FQ$11:$FQ$20</definedName>
    <definedName name="A126279702V_Latest">Data1!$FQ$20</definedName>
    <definedName name="A126279706C">Data1!$FT$1:$FT$10,Data1!$FT$11:$FT$20</definedName>
    <definedName name="A126279706C_Data">Data1!$FT$11:$FT$20</definedName>
    <definedName name="A126279706C_Latest">Data1!$FT$20</definedName>
    <definedName name="A126279710V">Data1!$GI$1:$GI$10,Data1!$GI$11:$GI$20</definedName>
    <definedName name="A126279710V_Data">Data1!$GI$11:$GI$20</definedName>
    <definedName name="A126279710V_Latest">Data1!$GI$20</definedName>
    <definedName name="A126279714C">Data1!$HS$1:$HS$10,Data1!$HS$11:$HS$20</definedName>
    <definedName name="A126279714C_Data">Data1!$HS$11:$HS$20</definedName>
    <definedName name="A126279714C_Latest">Data1!$HS$20</definedName>
    <definedName name="A126279718L">Data1!$HV$1:$HV$10,Data1!$HV$11:$HV$20</definedName>
    <definedName name="A126279718L_Data">Data1!$HV$11:$HV$20</definedName>
    <definedName name="A126279718L_Latest">Data1!$HV$20</definedName>
    <definedName name="A126279722C">Data1!$GO$1:$GO$10,Data1!$GO$11:$GO$20</definedName>
    <definedName name="A126279722C_Data">Data1!$GO$11:$GO$20</definedName>
    <definedName name="A126279722C_Latest">Data1!$GO$20</definedName>
    <definedName name="A126279726L">Data1!$HM$1:$HM$10,Data1!$HM$11:$HM$20</definedName>
    <definedName name="A126279726L_Data">Data1!$HM$11:$HM$20</definedName>
    <definedName name="A126279726L_Latest">Data1!$HM$20</definedName>
    <definedName name="A126279730C">Data1!$IH$1:$IH$10,Data1!$IH$11:$IH$20</definedName>
    <definedName name="A126279730C_Data">Data1!$IH$11:$IH$20</definedName>
    <definedName name="A126279730C_Latest">Data1!$IH$20</definedName>
    <definedName name="A126279734L">Data2!$AQ$1:$AQ$10,Data2!$AQ$11:$AQ$20</definedName>
    <definedName name="A126279734L_Data">Data2!$AQ$11:$AQ$20</definedName>
    <definedName name="A126279734L_Latest">Data2!$AQ$20</definedName>
    <definedName name="A126279738W">Data2!$BO$1:$BO$10,Data2!$BO$11:$BO$20</definedName>
    <definedName name="A126279738W_Data">Data2!$BO$11:$BO$20</definedName>
    <definedName name="A126279738W_Latest">Data2!$BO$20</definedName>
    <definedName name="A126279742L">Data1!$FH$1:$FH$10,Data1!$FH$11:$FH$20</definedName>
    <definedName name="A126279742L_Data">Data1!$FH$11:$FH$20</definedName>
    <definedName name="A126279742L_Latest">Data1!$FH$20</definedName>
    <definedName name="A126281474V">Data3!$AA$1:$AA$10,Data3!$AA$11:$AA$20</definedName>
    <definedName name="A126281474V_Data">Data3!$AA$11:$AA$20</definedName>
    <definedName name="A126281474V_Latest">Data3!$AA$20</definedName>
    <definedName name="A126281478C">Data3!$AV$1:$AV$10,Data3!$AV$11:$AV$20</definedName>
    <definedName name="A126281478C_Data">Data3!$AV$11:$AV$20</definedName>
    <definedName name="A126281478C_Latest">Data3!$AV$20</definedName>
    <definedName name="A126281482V">Data3!$BE$1:$BE$10,Data3!$BE$11:$BE$20</definedName>
    <definedName name="A126281482V_Data">Data3!$BE$11:$BE$20</definedName>
    <definedName name="A126281482V_Latest">Data3!$BE$20</definedName>
    <definedName name="A126281486C">Data3!$BQ$1:$BQ$10,Data3!$BQ$11:$BQ$20</definedName>
    <definedName name="A126281486C_Data">Data3!$BQ$11:$BQ$20</definedName>
    <definedName name="A126281486C_Latest">Data3!$BQ$20</definedName>
    <definedName name="A126281490V">Data3!$CC$1:$CC$10,Data3!$CC$11:$CC$20</definedName>
    <definedName name="A126281490V_Data">Data3!$CC$11:$CC$20</definedName>
    <definedName name="A126281490V_Latest">Data3!$CC$20</definedName>
    <definedName name="A126281494C">Data3!$DP$1:$DP$10,Data3!$DP$11:$DP$20</definedName>
    <definedName name="A126281494C_Data">Data3!$DP$11:$DP$20</definedName>
    <definedName name="A126281494C_Latest">Data3!$DP$20</definedName>
    <definedName name="A126281498L">Data3!$EH$1:$EH$10,Data3!$EH$11:$EH$20</definedName>
    <definedName name="A126281498L_Data">Data3!$EH$11:$EH$20</definedName>
    <definedName name="A126281498L_Latest">Data3!$EH$20</definedName>
    <definedName name="A126281502T">Data3!$AD$1:$AD$10,Data3!$AD$11:$AD$20</definedName>
    <definedName name="A126281502T_Data">Data3!$AD$11:$AD$20</definedName>
    <definedName name="A126281502T_Latest">Data3!$AD$20</definedName>
    <definedName name="A126281506A">Data3!$AJ$1:$AJ$10,Data3!$AJ$11:$AJ$20</definedName>
    <definedName name="A126281506A_Data">Data3!$AJ$11:$AJ$20</definedName>
    <definedName name="A126281506A_Latest">Data3!$AJ$20</definedName>
    <definedName name="A126281510T">Data3!$CI$1:$CI$10,Data3!$CI$11:$CI$20</definedName>
    <definedName name="A126281510T_Data">Data3!$CI$11:$CI$20</definedName>
    <definedName name="A126281510T_Latest">Data3!$CI$20</definedName>
    <definedName name="A126281514A">Data3!$DV$1:$DV$10,Data3!$DV$11:$DV$20</definedName>
    <definedName name="A126281514A_Data">Data3!$DV$11:$DV$20</definedName>
    <definedName name="A126281514A_Latest">Data3!$DV$20</definedName>
    <definedName name="A126281518K">Data3!$BZ$1:$BZ$10,Data3!$BZ$11:$BZ$20</definedName>
    <definedName name="A126281518K_Data">Data3!$BZ$11:$BZ$20</definedName>
    <definedName name="A126281518K_Latest">Data3!$BZ$20</definedName>
    <definedName name="A126281522A">Data3!$CO$1:$CO$10,Data3!$CO$11:$CO$20</definedName>
    <definedName name="A126281522A_Data">Data3!$CO$11:$CO$20</definedName>
    <definedName name="A126281522A_Latest">Data3!$CO$20</definedName>
    <definedName name="A126281526K">Data3!$DA$1:$DA$10,Data3!$DA$11:$DA$20</definedName>
    <definedName name="A126281526K_Data">Data3!$DA$11:$DA$20</definedName>
    <definedName name="A126281526K_Latest">Data3!$DA$20</definedName>
    <definedName name="A126281530A">Data3!$EE$1:$EE$10,Data3!$EE$11:$EE$20</definedName>
    <definedName name="A126281530A_Data">Data3!$EE$11:$EE$20</definedName>
    <definedName name="A126281530A_Latest">Data3!$EE$20</definedName>
    <definedName name="A126281534K">Data3!$L$1:$L$10,Data3!$L$11:$L$20</definedName>
    <definedName name="A126281534K_Data">Data3!$L$11:$L$20</definedName>
    <definedName name="A126281534K_Latest">Data3!$L$20</definedName>
    <definedName name="A126281538V">Data3!$X$1:$X$10,Data3!$X$11:$X$20</definedName>
    <definedName name="A126281538V_Data">Data3!$X$11:$X$20</definedName>
    <definedName name="A126281538V_Latest">Data3!$X$20</definedName>
    <definedName name="A126281542K">Data3!$BH$1:$BH$10,Data3!$BH$11:$BH$20</definedName>
    <definedName name="A126281542K_Data">Data3!$BH$11:$BH$20</definedName>
    <definedName name="A126281542K_Latest">Data3!$BH$20</definedName>
    <definedName name="A126281546V">Data3!$CF$1:$CF$10,Data3!$CF$11:$CF$20</definedName>
    <definedName name="A126281546V_Data">Data3!$CF$11:$CF$20</definedName>
    <definedName name="A126281546V_Latest">Data3!$CF$20</definedName>
    <definedName name="A126281550K">Data3!$CL$1:$CL$10,Data3!$CL$11:$CL$20</definedName>
    <definedName name="A126281550K_Data">Data3!$CL$11:$CL$20</definedName>
    <definedName name="A126281550K_Latest">Data3!$CL$20</definedName>
    <definedName name="A126281554V">Data3!$CR$1:$CR$10,Data3!$CR$11:$CR$20</definedName>
    <definedName name="A126281554V_Data">Data3!$CR$11:$CR$20</definedName>
    <definedName name="A126281554V_Latest">Data3!$CR$20</definedName>
    <definedName name="A126281558C">Data3!$CX$1:$CX$10,Data3!$CX$11:$CX$20</definedName>
    <definedName name="A126281558C_Data">Data3!$CX$11:$CX$20</definedName>
    <definedName name="A126281558C_Latest">Data3!$CX$20</definedName>
    <definedName name="A126281562V">Data3!$DS$1:$DS$10,Data3!$DS$11:$DS$20</definedName>
    <definedName name="A126281562V_Data">Data3!$DS$11:$DS$20</definedName>
    <definedName name="A126281562V_Latest">Data3!$DS$20</definedName>
    <definedName name="A126281566C">Data3!$EN$1:$EN$10,Data3!$EN$11:$EN$20</definedName>
    <definedName name="A126281566C_Data">Data3!$EN$11:$EN$20</definedName>
    <definedName name="A126281566C_Latest">Data3!$EN$20</definedName>
    <definedName name="A126281570V">Data2!$IJ$1:$IJ$10,Data2!$IJ$11:$IJ$20</definedName>
    <definedName name="A126281570V_Data">Data2!$IJ$11:$IJ$20</definedName>
    <definedName name="A126281570V_Latest">Data2!$IJ$20</definedName>
    <definedName name="A126281574C">Data3!$C$1:$C$10,Data3!$C$11:$C$20</definedName>
    <definedName name="A126281574C_Data">Data3!$C$11:$C$20</definedName>
    <definedName name="A126281574C_Latest">Data3!$C$20</definedName>
    <definedName name="A126281578L">Data3!$F$1:$F$10,Data3!$F$11:$F$20</definedName>
    <definedName name="A126281578L_Data">Data3!$F$11:$F$20</definedName>
    <definedName name="A126281578L_Latest">Data3!$F$20</definedName>
    <definedName name="A126281582C">Data3!$AG$1:$AG$10,Data3!$AG$11:$AG$20</definedName>
    <definedName name="A126281582C_Data">Data3!$AG$11:$AG$20</definedName>
    <definedName name="A126281582C_Latest">Data3!$AG$20</definedName>
    <definedName name="A126281586L">Data3!$AM$1:$AM$10,Data3!$AM$11:$AM$20</definedName>
    <definedName name="A126281586L_Data">Data3!$AM$11:$AM$20</definedName>
    <definedName name="A126281586L_Latest">Data3!$AM$20</definedName>
    <definedName name="A126281590C">Data3!$AP$1:$AP$10,Data3!$AP$11:$AP$20</definedName>
    <definedName name="A126281590C_Data">Data3!$AP$11:$AP$20</definedName>
    <definedName name="A126281590C_Latest">Data3!$AP$20</definedName>
    <definedName name="A126281594L">Data3!$BK$1:$BK$10,Data3!$BK$11:$BK$20</definedName>
    <definedName name="A126281594L_Data">Data3!$BK$11:$BK$20</definedName>
    <definedName name="A126281594L_Latest">Data3!$BK$20</definedName>
    <definedName name="A126281598W">Data3!$CU$1:$CU$10,Data3!$CU$11:$CU$20</definedName>
    <definedName name="A126281598W_Data">Data3!$CU$11:$CU$20</definedName>
    <definedName name="A126281598W_Latest">Data3!$CU$20</definedName>
    <definedName name="A126281602A">Data3!$DG$1:$DG$10,Data3!$DG$11:$DG$20</definedName>
    <definedName name="A126281602A_Data">Data3!$DG$11:$DG$20</definedName>
    <definedName name="A126281602A_Latest">Data3!$DG$20</definedName>
    <definedName name="A126281606K">Data3!$DJ$1:$DJ$10,Data3!$DJ$11:$DJ$20</definedName>
    <definedName name="A126281606K_Data">Data3!$DJ$11:$DJ$20</definedName>
    <definedName name="A126281606K_Latest">Data3!$DJ$20</definedName>
    <definedName name="A126281610A">Data3!$DY$1:$DY$10,Data3!$DY$11:$DY$20</definedName>
    <definedName name="A126281610A_Data">Data3!$DY$11:$DY$20</definedName>
    <definedName name="A126281610A_Latest">Data3!$DY$20</definedName>
    <definedName name="A126281614K">Data3!$EB$1:$EB$10,Data3!$EB$11:$EB$20</definedName>
    <definedName name="A126281614K_Data">Data3!$EB$11:$EB$20</definedName>
    <definedName name="A126281614K_Latest">Data3!$EB$20</definedName>
    <definedName name="A126281618V">Data3!$I$1:$I$10,Data3!$I$11:$I$20</definedName>
    <definedName name="A126281618V_Data">Data3!$I$11:$I$20</definedName>
    <definedName name="A126281618V_Latest">Data3!$I$20</definedName>
    <definedName name="A126281622K">Data3!$R$1:$R$10,Data3!$R$11:$R$20</definedName>
    <definedName name="A126281622K_Data">Data3!$R$11:$R$20</definedName>
    <definedName name="A126281622K_Latest">Data3!$R$20</definedName>
    <definedName name="A126281626V">Data3!$BT$1:$BT$10,Data3!$BT$11:$BT$20</definedName>
    <definedName name="A126281626V_Data">Data3!$BT$11:$BT$20</definedName>
    <definedName name="A126281626V_Latest">Data3!$BT$20</definedName>
    <definedName name="A126281630K">Data3!$BW$1:$BW$10,Data3!$BW$11:$BW$20</definedName>
    <definedName name="A126281630K_Data">Data3!$BW$11:$BW$20</definedName>
    <definedName name="A126281630K_Latest">Data3!$BW$20</definedName>
    <definedName name="A126281634V">Data3!$DD$1:$DD$10,Data3!$DD$11:$DD$20</definedName>
    <definedName name="A126281634V_Data">Data3!$DD$11:$DD$20</definedName>
    <definedName name="A126281634V_Latest">Data3!$DD$20</definedName>
    <definedName name="A126281638C">Data3!$EQ$1:$EQ$10,Data3!$EQ$11:$EQ$20</definedName>
    <definedName name="A126281638C_Data">Data3!$EQ$11:$EQ$20</definedName>
    <definedName name="A126281638C_Latest">Data3!$EQ$20</definedName>
    <definedName name="A126281642V">Data2!$IG$1:$IG$10,Data2!$IG$11:$IG$20</definedName>
    <definedName name="A126281642V_Data">Data2!$IG$11:$IG$20</definedName>
    <definedName name="A126281642V_Latest">Data2!$IG$20</definedName>
    <definedName name="A126281646C">Data2!$IM$1:$IM$10,Data2!$IM$11:$IM$20</definedName>
    <definedName name="A126281646C_Data">Data2!$IM$11:$IM$20</definedName>
    <definedName name="A126281646C_Latest">Data2!$IM$20</definedName>
    <definedName name="A126281650V">Data2!$IP$1:$IP$10,Data2!$IP$11:$IP$20</definedName>
    <definedName name="A126281650V_Data">Data2!$IP$11:$IP$20</definedName>
    <definedName name="A126281650V_Latest">Data2!$IP$20</definedName>
    <definedName name="A126281654C">Data3!$O$1:$O$10,Data3!$O$11:$O$20</definedName>
    <definedName name="A126281654C_Data">Data3!$O$11:$O$20</definedName>
    <definedName name="A126281654C_Latest">Data3!$O$20</definedName>
    <definedName name="A126281658L">Data3!$AY$1:$AY$10,Data3!$AY$11:$AY$20</definedName>
    <definedName name="A126281658L_Data">Data3!$AY$11:$AY$20</definedName>
    <definedName name="A126281658L_Latest">Data3!$AY$20</definedName>
    <definedName name="A126281662C">Data3!$BB$1:$BB$10,Data3!$BB$11:$BB$20</definedName>
    <definedName name="A126281662C_Data">Data3!$BB$11:$BB$20</definedName>
    <definedName name="A126281662C_Latest">Data3!$BB$20</definedName>
    <definedName name="A126281666L">Data3!$U$1:$U$10,Data3!$U$11:$U$20</definedName>
    <definedName name="A126281666L_Data">Data3!$U$11:$U$20</definedName>
    <definedName name="A126281666L_Latest">Data3!$U$20</definedName>
    <definedName name="A126281670C">Data3!$AS$1:$AS$10,Data3!$AS$11:$AS$20</definedName>
    <definedName name="A126281670C_Data">Data3!$AS$11:$AS$20</definedName>
    <definedName name="A126281670C_Latest">Data3!$AS$20</definedName>
    <definedName name="A126281674L">Data3!$BN$1:$BN$10,Data3!$BN$11:$BN$20</definedName>
    <definedName name="A126281674L_Data">Data3!$BN$11:$BN$20</definedName>
    <definedName name="A126281674L_Latest">Data3!$BN$20</definedName>
    <definedName name="A126281678W">Data3!$DM$1:$DM$10,Data3!$DM$11:$DM$20</definedName>
    <definedName name="A126281678W_Data">Data3!$DM$11:$DM$20</definedName>
    <definedName name="A126281678W_Latest">Data3!$DM$20</definedName>
    <definedName name="A126281682L">Data3!$EK$1:$EK$10,Data3!$EK$11:$EK$20</definedName>
    <definedName name="A126281682L_Data">Data3!$EK$11:$EK$20</definedName>
    <definedName name="A126281682L_Latest">Data3!$EK$20</definedName>
    <definedName name="A126281686W">Data2!$ID$1:$ID$10,Data2!$ID$11:$ID$20</definedName>
    <definedName name="A126281686W_Data">Data2!$ID$11:$ID$20</definedName>
    <definedName name="A126281686W_Latest">Data2!$ID$20</definedName>
    <definedName name="A126283418L">Data3!$GG$1:$GG$10,Data3!$GG$11:$GG$20</definedName>
    <definedName name="A126283418L_Data">Data3!$GG$11:$GG$20</definedName>
    <definedName name="A126283418L_Latest">Data3!$GG$20</definedName>
    <definedName name="A126283422C">Data3!$HB$1:$HB$10,Data3!$HB$11:$HB$20</definedName>
    <definedName name="A126283422C_Data">Data3!$HB$11:$HB$20</definedName>
    <definedName name="A126283422C_Latest">Data3!$HB$20</definedName>
    <definedName name="A126283426L">Data3!$HK$1:$HK$10,Data3!$HK$11:$HK$20</definedName>
    <definedName name="A126283426L_Data">Data3!$HK$11:$HK$20</definedName>
    <definedName name="A126283426L_Latest">Data3!$HK$20</definedName>
    <definedName name="A126283430C">Data3!$HW$1:$HW$10,Data3!$HW$11:$HW$20</definedName>
    <definedName name="A126283430C_Data">Data3!$HW$11:$HW$20</definedName>
    <definedName name="A126283430C_Latest">Data3!$HW$20</definedName>
    <definedName name="A126283434L">Data3!$II$1:$II$10,Data3!$II$11:$II$20</definedName>
    <definedName name="A126283434L_Data">Data3!$II$11:$II$20</definedName>
    <definedName name="A126283434L_Latest">Data3!$II$20</definedName>
    <definedName name="A126283438W">Data4!$AF$1:$AF$10,Data4!$AF$11:$AF$20</definedName>
    <definedName name="A126283438W_Data">Data4!$AF$11:$AF$20</definedName>
    <definedName name="A126283438W_Latest">Data4!$AF$20</definedName>
    <definedName name="A126283442L">Data4!$AX$1:$AX$10,Data4!$AX$11:$AX$20</definedName>
    <definedName name="A126283442L_Data">Data4!$AX$11:$AX$20</definedName>
    <definedName name="A126283442L_Latest">Data4!$AX$20</definedName>
    <definedName name="A126283446W">Data3!$GJ$1:$GJ$10,Data3!$GJ$11:$GJ$20</definedName>
    <definedName name="A126283446W_Data">Data3!$GJ$11:$GJ$20</definedName>
    <definedName name="A126283446W_Latest">Data3!$GJ$20</definedName>
    <definedName name="A126283450L">Data3!$GP$1:$GP$10,Data3!$GP$11:$GP$20</definedName>
    <definedName name="A126283450L_Data">Data3!$GP$11:$GP$20</definedName>
    <definedName name="A126283450L_Latest">Data3!$GP$20</definedName>
    <definedName name="A126283454W">Data3!$IO$1:$IO$10,Data3!$IO$11:$IO$20</definedName>
    <definedName name="A126283454W_Data">Data3!$IO$11:$IO$20</definedName>
    <definedName name="A126283454W_Latest">Data3!$IO$20</definedName>
    <definedName name="A126283458F">Data4!$AL$1:$AL$10,Data4!$AL$11:$AL$20</definedName>
    <definedName name="A126283458F_Data">Data4!$AL$11:$AL$20</definedName>
    <definedName name="A126283458F_Latest">Data4!$AL$20</definedName>
    <definedName name="A126283462W">Data3!$IF$1:$IF$10,Data3!$IF$11:$IF$20</definedName>
    <definedName name="A126283462W_Data">Data3!$IF$11:$IF$20</definedName>
    <definedName name="A126283462W_Latest">Data3!$IF$20</definedName>
    <definedName name="A126283466F">Data4!$E$1:$E$10,Data4!$E$11:$E$20</definedName>
    <definedName name="A126283466F_Data">Data4!$E$11:$E$20</definedName>
    <definedName name="A126283466F_Latest">Data4!$E$20</definedName>
    <definedName name="A126283470W">Data4!$Q$1:$Q$10,Data4!$Q$11:$Q$20</definedName>
    <definedName name="A126283470W_Data">Data4!$Q$11:$Q$20</definedName>
    <definedName name="A126283470W_Latest">Data4!$Q$20</definedName>
    <definedName name="A126283474F">Data4!$AU$1:$AU$10,Data4!$AU$11:$AU$20</definedName>
    <definedName name="A126283474F_Data">Data4!$AU$11:$AU$20</definedName>
    <definedName name="A126283474F_Latest">Data4!$AU$20</definedName>
    <definedName name="A126283478R">Data3!$FR$1:$FR$10,Data3!$FR$11:$FR$20</definedName>
    <definedName name="A126283478R_Data">Data3!$FR$11:$FR$20</definedName>
    <definedName name="A126283478R_Latest">Data3!$FR$20</definedName>
    <definedName name="A126283482F">Data3!$GD$1:$GD$10,Data3!$GD$11:$GD$20</definedName>
    <definedName name="A126283482F_Data">Data3!$GD$11:$GD$20</definedName>
    <definedName name="A126283482F_Latest">Data3!$GD$20</definedName>
    <definedName name="A126283486R">Data3!$HN$1:$HN$10,Data3!$HN$11:$HN$20</definedName>
    <definedName name="A126283486R_Data">Data3!$HN$11:$HN$20</definedName>
    <definedName name="A126283486R_Latest">Data3!$HN$20</definedName>
    <definedName name="A126283490F">Data3!$IL$1:$IL$10,Data3!$IL$11:$IL$20</definedName>
    <definedName name="A126283490F_Data">Data3!$IL$11:$IL$20</definedName>
    <definedName name="A126283490F_Latest">Data3!$IL$20</definedName>
    <definedName name="A126283494R">Data4!$B$1:$B$10,Data4!$B$11:$B$20</definedName>
    <definedName name="A126283494R_Data">Data4!$B$11:$B$20</definedName>
    <definedName name="A126283494R_Latest">Data4!$B$20</definedName>
    <definedName name="A126283498X">Data4!$H$1:$H$10,Data4!$H$11:$H$20</definedName>
    <definedName name="A126283498X_Data">Data4!$H$11:$H$20</definedName>
    <definedName name="A126283498X_Latest">Data4!$H$20</definedName>
    <definedName name="A126283502C">Data4!$N$1:$N$10,Data4!$N$11:$N$20</definedName>
    <definedName name="A126283502C_Data">Data4!$N$11:$N$20</definedName>
    <definedName name="A126283502C_Latest">Data4!$N$20</definedName>
    <definedName name="A126283506L">Data4!$AI$1:$AI$10,Data4!$AI$11:$AI$20</definedName>
    <definedName name="A126283506L_Data">Data4!$AI$11:$AI$20</definedName>
    <definedName name="A126283506L_Latest">Data4!$AI$20</definedName>
    <definedName name="A126283510C">Data4!$BD$1:$BD$10,Data4!$BD$11:$BD$20</definedName>
    <definedName name="A126283510C_Data">Data4!$BD$11:$BD$20</definedName>
    <definedName name="A126283510C_Latest">Data4!$BD$20</definedName>
    <definedName name="A126283514L">Data3!$EZ$1:$EZ$10,Data3!$EZ$11:$EZ$20</definedName>
    <definedName name="A126283514L_Data">Data3!$EZ$11:$EZ$20</definedName>
    <definedName name="A126283514L_Latest">Data3!$EZ$20</definedName>
    <definedName name="A126283518W">Data3!$FI$1:$FI$10,Data3!$FI$11:$FI$20</definedName>
    <definedName name="A126283518W_Data">Data3!$FI$11:$FI$20</definedName>
    <definedName name="A126283518W_Latest">Data3!$FI$20</definedName>
    <definedName name="A126283522L">Data3!$FL$1:$FL$10,Data3!$FL$11:$FL$20</definedName>
    <definedName name="A126283522L_Data">Data3!$FL$11:$FL$20</definedName>
    <definedName name="A126283522L_Latest">Data3!$FL$20</definedName>
    <definedName name="A126283526W">Data3!$GM$1:$GM$10,Data3!$GM$11:$GM$20</definedName>
    <definedName name="A126283526W_Data">Data3!$GM$11:$GM$20</definedName>
    <definedName name="A126283526W_Latest">Data3!$GM$20</definedName>
    <definedName name="A126283530L">Data3!$GS$1:$GS$10,Data3!$GS$11:$GS$20</definedName>
    <definedName name="A126283530L_Data">Data3!$GS$11:$GS$20</definedName>
    <definedName name="A126283530L_Latest">Data3!$GS$20</definedName>
    <definedName name="A126283534W">Data3!$GV$1:$GV$10,Data3!$GV$11:$GV$20</definedName>
    <definedName name="A126283534W_Data">Data3!$GV$11:$GV$20</definedName>
    <definedName name="A126283534W_Latest">Data3!$GV$20</definedName>
    <definedName name="A126283538F">Data3!$HQ$1:$HQ$10,Data3!$HQ$11:$HQ$20</definedName>
    <definedName name="A126283538F_Data">Data3!$HQ$11:$HQ$20</definedName>
    <definedName name="A126283538F_Latest">Data3!$HQ$20</definedName>
    <definedName name="A126283542W">Data4!$K$1:$K$10,Data4!$K$11:$K$20</definedName>
    <definedName name="A126283542W_Data">Data4!$K$11:$K$20</definedName>
    <definedName name="A126283542W_Latest">Data4!$K$20</definedName>
    <definedName name="A126283546F">Data4!$W$1:$W$10,Data4!$W$11:$W$20</definedName>
    <definedName name="A126283546F_Data">Data4!$W$11:$W$20</definedName>
    <definedName name="A126283546F_Latest">Data4!$W$20</definedName>
    <definedName name="A126283550W">Data4!$Z$1:$Z$10,Data4!$Z$11:$Z$20</definedName>
    <definedName name="A126283550W_Data">Data4!$Z$11:$Z$20</definedName>
    <definedName name="A126283550W_Latest">Data4!$Z$20</definedName>
    <definedName name="A126283554F">Data4!$AO$1:$AO$10,Data4!$AO$11:$AO$20</definedName>
    <definedName name="A126283554F_Data">Data4!$AO$11:$AO$20</definedName>
    <definedName name="A126283554F_Latest">Data4!$AO$20</definedName>
    <definedName name="A126283558R">Data4!$AR$1:$AR$10,Data4!$AR$11:$AR$20</definedName>
    <definedName name="A126283558R_Data">Data4!$AR$11:$AR$20</definedName>
    <definedName name="A126283558R_Latest">Data4!$AR$20</definedName>
    <definedName name="A126283562F">Data3!$FO$1:$FO$10,Data3!$FO$11:$FO$20</definedName>
    <definedName name="A126283562F_Data">Data3!$FO$11:$FO$20</definedName>
    <definedName name="A126283562F_Latest">Data3!$FO$20</definedName>
    <definedName name="A126283566R">Data3!$FX$1:$FX$10,Data3!$FX$11:$FX$20</definedName>
    <definedName name="A126283566R_Data">Data3!$FX$11:$FX$20</definedName>
    <definedName name="A126283566R_Latest">Data3!$FX$20</definedName>
    <definedName name="A126283570F">Data3!$HZ$1:$HZ$10,Data3!$HZ$11:$HZ$20</definedName>
    <definedName name="A126283570F_Data">Data3!$HZ$11:$HZ$20</definedName>
    <definedName name="A126283570F_Latest">Data3!$HZ$20</definedName>
    <definedName name="A126283574R">Data3!$IC$1:$IC$10,Data3!$IC$11:$IC$20</definedName>
    <definedName name="A126283574R_Data">Data3!$IC$11:$IC$20</definedName>
    <definedName name="A126283574R_Latest">Data3!$IC$20</definedName>
    <definedName name="A126283578X">Data4!$T$1:$T$10,Data4!$T$11:$T$20</definedName>
    <definedName name="A126283578X_Data">Data4!$T$11:$T$20</definedName>
    <definedName name="A126283578X_Latest">Data4!$T$20</definedName>
    <definedName name="A126283582R">Data4!$BG$1:$BG$10,Data4!$BG$11:$BG$20</definedName>
    <definedName name="A126283582R_Data">Data4!$BG$11:$BG$20</definedName>
    <definedName name="A126283582R_Latest">Data4!$BG$20</definedName>
    <definedName name="A126283586X">Data3!$EW$1:$EW$10,Data3!$EW$11:$EW$20</definedName>
    <definedName name="A126283586X_Data">Data3!$EW$11:$EW$20</definedName>
    <definedName name="A126283586X_Latest">Data3!$EW$20</definedName>
    <definedName name="A126283590R">Data3!$FC$1:$FC$10,Data3!$FC$11:$FC$20</definedName>
    <definedName name="A126283590R_Data">Data3!$FC$11:$FC$20</definedName>
    <definedName name="A126283590R_Latest">Data3!$FC$20</definedName>
    <definedName name="A126283594X">Data3!$FF$1:$FF$10,Data3!$FF$11:$FF$20</definedName>
    <definedName name="A126283594X_Data">Data3!$FF$11:$FF$20</definedName>
    <definedName name="A126283594X_Latest">Data3!$FF$20</definedName>
    <definedName name="A126283598J">Data3!$FU$1:$FU$10,Data3!$FU$11:$FU$20</definedName>
    <definedName name="A126283598J_Data">Data3!$FU$11:$FU$20</definedName>
    <definedName name="A126283598J_Latest">Data3!$FU$20</definedName>
    <definedName name="A126283602L">Data3!$HE$1:$HE$10,Data3!$HE$11:$HE$20</definedName>
    <definedName name="A126283602L_Data">Data3!$HE$11:$HE$20</definedName>
    <definedName name="A126283602L_Latest">Data3!$HE$20</definedName>
    <definedName name="A126283606W">Data3!$HH$1:$HH$10,Data3!$HH$11:$HH$20</definedName>
    <definedName name="A126283606W_Data">Data3!$HH$11:$HH$20</definedName>
    <definedName name="A126283606W_Latest">Data3!$HH$20</definedName>
    <definedName name="A126283610L">Data3!$GA$1:$GA$10,Data3!$GA$11:$GA$20</definedName>
    <definedName name="A126283610L_Data">Data3!$GA$11:$GA$20</definedName>
    <definedName name="A126283610L_Latest">Data3!$GA$20</definedName>
    <definedName name="A126283614W">Data3!$GY$1:$GY$10,Data3!$GY$11:$GY$20</definedName>
    <definedName name="A126283614W_Data">Data3!$GY$11:$GY$20</definedName>
    <definedName name="A126283614W_Latest">Data3!$GY$20</definedName>
    <definedName name="A126283618F">Data3!$HT$1:$HT$10,Data3!$HT$11:$HT$20</definedName>
    <definedName name="A126283618F_Data">Data3!$HT$11:$HT$20</definedName>
    <definedName name="A126283618F_Latest">Data3!$HT$20</definedName>
    <definedName name="A126283622W">Data4!$AC$1:$AC$10,Data4!$AC$11:$AC$20</definedName>
    <definedName name="A126283622W_Data">Data4!$AC$11:$AC$20</definedName>
    <definedName name="A126283622W_Latest">Data4!$AC$20</definedName>
    <definedName name="A126283626F">Data4!$BA$1:$BA$10,Data4!$BA$11:$BA$20</definedName>
    <definedName name="A126283626F_Data">Data4!$BA$11:$BA$20</definedName>
    <definedName name="A126283626F_Latest">Data4!$BA$20</definedName>
    <definedName name="A126283630W">Data3!$ET$1:$ET$10,Data3!$ET$11:$ET$20</definedName>
    <definedName name="A126283630W_Data">Data3!$ET$11:$ET$20</definedName>
    <definedName name="A126283630W_Latest">Data3!$ET$20</definedName>
    <definedName name="A126285362X">Data1!$AQ$1:$AQ$10,Data1!$AQ$11:$AQ$20</definedName>
    <definedName name="A126285362X_Data">Data1!$AQ$11:$AQ$20</definedName>
    <definedName name="A126285362X_Latest">Data1!$AQ$20</definedName>
    <definedName name="A126285366J">Data1!$BL$1:$BL$10,Data1!$BL$11:$BL$20</definedName>
    <definedName name="A126285366J_Data">Data1!$BL$11:$BL$20</definedName>
    <definedName name="A126285366J_Latest">Data1!$BL$20</definedName>
    <definedName name="A126285370X">Data1!$BU$1:$BU$10,Data1!$BU$11:$BU$20</definedName>
    <definedName name="A126285370X_Data">Data1!$BU$11:$BU$20</definedName>
    <definedName name="A126285370X_Latest">Data1!$BU$20</definedName>
    <definedName name="A126285374J">Data1!$CG$1:$CG$10,Data1!$CG$11:$CG$20</definedName>
    <definedName name="A126285374J_Data">Data1!$CG$11:$CG$20</definedName>
    <definedName name="A126285374J_Latest">Data1!$CG$20</definedName>
    <definedName name="A126285378T">Data1!$CS$1:$CS$10,Data1!$CS$11:$CS$20</definedName>
    <definedName name="A126285378T_Data">Data1!$CS$11:$CS$20</definedName>
    <definedName name="A126285378T_Latest">Data1!$CS$20</definedName>
    <definedName name="A126285382J">Data1!$EF$1:$EF$10,Data1!$EF$11:$EF$20</definedName>
    <definedName name="A126285382J_Data">Data1!$EF$11:$EF$20</definedName>
    <definedName name="A126285382J_Latest">Data1!$EF$20</definedName>
    <definedName name="A126285386T">Data1!$EX$1:$EX$10,Data1!$EX$11:$EX$20</definedName>
    <definedName name="A126285386T_Data">Data1!$EX$11:$EX$20</definedName>
    <definedName name="A126285386T_Latest">Data1!$EX$20</definedName>
    <definedName name="A126285390J">Data1!$AT$1:$AT$10,Data1!$AT$11:$AT$20</definedName>
    <definedName name="A126285390J_Data">Data1!$AT$11:$AT$20</definedName>
    <definedName name="A126285390J_Latest">Data1!$AT$20</definedName>
    <definedName name="A126285394T">Data1!$AZ$1:$AZ$10,Data1!$AZ$11:$AZ$20</definedName>
    <definedName name="A126285394T_Data">Data1!$AZ$11:$AZ$20</definedName>
    <definedName name="A126285394T_Latest">Data1!$AZ$20</definedName>
    <definedName name="A126285398A">Data1!$CY$1:$CY$10,Data1!$CY$11:$CY$20</definedName>
    <definedName name="A126285398A_Data">Data1!$CY$11:$CY$20</definedName>
    <definedName name="A126285398A_Latest">Data1!$CY$20</definedName>
    <definedName name="A126285402F">Data1!$EL$1:$EL$10,Data1!$EL$11:$EL$20</definedName>
    <definedName name="A126285402F_Data">Data1!$EL$11:$EL$20</definedName>
    <definedName name="A126285402F_Latest">Data1!$EL$20</definedName>
    <definedName name="A126285406R">Data1!$CP$1:$CP$10,Data1!$CP$11:$CP$20</definedName>
    <definedName name="A126285406R_Data">Data1!$CP$11:$CP$20</definedName>
    <definedName name="A126285406R_Latest">Data1!$CP$20</definedName>
    <definedName name="A126285410F">Data1!$DE$1:$DE$10,Data1!$DE$11:$DE$20</definedName>
    <definedName name="A126285410F_Data">Data1!$DE$11:$DE$20</definedName>
    <definedName name="A126285410F_Latest">Data1!$DE$20</definedName>
    <definedName name="A126285414R">Data1!$DQ$1:$DQ$10,Data1!$DQ$11:$DQ$20</definedName>
    <definedName name="A126285414R_Data">Data1!$DQ$11:$DQ$20</definedName>
    <definedName name="A126285414R_Latest">Data1!$DQ$20</definedName>
    <definedName name="A126285418X">Data1!$EU$1:$EU$10,Data1!$EU$11:$EU$20</definedName>
    <definedName name="A126285418X_Data">Data1!$EU$11:$EU$20</definedName>
    <definedName name="A126285418X_Latest">Data1!$EU$20</definedName>
    <definedName name="A126285422R">Data1!$AB$1:$AB$10,Data1!$AB$11:$AB$20</definedName>
    <definedName name="A126285422R_Data">Data1!$AB$11:$AB$20</definedName>
    <definedName name="A126285422R_Latest">Data1!$AB$20</definedName>
    <definedName name="A126285426X">Data1!$AN$1:$AN$10,Data1!$AN$11:$AN$20</definedName>
    <definedName name="A126285426X_Data">Data1!$AN$11:$AN$20</definedName>
    <definedName name="A126285426X_Latest">Data1!$AN$20</definedName>
    <definedName name="A126285430R">Data1!$BX$1:$BX$10,Data1!$BX$11:$BX$20</definedName>
    <definedName name="A126285430R_Data">Data1!$BX$11:$BX$20</definedName>
    <definedName name="A126285430R_Latest">Data1!$BX$20</definedName>
    <definedName name="A126285434X">Data1!$CV$1:$CV$10,Data1!$CV$11:$CV$20</definedName>
    <definedName name="A126285434X_Data">Data1!$CV$11:$CV$20</definedName>
    <definedName name="A126285434X_Latest">Data1!$CV$20</definedName>
    <definedName name="A126285438J">Data1!$DB$1:$DB$10,Data1!$DB$11:$DB$20</definedName>
    <definedName name="A126285438J_Data">Data1!$DB$11:$DB$20</definedName>
    <definedName name="A126285438J_Latest">Data1!$DB$20</definedName>
    <definedName name="A126285442X">Data1!$DH$1:$DH$10,Data1!$DH$11:$DH$20</definedName>
    <definedName name="A126285442X_Data">Data1!$DH$11:$DH$20</definedName>
    <definedName name="A126285442X_Latest">Data1!$DH$20</definedName>
    <definedName name="A126285446J">Data1!$DN$1:$DN$10,Data1!$DN$11:$DN$20</definedName>
    <definedName name="A126285446J_Data">Data1!$DN$11:$DN$20</definedName>
    <definedName name="A126285446J_Latest">Data1!$DN$20</definedName>
    <definedName name="A126285450X">Data1!$EI$1:$EI$10,Data1!$EI$11:$EI$20</definedName>
    <definedName name="A126285450X_Data">Data1!$EI$11:$EI$20</definedName>
    <definedName name="A126285450X_Latest">Data1!$EI$20</definedName>
    <definedName name="A126285454J">Data1!$FD$1:$FD$10,Data1!$FD$11:$FD$20</definedName>
    <definedName name="A126285454J_Data">Data1!$FD$11:$FD$20</definedName>
    <definedName name="A126285454J_Latest">Data1!$FD$20</definedName>
    <definedName name="A126285458T">Data1!$J$1:$J$10,Data1!$J$11:$J$20</definedName>
    <definedName name="A126285458T_Data">Data1!$J$11:$J$20</definedName>
    <definedName name="A126285458T_Latest">Data1!$J$20</definedName>
    <definedName name="A126285462J">Data1!$S$1:$S$10,Data1!$S$11:$S$20</definedName>
    <definedName name="A126285462J_Data">Data1!$S$11:$S$20</definedName>
    <definedName name="A126285462J_Latest">Data1!$S$20</definedName>
    <definedName name="A126285466T">Data1!$V$1:$V$10,Data1!$V$11:$V$20</definedName>
    <definedName name="A126285466T_Data">Data1!$V$11:$V$20</definedName>
    <definedName name="A126285466T_Latest">Data1!$V$20</definedName>
    <definedName name="A126285470J">Data1!$AW$1:$AW$10,Data1!$AW$11:$AW$20</definedName>
    <definedName name="A126285470J_Data">Data1!$AW$11:$AW$20</definedName>
    <definedName name="A126285470J_Latest">Data1!$AW$20</definedName>
    <definedName name="A126285474T">Data1!$BC$1:$BC$10,Data1!$BC$11:$BC$20</definedName>
    <definedName name="A126285474T_Data">Data1!$BC$11:$BC$20</definedName>
    <definedName name="A126285474T_Latest">Data1!$BC$20</definedName>
    <definedName name="A126285478A">Data1!$BF$1:$BF$10,Data1!$BF$11:$BF$20</definedName>
    <definedName name="A126285478A_Data">Data1!$BF$11:$BF$20</definedName>
    <definedName name="A126285478A_Latest">Data1!$BF$20</definedName>
    <definedName name="A126285482T">Data1!$CA$1:$CA$10,Data1!$CA$11:$CA$20</definedName>
    <definedName name="A126285482T_Data">Data1!$CA$11:$CA$20</definedName>
    <definedName name="A126285482T_Latest">Data1!$CA$20</definedName>
    <definedName name="A126285486A">Data1!$DK$1:$DK$10,Data1!$DK$11:$DK$20</definedName>
    <definedName name="A126285486A_Data">Data1!$DK$11:$DK$20</definedName>
    <definedName name="A126285486A_Latest">Data1!$DK$20</definedName>
    <definedName name="A126285490T">Data1!$DW$1:$DW$10,Data1!$DW$11:$DW$20</definedName>
    <definedName name="A126285490T_Data">Data1!$DW$11:$DW$20</definedName>
    <definedName name="A126285490T_Latest">Data1!$DW$20</definedName>
    <definedName name="A126285494A">Data1!$DZ$1:$DZ$10,Data1!$DZ$11:$DZ$20</definedName>
    <definedName name="A126285494A_Data">Data1!$DZ$11:$DZ$20</definedName>
    <definedName name="A126285494A_Latest">Data1!$DZ$20</definedName>
    <definedName name="A126285498K">Data1!$EO$1:$EO$10,Data1!$EO$11:$EO$20</definedName>
    <definedName name="A126285498K_Data">Data1!$EO$11:$EO$20</definedName>
    <definedName name="A126285498K_Latest">Data1!$EO$20</definedName>
    <definedName name="A126285502R">Data1!$ER$1:$ER$10,Data1!$ER$11:$ER$20</definedName>
    <definedName name="A126285502R_Data">Data1!$ER$11:$ER$20</definedName>
    <definedName name="A126285502R_Latest">Data1!$ER$20</definedName>
    <definedName name="A126285506X">Data1!$Y$1:$Y$10,Data1!$Y$11:$Y$20</definedName>
    <definedName name="A126285506X_Data">Data1!$Y$11:$Y$20</definedName>
    <definedName name="A126285506X_Latest">Data1!$Y$20</definedName>
    <definedName name="A126285510R">Data1!$AH$1:$AH$10,Data1!$AH$11:$AH$20</definedName>
    <definedName name="A126285510R_Data">Data1!$AH$11:$AH$20</definedName>
    <definedName name="A126285510R_Latest">Data1!$AH$20</definedName>
    <definedName name="A126285514X">Data1!$CJ$1:$CJ$10,Data1!$CJ$11:$CJ$20</definedName>
    <definedName name="A126285514X_Data">Data1!$CJ$11:$CJ$20</definedName>
    <definedName name="A126285514X_Latest">Data1!$CJ$20</definedName>
    <definedName name="A126285518J">Data1!$CM$1:$CM$10,Data1!$CM$11:$CM$20</definedName>
    <definedName name="A126285518J_Data">Data1!$CM$11:$CM$20</definedName>
    <definedName name="A126285518J_Latest">Data1!$CM$20</definedName>
    <definedName name="A126285522X">Data1!$DT$1:$DT$10,Data1!$DT$11:$DT$20</definedName>
    <definedName name="A126285522X_Data">Data1!$DT$11:$DT$20</definedName>
    <definedName name="A126285522X_Latest">Data1!$DT$20</definedName>
    <definedName name="A126285526J">Data1!$FG$1:$FG$10,Data1!$FG$11:$FG$20</definedName>
    <definedName name="A126285526J_Data">Data1!$FG$11:$FG$20</definedName>
    <definedName name="A126285526J_Latest">Data1!$FG$20</definedName>
    <definedName name="A126285530X">Data1!$G$1:$G$10,Data1!$G$11:$G$20</definedName>
    <definedName name="A126285530X_Data">Data1!$G$11:$G$20</definedName>
    <definedName name="A126285530X_Latest">Data1!$G$20</definedName>
    <definedName name="A126285534J">Data1!$M$1:$M$10,Data1!$M$11:$M$20</definedName>
    <definedName name="A126285534J_Data">Data1!$M$11:$M$20</definedName>
    <definedName name="A126285534J_Latest">Data1!$M$20</definedName>
    <definedName name="A126285538T">Data1!$P$1:$P$10,Data1!$P$11:$P$20</definedName>
    <definedName name="A126285538T_Data">Data1!$P$11:$P$20</definedName>
    <definedName name="A126285538T_Latest">Data1!$P$20</definedName>
    <definedName name="A126285542J">Data1!$AE$1:$AE$10,Data1!$AE$11:$AE$20</definedName>
    <definedName name="A126285542J_Data">Data1!$AE$11:$AE$20</definedName>
    <definedName name="A126285542J_Latest">Data1!$AE$20</definedName>
    <definedName name="A126285546T">Data1!$BO$1:$BO$10,Data1!$BO$11:$BO$20</definedName>
    <definedName name="A126285546T_Data">Data1!$BO$11:$BO$20</definedName>
    <definedName name="A126285546T_Latest">Data1!$BO$20</definedName>
    <definedName name="A126285550J">Data1!$BR$1:$BR$10,Data1!$BR$11:$BR$20</definedName>
    <definedName name="A126285550J_Data">Data1!$BR$11:$BR$20</definedName>
    <definedName name="A126285550J_Latest">Data1!$BR$20</definedName>
    <definedName name="A126285554T">Data1!$AK$1:$AK$10,Data1!$AK$11:$AK$20</definedName>
    <definedName name="A126285554T_Data">Data1!$AK$11:$AK$20</definedName>
    <definedName name="A126285554T_Latest">Data1!$AK$20</definedName>
    <definedName name="A126285558A">Data1!$BI$1:$BI$10,Data1!$BI$11:$BI$20</definedName>
    <definedName name="A126285558A_Data">Data1!$BI$11:$BI$20</definedName>
    <definedName name="A126285558A_Latest">Data1!$BI$20</definedName>
    <definedName name="A126285562T">Data1!$CD$1:$CD$10,Data1!$CD$11:$CD$20</definedName>
    <definedName name="A126285562T_Data">Data1!$CD$11:$CD$20</definedName>
    <definedName name="A126285562T_Latest">Data1!$CD$20</definedName>
    <definedName name="A126285566A">Data1!$EC$1:$EC$10,Data1!$EC$11:$EC$20</definedName>
    <definedName name="A126285566A_Data">Data1!$EC$11:$EC$20</definedName>
    <definedName name="A126285566A_Latest">Data1!$EC$20</definedName>
    <definedName name="A126285570T">Data1!$FA$1:$FA$10,Data1!$FA$11:$FA$20</definedName>
    <definedName name="A126285570T_Data">Data1!$FA$11:$FA$20</definedName>
    <definedName name="A126285570T_Latest">Data1!$FA$20</definedName>
    <definedName name="A126285574A">Data1!$D$1:$D$10,Data1!$D$11:$D$20</definedName>
    <definedName name="A126285574A_Data">Data1!$D$11:$D$20</definedName>
    <definedName name="A126285574A_Latest">Data1!$D$20</definedName>
    <definedName name="A126285578K">Data9!$ES$1:$ES$10,Data9!$ES$11:$ES$20</definedName>
    <definedName name="A126285578K_Data">Data9!$ES$11:$ES$20</definedName>
    <definedName name="A126285578K_Latest">Data9!$ES$20</definedName>
    <definedName name="A126285582A">Data9!$FN$1:$FN$10,Data9!$FN$11:$FN$20</definedName>
    <definedName name="A126285582A_Data">Data9!$FN$11:$FN$20</definedName>
    <definedName name="A126285582A_Latest">Data9!$FN$20</definedName>
    <definedName name="A126285586K">Data9!$FW$1:$FW$10,Data9!$FW$11:$FW$20</definedName>
    <definedName name="A126285586K_Data">Data9!$FW$11:$FW$20</definedName>
    <definedName name="A126285586K_Latest">Data9!$FW$20</definedName>
    <definedName name="A126285590A">Data9!$GI$1:$GI$10,Data9!$GI$11:$GI$20</definedName>
    <definedName name="A126285590A_Data">Data9!$GI$11:$GI$20</definedName>
    <definedName name="A126285590A_Latest">Data9!$GI$20</definedName>
    <definedName name="A126285594K">Data9!$GU$1:$GU$10,Data9!$GU$11:$GU$20</definedName>
    <definedName name="A126285594K_Data">Data9!$GU$11:$GU$20</definedName>
    <definedName name="A126285594K_Latest">Data9!$GU$20</definedName>
    <definedName name="A126285598V">Data9!$IH$1:$IH$10,Data9!$IH$11:$IH$20</definedName>
    <definedName name="A126285598V_Data">Data9!$IH$11:$IH$20</definedName>
    <definedName name="A126285598V_Latest">Data9!$IH$20</definedName>
    <definedName name="A126285602X">Data10!$J$1:$J$10,Data10!$J$11:$J$20</definedName>
    <definedName name="A126285602X_Data">Data10!$J$11:$J$20</definedName>
    <definedName name="A126285602X_Latest">Data10!$J$20</definedName>
    <definedName name="A126285606J">Data9!$EV$1:$EV$10,Data9!$EV$11:$EV$20</definedName>
    <definedName name="A126285606J_Data">Data9!$EV$11:$EV$20</definedName>
    <definedName name="A126285606J_Latest">Data9!$EV$20</definedName>
    <definedName name="A126285610X">Data9!$FB$1:$FB$10,Data9!$FB$11:$FB$20</definedName>
    <definedName name="A126285610X_Data">Data9!$FB$11:$FB$20</definedName>
    <definedName name="A126285610X_Latest">Data9!$FB$20</definedName>
    <definedName name="A126285614J">Data9!$HA$1:$HA$10,Data9!$HA$11:$HA$20</definedName>
    <definedName name="A126285614J_Data">Data9!$HA$11:$HA$20</definedName>
    <definedName name="A126285614J_Latest">Data9!$HA$20</definedName>
    <definedName name="A126285618T">Data9!$IN$1:$IN$10,Data9!$IN$11:$IN$20</definedName>
    <definedName name="A126285618T_Data">Data9!$IN$11:$IN$20</definedName>
    <definedName name="A126285618T_Latest">Data9!$IN$20</definedName>
    <definedName name="A126285622J">Data9!$GR$1:$GR$10,Data9!$GR$11:$GR$20</definedName>
    <definedName name="A126285622J_Data">Data9!$GR$11:$GR$20</definedName>
    <definedName name="A126285622J_Latest">Data9!$GR$20</definedName>
    <definedName name="A126285626T">Data9!$HG$1:$HG$10,Data9!$HG$11:$HG$20</definedName>
    <definedName name="A126285626T_Data">Data9!$HG$11:$HG$20</definedName>
    <definedName name="A126285626T_Latest">Data9!$HG$20</definedName>
    <definedName name="A126285630J">Data9!$HS$1:$HS$10,Data9!$HS$11:$HS$20</definedName>
    <definedName name="A126285630J_Data">Data9!$HS$11:$HS$20</definedName>
    <definedName name="A126285630J_Latest">Data9!$HS$20</definedName>
    <definedName name="A126285634T">Data10!$G$1:$G$10,Data10!$G$11:$G$20</definedName>
    <definedName name="A126285634T_Data">Data10!$G$11:$G$20</definedName>
    <definedName name="A126285634T_Latest">Data10!$G$20</definedName>
    <definedName name="A126285638A">Data9!$ED$1:$ED$10,Data9!$ED$11:$ED$20</definedName>
    <definedName name="A126285638A_Data">Data9!$ED$11:$ED$20</definedName>
    <definedName name="A126285638A_Latest">Data9!$ED$20</definedName>
    <definedName name="A126285642T">Data9!$EP$1:$EP$10,Data9!$EP$11:$EP$20</definedName>
    <definedName name="A126285642T_Data">Data9!$EP$11:$EP$20</definedName>
    <definedName name="A126285642T_Latest">Data9!$EP$20</definedName>
    <definedName name="A126285646A">Data9!$FZ$1:$FZ$10,Data9!$FZ$11:$FZ$20</definedName>
    <definedName name="A126285646A_Data">Data9!$FZ$11:$FZ$20</definedName>
    <definedName name="A126285646A_Latest">Data9!$FZ$20</definedName>
    <definedName name="A126285650T">Data9!$GX$1:$GX$10,Data9!$GX$11:$GX$20</definedName>
    <definedName name="A126285650T_Data">Data9!$GX$11:$GX$20</definedName>
    <definedName name="A126285650T_Latest">Data9!$GX$20</definedName>
    <definedName name="A126285654A">Data9!$HD$1:$HD$10,Data9!$HD$11:$HD$20</definedName>
    <definedName name="A126285654A_Data">Data9!$HD$11:$HD$20</definedName>
    <definedName name="A126285654A_Latest">Data9!$HD$20</definedName>
    <definedName name="A126285658K">Data9!$HJ$1:$HJ$10,Data9!$HJ$11:$HJ$20</definedName>
    <definedName name="A126285658K_Data">Data9!$HJ$11:$HJ$20</definedName>
    <definedName name="A126285658K_Latest">Data9!$HJ$20</definedName>
    <definedName name="A126285662A">Data9!$HP$1:$HP$10,Data9!$HP$11:$HP$20</definedName>
    <definedName name="A126285662A_Data">Data9!$HP$11:$HP$20</definedName>
    <definedName name="A126285662A_Latest">Data9!$HP$20</definedName>
    <definedName name="A126285666K">Data9!$IK$1:$IK$10,Data9!$IK$11:$IK$20</definedName>
    <definedName name="A126285666K_Data">Data9!$IK$11:$IK$20</definedName>
    <definedName name="A126285666K_Latest">Data9!$IK$20</definedName>
    <definedName name="A126285670A">Data10!$P$1:$P$10,Data10!$P$11:$P$20</definedName>
    <definedName name="A126285670A_Data">Data10!$P$11:$P$20</definedName>
    <definedName name="A126285670A_Latest">Data10!$P$20</definedName>
    <definedName name="A126285674K">Data9!$DL$1:$DL$10,Data9!$DL$11:$DL$20</definedName>
    <definedName name="A126285674K_Data">Data9!$DL$11:$DL$20</definedName>
    <definedName name="A126285674K_Latest">Data9!$DL$20</definedName>
    <definedName name="A126285678V">Data9!$DU$1:$DU$10,Data9!$DU$11:$DU$20</definedName>
    <definedName name="A126285678V_Data">Data9!$DU$11:$DU$20</definedName>
    <definedName name="A126285678V_Latest">Data9!$DU$20</definedName>
    <definedName name="A126285682K">Data9!$DX$1:$DX$10,Data9!$DX$11:$DX$20</definedName>
    <definedName name="A126285682K_Data">Data9!$DX$11:$DX$20</definedName>
    <definedName name="A126285682K_Latest">Data9!$DX$20</definedName>
    <definedName name="A126285686V">Data9!$EY$1:$EY$10,Data9!$EY$11:$EY$20</definedName>
    <definedName name="A126285686V_Data">Data9!$EY$11:$EY$20</definedName>
    <definedName name="A126285686V_Latest">Data9!$EY$20</definedName>
    <definedName name="A126285690K">Data9!$FE$1:$FE$10,Data9!$FE$11:$FE$20</definedName>
    <definedName name="A126285690K_Data">Data9!$FE$11:$FE$20</definedName>
    <definedName name="A126285690K_Latest">Data9!$FE$20</definedName>
    <definedName name="A126285694V">Data9!$FH$1:$FH$10,Data9!$FH$11:$FH$20</definedName>
    <definedName name="A126285694V_Data">Data9!$FH$11:$FH$20</definedName>
    <definedName name="A126285694V_Latest">Data9!$FH$20</definedName>
    <definedName name="A126285698C">Data9!$GC$1:$GC$10,Data9!$GC$11:$GC$20</definedName>
    <definedName name="A126285698C_Data">Data9!$GC$11:$GC$20</definedName>
    <definedName name="A126285698C_Latest">Data9!$GC$20</definedName>
    <definedName name="A126285702J">Data9!$HM$1:$HM$10,Data9!$HM$11:$HM$20</definedName>
    <definedName name="A126285702J_Data">Data9!$HM$11:$HM$20</definedName>
    <definedName name="A126285702J_Latest">Data9!$HM$20</definedName>
    <definedName name="A126285706T">Data9!$HY$1:$HY$10,Data9!$HY$11:$HY$20</definedName>
    <definedName name="A126285706T_Data">Data9!$HY$11:$HY$20</definedName>
    <definedName name="A126285706T_Latest">Data9!$HY$20</definedName>
    <definedName name="A126285710J">Data9!$IB$1:$IB$10,Data9!$IB$11:$IB$20</definedName>
    <definedName name="A126285710J_Data">Data9!$IB$11:$IB$20</definedName>
    <definedName name="A126285710J_Latest">Data9!$IB$20</definedName>
    <definedName name="A126285714T">Data9!$IQ$1:$IQ$10,Data9!$IQ$11:$IQ$20</definedName>
    <definedName name="A126285714T_Data">Data9!$IQ$11:$IQ$20</definedName>
    <definedName name="A126285714T_Latest">Data9!$IQ$20</definedName>
    <definedName name="A126285718A">Data10!$D$1:$D$10,Data10!$D$11:$D$20</definedName>
    <definedName name="A126285718A_Data">Data10!$D$11:$D$20</definedName>
    <definedName name="A126285718A_Latest">Data10!$D$20</definedName>
    <definedName name="A126285722T">Data9!$EA$1:$EA$10,Data9!$EA$11:$EA$20</definedName>
    <definedName name="A126285722T_Data">Data9!$EA$11:$EA$20</definedName>
    <definedName name="A126285722T_Latest">Data9!$EA$20</definedName>
    <definedName name="A126285726A">Data9!$EJ$1:$EJ$10,Data9!$EJ$11:$EJ$20</definedName>
    <definedName name="A126285726A_Data">Data9!$EJ$11:$EJ$20</definedName>
    <definedName name="A126285726A_Latest">Data9!$EJ$20</definedName>
    <definedName name="A126285730T">Data9!$GL$1:$GL$10,Data9!$GL$11:$GL$20</definedName>
    <definedName name="A126285730T_Data">Data9!$GL$11:$GL$20</definedName>
    <definedName name="A126285730T_Latest">Data9!$GL$20</definedName>
    <definedName name="A126285734A">Data9!$GO$1:$GO$10,Data9!$GO$11:$GO$20</definedName>
    <definedName name="A126285734A_Data">Data9!$GO$11:$GO$20</definedName>
    <definedName name="A126285734A_Latest">Data9!$GO$20</definedName>
    <definedName name="A126285738K">Data9!$HV$1:$HV$10,Data9!$HV$11:$HV$20</definedName>
    <definedName name="A126285738K_Data">Data9!$HV$11:$HV$20</definedName>
    <definedName name="A126285738K_Latest">Data9!$HV$20</definedName>
    <definedName name="A126285742A">Data10!$S$1:$S$10,Data10!$S$11:$S$20</definedName>
    <definedName name="A126285742A_Data">Data10!$S$11:$S$20</definedName>
    <definedName name="A126285742A_Latest">Data10!$S$20</definedName>
    <definedName name="A126285746K">Data9!$DI$1:$DI$10,Data9!$DI$11:$DI$20</definedName>
    <definedName name="A126285746K_Data">Data9!$DI$11:$DI$20</definedName>
    <definedName name="A126285746K_Latest">Data9!$DI$20</definedName>
    <definedName name="A126285750A">Data9!$DO$1:$DO$10,Data9!$DO$11:$DO$20</definedName>
    <definedName name="A126285750A_Data">Data9!$DO$11:$DO$20</definedName>
    <definedName name="A126285750A_Latest">Data9!$DO$20</definedName>
    <definedName name="A126285754K">Data9!$DR$1:$DR$10,Data9!$DR$11:$DR$20</definedName>
    <definedName name="A126285754K_Data">Data9!$DR$11:$DR$20</definedName>
    <definedName name="A126285754K_Latest">Data9!$DR$20</definedName>
    <definedName name="A126285758V">Data9!$EG$1:$EG$10,Data9!$EG$11:$EG$20</definedName>
    <definedName name="A126285758V_Data">Data9!$EG$11:$EG$20</definedName>
    <definedName name="A126285758V_Latest">Data9!$EG$20</definedName>
    <definedName name="A126285762K">Data9!$FQ$1:$FQ$10,Data9!$FQ$11:$FQ$20</definedName>
    <definedName name="A126285762K_Data">Data9!$FQ$11:$FQ$20</definedName>
    <definedName name="A126285762K_Latest">Data9!$FQ$20</definedName>
    <definedName name="A126285766V">Data9!$FT$1:$FT$10,Data9!$FT$11:$FT$20</definedName>
    <definedName name="A126285766V_Data">Data9!$FT$11:$FT$20</definedName>
    <definedName name="A126285766V_Latest">Data9!$FT$20</definedName>
    <definedName name="A126285770K">Data9!$EM$1:$EM$10,Data9!$EM$11:$EM$20</definedName>
    <definedName name="A126285770K_Data">Data9!$EM$11:$EM$20</definedName>
    <definedName name="A126285770K_Latest">Data9!$EM$20</definedName>
    <definedName name="A126285774V">Data9!$FK$1:$FK$10,Data9!$FK$11:$FK$20</definedName>
    <definedName name="A126285774V_Data">Data9!$FK$11:$FK$20</definedName>
    <definedName name="A126285774V_Latest">Data9!$FK$20</definedName>
    <definedName name="A126285778C">Data9!$GF$1:$GF$10,Data9!$GF$11:$GF$20</definedName>
    <definedName name="A126285778C_Data">Data9!$GF$11:$GF$20</definedName>
    <definedName name="A126285778C_Latest">Data9!$GF$20</definedName>
    <definedName name="A126285782V">Data9!$IE$1:$IE$10,Data9!$IE$11:$IE$20</definedName>
    <definedName name="A126285782V_Data">Data9!$IE$11:$IE$20</definedName>
    <definedName name="A126285782V_Latest">Data9!$IE$20</definedName>
    <definedName name="A126285786C">Data10!$M$1:$M$10,Data10!$M$11:$M$20</definedName>
    <definedName name="A126285786C_Data">Data10!$M$11:$M$20</definedName>
    <definedName name="A126285786C_Latest">Data10!$M$20</definedName>
    <definedName name="A126285790V">Data9!$DF$1:$DF$10,Data9!$DF$11:$DF$20</definedName>
    <definedName name="A126285790V_Data">Data9!$DF$11:$DF$20</definedName>
    <definedName name="A126285790V_Latest">Data9!$DF$20</definedName>
    <definedName name="A126285794C">Data5!$FU$1:$FU$10,Data5!$FU$11:$FU$20</definedName>
    <definedName name="A126285794C_Data">Data5!$FU$11:$FU$20</definedName>
    <definedName name="A126285794C_Latest">Data5!$FU$20</definedName>
    <definedName name="A126285798L">Data5!$GP$1:$GP$10,Data5!$GP$11:$GP$20</definedName>
    <definedName name="A126285798L_Data">Data5!$GP$11:$GP$20</definedName>
    <definedName name="A126285798L_Latest">Data5!$GP$20</definedName>
    <definedName name="A126285802T">Data5!$GY$1:$GY$10,Data5!$GY$11:$GY$20</definedName>
    <definedName name="A126285802T_Data">Data5!$GY$11:$GY$20</definedName>
    <definedName name="A126285802T_Latest">Data5!$GY$20</definedName>
    <definedName name="A126285806A">Data5!$HK$1:$HK$10,Data5!$HK$11:$HK$20</definedName>
    <definedName name="A126285806A_Data">Data5!$HK$11:$HK$20</definedName>
    <definedName name="A126285806A_Latest">Data5!$HK$20</definedName>
    <definedName name="A126285810T">Data5!$HW$1:$HW$10,Data5!$HW$11:$HW$20</definedName>
    <definedName name="A126285810T_Data">Data5!$HW$11:$HW$20</definedName>
    <definedName name="A126285810T_Latest">Data5!$HW$20</definedName>
    <definedName name="A126285814A">Data6!$T$1:$T$10,Data6!$T$11:$T$20</definedName>
    <definedName name="A126285814A_Data">Data6!$T$11:$T$20</definedName>
    <definedName name="A126285814A_Latest">Data6!$T$20</definedName>
    <definedName name="A126285818K">Data6!$AL$1:$AL$10,Data6!$AL$11:$AL$20</definedName>
    <definedName name="A126285818K_Data">Data6!$AL$11:$AL$20</definedName>
    <definedName name="A126285818K_Latest">Data6!$AL$20</definedName>
    <definedName name="A126285822A">Data5!$FX$1:$FX$10,Data5!$FX$11:$FX$20</definedName>
    <definedName name="A126285822A_Data">Data5!$FX$11:$FX$20</definedName>
    <definedName name="A126285822A_Latest">Data5!$FX$20</definedName>
    <definedName name="A126285826K">Data5!$GD$1:$GD$10,Data5!$GD$11:$GD$20</definedName>
    <definedName name="A126285826K_Data">Data5!$GD$11:$GD$20</definedName>
    <definedName name="A126285826K_Latest">Data5!$GD$20</definedName>
    <definedName name="A126285830A">Data5!$IC$1:$IC$10,Data5!$IC$11:$IC$20</definedName>
    <definedName name="A126285830A_Data">Data5!$IC$11:$IC$20</definedName>
    <definedName name="A126285830A_Latest">Data5!$IC$20</definedName>
    <definedName name="A126285834K">Data6!$Z$1:$Z$10,Data6!$Z$11:$Z$20</definedName>
    <definedName name="A126285834K_Data">Data6!$Z$11:$Z$20</definedName>
    <definedName name="A126285834K_Latest">Data6!$Z$20</definedName>
    <definedName name="A126285838V">Data5!$HT$1:$HT$10,Data5!$HT$11:$HT$20</definedName>
    <definedName name="A126285838V_Data">Data5!$HT$11:$HT$20</definedName>
    <definedName name="A126285838V_Latest">Data5!$HT$20</definedName>
    <definedName name="A126285842K">Data5!$II$1:$II$10,Data5!$II$11:$II$20</definedName>
    <definedName name="A126285842K_Data">Data5!$II$11:$II$20</definedName>
    <definedName name="A126285842K_Latest">Data5!$II$20</definedName>
    <definedName name="A126285846V">Data6!$E$1:$E$10,Data6!$E$11:$E$20</definedName>
    <definedName name="A126285846V_Data">Data6!$E$11:$E$20</definedName>
    <definedName name="A126285846V_Latest">Data6!$E$20</definedName>
    <definedName name="A126285850K">Data6!$AI$1:$AI$10,Data6!$AI$11:$AI$20</definedName>
    <definedName name="A126285850K_Data">Data6!$AI$11:$AI$20</definedName>
    <definedName name="A126285850K_Latest">Data6!$AI$20</definedName>
    <definedName name="A126285854V">Data5!$FF$1:$FF$10,Data5!$FF$11:$FF$20</definedName>
    <definedName name="A126285854V_Data">Data5!$FF$11:$FF$20</definedName>
    <definedName name="A126285854V_Latest">Data5!$FF$20</definedName>
    <definedName name="A126285858C">Data5!$FR$1:$FR$10,Data5!$FR$11:$FR$20</definedName>
    <definedName name="A126285858C_Data">Data5!$FR$11:$FR$20</definedName>
    <definedName name="A126285858C_Latest">Data5!$FR$20</definedName>
    <definedName name="A126285862V">Data5!$HB$1:$HB$10,Data5!$HB$11:$HB$20</definedName>
    <definedName name="A126285862V_Data">Data5!$HB$11:$HB$20</definedName>
    <definedName name="A126285862V_Latest">Data5!$HB$20</definedName>
    <definedName name="A126285866C">Data5!$HZ$1:$HZ$10,Data5!$HZ$11:$HZ$20</definedName>
    <definedName name="A126285866C_Data">Data5!$HZ$11:$HZ$20</definedName>
    <definedName name="A126285866C_Latest">Data5!$HZ$20</definedName>
    <definedName name="A126285870V">Data5!$IF$1:$IF$10,Data5!$IF$11:$IF$20</definedName>
    <definedName name="A126285870V_Data">Data5!$IF$11:$IF$20</definedName>
    <definedName name="A126285870V_Latest">Data5!$IF$20</definedName>
    <definedName name="A126285874C">Data5!$IL$1:$IL$10,Data5!$IL$11:$IL$20</definedName>
    <definedName name="A126285874C_Data">Data5!$IL$11:$IL$20</definedName>
    <definedName name="A126285874C_Latest">Data5!$IL$20</definedName>
    <definedName name="A126285878L">Data6!$B$1:$B$10,Data6!$B$11:$B$20</definedName>
    <definedName name="A126285878L_Data">Data6!$B$11:$B$20</definedName>
    <definedName name="A126285878L_Latest">Data6!$B$20</definedName>
    <definedName name="A126285882C">Data6!$W$1:$W$10,Data6!$W$11:$W$20</definedName>
    <definedName name="A126285882C_Data">Data6!$W$11:$W$20</definedName>
    <definedName name="A126285882C_Latest">Data6!$W$20</definedName>
    <definedName name="A126285886L">Data6!$AR$1:$AR$10,Data6!$AR$11:$AR$20</definedName>
    <definedName name="A126285886L_Data">Data6!$AR$11:$AR$20</definedName>
    <definedName name="A126285886L_Latest">Data6!$AR$20</definedName>
    <definedName name="A126285890C">Data5!$EN$1:$EN$10,Data5!$EN$11:$EN$20</definedName>
    <definedName name="A126285890C_Data">Data5!$EN$11:$EN$20</definedName>
    <definedName name="A126285890C_Latest">Data5!$EN$20</definedName>
    <definedName name="A126285894L">Data5!$EW$1:$EW$10,Data5!$EW$11:$EW$20</definedName>
    <definedName name="A126285894L_Data">Data5!$EW$11:$EW$20</definedName>
    <definedName name="A126285894L_Latest">Data5!$EW$20</definedName>
    <definedName name="A126285898W">Data5!$EZ$1:$EZ$10,Data5!$EZ$11:$EZ$20</definedName>
    <definedName name="A126285898W_Data">Data5!$EZ$11:$EZ$20</definedName>
    <definedName name="A126285898W_Latest">Data5!$EZ$20</definedName>
    <definedName name="A126285902A">Data5!$GA$1:$GA$10,Data5!$GA$11:$GA$20</definedName>
    <definedName name="A126285902A_Data">Data5!$GA$11:$GA$20</definedName>
    <definedName name="A126285902A_Latest">Data5!$GA$20</definedName>
    <definedName name="A126285906K">Data5!$GG$1:$GG$10,Data5!$GG$11:$GG$20</definedName>
    <definedName name="A126285906K_Data">Data5!$GG$11:$GG$20</definedName>
    <definedName name="A126285906K_Latest">Data5!$GG$20</definedName>
    <definedName name="A126285910A">Data5!$GJ$1:$GJ$10,Data5!$GJ$11:$GJ$20</definedName>
    <definedName name="A126285910A_Data">Data5!$GJ$11:$GJ$20</definedName>
    <definedName name="A126285910A_Latest">Data5!$GJ$20</definedName>
    <definedName name="A126285914K">Data5!$HE$1:$HE$10,Data5!$HE$11:$HE$20</definedName>
    <definedName name="A126285914K_Data">Data5!$HE$11:$HE$20</definedName>
    <definedName name="A126285914K_Latest">Data5!$HE$20</definedName>
    <definedName name="A126285918V">Data5!$IO$1:$IO$10,Data5!$IO$11:$IO$20</definedName>
    <definedName name="A126285918V_Data">Data5!$IO$11:$IO$20</definedName>
    <definedName name="A126285918V_Latest">Data5!$IO$20</definedName>
    <definedName name="A126285922K">Data6!$K$1:$K$10,Data6!$K$11:$K$20</definedName>
    <definedName name="A126285922K_Data">Data6!$K$11:$K$20</definedName>
    <definedName name="A126285922K_Latest">Data6!$K$20</definedName>
    <definedName name="A126285926V">Data6!$N$1:$N$10,Data6!$N$11:$N$20</definedName>
    <definedName name="A126285926V_Data">Data6!$N$11:$N$20</definedName>
    <definedName name="A126285926V_Latest">Data6!$N$20</definedName>
    <definedName name="A126285930K">Data6!$AC$1:$AC$10,Data6!$AC$11:$AC$20</definedName>
    <definedName name="A126285930K_Data">Data6!$AC$11:$AC$20</definedName>
    <definedName name="A126285930K_Latest">Data6!$AC$20</definedName>
    <definedName name="A126285934V">Data6!$AF$1:$AF$10,Data6!$AF$11:$AF$20</definedName>
    <definedName name="A126285934V_Data">Data6!$AF$11:$AF$20</definedName>
    <definedName name="A126285934V_Latest">Data6!$AF$20</definedName>
    <definedName name="A126285938C">Data5!$FC$1:$FC$10,Data5!$FC$11:$FC$20</definedName>
    <definedName name="A126285938C_Data">Data5!$FC$11:$FC$20</definedName>
    <definedName name="A126285938C_Latest">Data5!$FC$20</definedName>
    <definedName name="A126285942V">Data5!$FL$1:$FL$10,Data5!$FL$11:$FL$20</definedName>
    <definedName name="A126285942V_Data">Data5!$FL$11:$FL$20</definedName>
    <definedName name="A126285942V_Latest">Data5!$FL$20</definedName>
    <definedName name="A126285946C">Data5!$HN$1:$HN$10,Data5!$HN$11:$HN$20</definedName>
    <definedName name="A126285946C_Data">Data5!$HN$11:$HN$20</definedName>
    <definedName name="A126285946C_Latest">Data5!$HN$20</definedName>
    <definedName name="A126285950V">Data5!$HQ$1:$HQ$10,Data5!$HQ$11:$HQ$20</definedName>
    <definedName name="A126285950V_Data">Data5!$HQ$11:$HQ$20</definedName>
    <definedName name="A126285950V_Latest">Data5!$HQ$20</definedName>
    <definedName name="A126285954C">Data6!$H$1:$H$10,Data6!$H$11:$H$20</definedName>
    <definedName name="A126285954C_Data">Data6!$H$11:$H$20</definedName>
    <definedName name="A126285954C_Latest">Data6!$H$20</definedName>
    <definedName name="A126285958L">Data6!$AU$1:$AU$10,Data6!$AU$11:$AU$20</definedName>
    <definedName name="A126285958L_Data">Data6!$AU$11:$AU$20</definedName>
    <definedName name="A126285958L_Latest">Data6!$AU$20</definedName>
    <definedName name="A126285962C">Data5!$EK$1:$EK$10,Data5!$EK$11:$EK$20</definedName>
    <definedName name="A126285962C_Data">Data5!$EK$11:$EK$20</definedName>
    <definedName name="A126285962C_Latest">Data5!$EK$20</definedName>
    <definedName name="A126285966L">Data5!$EQ$1:$EQ$10,Data5!$EQ$11:$EQ$20</definedName>
    <definedName name="A126285966L_Data">Data5!$EQ$11:$EQ$20</definedName>
    <definedName name="A126285966L_Latest">Data5!$EQ$20</definedName>
    <definedName name="A126285970C">Data5!$ET$1:$ET$10,Data5!$ET$11:$ET$20</definedName>
    <definedName name="A126285970C_Data">Data5!$ET$11:$ET$20</definedName>
    <definedName name="A126285970C_Latest">Data5!$ET$20</definedName>
    <definedName name="A126285974L">Data5!$FI$1:$FI$10,Data5!$FI$11:$FI$20</definedName>
    <definedName name="A126285974L_Data">Data5!$FI$11:$FI$20</definedName>
    <definedName name="A126285974L_Latest">Data5!$FI$20</definedName>
    <definedName name="A126285978W">Data5!$GS$1:$GS$10,Data5!$GS$11:$GS$20</definedName>
    <definedName name="A126285978W_Data">Data5!$GS$11:$GS$20</definedName>
    <definedName name="A126285978W_Latest">Data5!$GS$20</definedName>
    <definedName name="A126285982L">Data5!$GV$1:$GV$10,Data5!$GV$11:$GV$20</definedName>
    <definedName name="A126285982L_Data">Data5!$GV$11:$GV$20</definedName>
    <definedName name="A126285982L_Latest">Data5!$GV$20</definedName>
    <definedName name="A126285986W">Data5!$FO$1:$FO$10,Data5!$FO$11:$FO$20</definedName>
    <definedName name="A126285986W_Data">Data5!$FO$11:$FO$20</definedName>
    <definedName name="A126285986W_Latest">Data5!$FO$20</definedName>
    <definedName name="A126285990L">Data5!$GM$1:$GM$10,Data5!$GM$11:$GM$20</definedName>
    <definedName name="A126285990L_Data">Data5!$GM$11:$GM$20</definedName>
    <definedName name="A126285990L_Latest">Data5!$GM$20</definedName>
    <definedName name="A126285994W">Data5!$HH$1:$HH$10,Data5!$HH$11:$HH$20</definedName>
    <definedName name="A126285994W_Data">Data5!$HH$11:$HH$20</definedName>
    <definedName name="A126285994W_Latest">Data5!$HH$20</definedName>
    <definedName name="A126285998F">Data6!$Q$1:$Q$10,Data6!$Q$11:$Q$20</definedName>
    <definedName name="A126285998F_Data">Data6!$Q$11:$Q$20</definedName>
    <definedName name="A126285998F_Latest">Data6!$Q$20</definedName>
    <definedName name="A126286002L">Data6!$AO$1:$AO$10,Data6!$AO$11:$AO$20</definedName>
    <definedName name="A126286002L_Data">Data6!$AO$11:$AO$20</definedName>
    <definedName name="A126286002L_Latest">Data6!$AO$20</definedName>
    <definedName name="A126286006W">Data5!$EH$1:$EH$10,Data5!$EH$11:$EH$20</definedName>
    <definedName name="A126286006W_Data">Data5!$EH$11:$EH$20</definedName>
    <definedName name="A126286006W_Latest">Data5!$EH$20</definedName>
    <definedName name="A126286010L">Data7!$FG$1:$FG$10,Data7!$FG$11:$FG$20</definedName>
    <definedName name="A126286010L_Data">Data7!$FG$11:$FG$20</definedName>
    <definedName name="A126286010L_Latest">Data7!$FG$20</definedName>
    <definedName name="A126286014W">Data7!$GB$1:$GB$10,Data7!$GB$11:$GB$20</definedName>
    <definedName name="A126286014W_Data">Data7!$GB$11:$GB$20</definedName>
    <definedName name="A126286014W_Latest">Data7!$GB$20</definedName>
    <definedName name="A126286018F">Data7!$GK$1:$GK$10,Data7!$GK$11:$GK$20</definedName>
    <definedName name="A126286018F_Data">Data7!$GK$11:$GK$20</definedName>
    <definedName name="A126286018F_Latest">Data7!$GK$20</definedName>
    <definedName name="A126286022W">Data7!$GW$1:$GW$10,Data7!$GW$11:$GW$20</definedName>
    <definedName name="A126286022W_Data">Data7!$GW$11:$GW$20</definedName>
    <definedName name="A126286022W_Latest">Data7!$GW$20</definedName>
    <definedName name="A126286026F">Data7!$HI$1:$HI$10,Data7!$HI$11:$HI$20</definedName>
    <definedName name="A126286026F_Data">Data7!$HI$11:$HI$20</definedName>
    <definedName name="A126286026F_Latest">Data7!$HI$20</definedName>
    <definedName name="A126286030W">Data8!$F$1:$F$10,Data8!$F$11:$F$20</definedName>
    <definedName name="A126286030W_Data">Data8!$F$11:$F$20</definedName>
    <definedName name="A126286030W_Latest">Data8!$F$20</definedName>
    <definedName name="A126286034F">Data8!$X$1:$X$10,Data8!$X$11:$X$20</definedName>
    <definedName name="A126286034F_Data">Data8!$X$11:$X$20</definedName>
    <definedName name="A126286034F_Latest">Data8!$X$20</definedName>
    <definedName name="A126286038R">Data7!$FJ$1:$FJ$10,Data7!$FJ$11:$FJ$20</definedName>
    <definedName name="A126286038R_Data">Data7!$FJ$11:$FJ$20</definedName>
    <definedName name="A126286038R_Latest">Data7!$FJ$20</definedName>
    <definedName name="A126286042F">Data7!$FP$1:$FP$10,Data7!$FP$11:$FP$20</definedName>
    <definedName name="A126286042F_Data">Data7!$FP$11:$FP$20</definedName>
    <definedName name="A126286042F_Latest">Data7!$FP$20</definedName>
    <definedName name="A126286046R">Data7!$HO$1:$HO$10,Data7!$HO$11:$HO$20</definedName>
    <definedName name="A126286046R_Data">Data7!$HO$11:$HO$20</definedName>
    <definedName name="A126286046R_Latest">Data7!$HO$20</definedName>
    <definedName name="A126286050F">Data8!$L$1:$L$10,Data8!$L$11:$L$20</definedName>
    <definedName name="A126286050F_Data">Data8!$L$11:$L$20</definedName>
    <definedName name="A126286050F_Latest">Data8!$L$20</definedName>
    <definedName name="A126286054R">Data7!$HF$1:$HF$10,Data7!$HF$11:$HF$20</definedName>
    <definedName name="A126286054R_Data">Data7!$HF$11:$HF$20</definedName>
    <definedName name="A126286054R_Latest">Data7!$HF$20</definedName>
    <definedName name="A126286058X">Data7!$HU$1:$HU$10,Data7!$HU$11:$HU$20</definedName>
    <definedName name="A126286058X_Data">Data7!$HU$11:$HU$20</definedName>
    <definedName name="A126286058X_Latest">Data7!$HU$20</definedName>
    <definedName name="A126286062R">Data7!$IG$1:$IG$10,Data7!$IG$11:$IG$20</definedName>
    <definedName name="A126286062R_Data">Data7!$IG$11:$IG$20</definedName>
    <definedName name="A126286062R_Latest">Data7!$IG$20</definedName>
    <definedName name="A126286066X">Data8!$U$1:$U$10,Data8!$U$11:$U$20</definedName>
    <definedName name="A126286066X_Data">Data8!$U$11:$U$20</definedName>
    <definedName name="A126286066X_Latest">Data8!$U$20</definedName>
    <definedName name="A126286070R">Data7!$ER$1:$ER$10,Data7!$ER$11:$ER$20</definedName>
    <definedName name="A126286070R_Data">Data7!$ER$11:$ER$20</definedName>
    <definedName name="A126286070R_Latest">Data7!$ER$20</definedName>
    <definedName name="A126286074X">Data7!$FD$1:$FD$10,Data7!$FD$11:$FD$20</definedName>
    <definedName name="A126286074X_Data">Data7!$FD$11:$FD$20</definedName>
    <definedName name="A126286074X_Latest">Data7!$FD$20</definedName>
    <definedName name="A126286078J">Data7!$GN$1:$GN$10,Data7!$GN$11:$GN$20</definedName>
    <definedName name="A126286078J_Data">Data7!$GN$11:$GN$20</definedName>
    <definedName name="A126286078J_Latest">Data7!$GN$20</definedName>
    <definedName name="A126286082X">Data7!$HL$1:$HL$10,Data7!$HL$11:$HL$20</definedName>
    <definedName name="A126286082X_Data">Data7!$HL$11:$HL$20</definedName>
    <definedName name="A126286082X_Latest">Data7!$HL$20</definedName>
    <definedName name="A126286086J">Data7!$HR$1:$HR$10,Data7!$HR$11:$HR$20</definedName>
    <definedName name="A126286086J_Data">Data7!$HR$11:$HR$20</definedName>
    <definedName name="A126286086J_Latest">Data7!$HR$20</definedName>
    <definedName name="A126286090X">Data7!$HX$1:$HX$10,Data7!$HX$11:$HX$20</definedName>
    <definedName name="A126286090X_Data">Data7!$HX$11:$HX$20</definedName>
    <definedName name="A126286090X_Latest">Data7!$HX$20</definedName>
    <definedName name="A126286094J">Data7!$ID$1:$ID$10,Data7!$ID$11:$ID$20</definedName>
    <definedName name="A126286094J_Data">Data7!$ID$11:$ID$20</definedName>
    <definedName name="A126286094J_Latest">Data7!$ID$20</definedName>
    <definedName name="A126286098T">Data8!$I$1:$I$10,Data8!$I$11:$I$20</definedName>
    <definedName name="A126286098T_Data">Data8!$I$11:$I$20</definedName>
    <definedName name="A126286098T_Latest">Data8!$I$20</definedName>
    <definedName name="A126286102W">Data8!$AD$1:$AD$10,Data8!$AD$11:$AD$20</definedName>
    <definedName name="A126286102W_Data">Data8!$AD$11:$AD$20</definedName>
    <definedName name="A126286102W_Latest">Data8!$AD$20</definedName>
    <definedName name="A126286106F">Data7!$DZ$1:$DZ$10,Data7!$DZ$11:$DZ$20</definedName>
    <definedName name="A126286106F_Data">Data7!$DZ$11:$DZ$20</definedName>
    <definedName name="A126286106F_Latest">Data7!$DZ$20</definedName>
    <definedName name="A126286110W">Data7!$EI$1:$EI$10,Data7!$EI$11:$EI$20</definedName>
    <definedName name="A126286110W_Data">Data7!$EI$11:$EI$20</definedName>
    <definedName name="A126286110W_Latest">Data7!$EI$20</definedName>
    <definedName name="A126286114F">Data7!$EL$1:$EL$10,Data7!$EL$11:$EL$20</definedName>
    <definedName name="A126286114F_Data">Data7!$EL$11:$EL$20</definedName>
    <definedName name="A126286114F_Latest">Data7!$EL$20</definedName>
    <definedName name="A126286118R">Data7!$FM$1:$FM$10,Data7!$FM$11:$FM$20</definedName>
    <definedName name="A126286118R_Data">Data7!$FM$11:$FM$20</definedName>
    <definedName name="A126286118R_Latest">Data7!$FM$20</definedName>
    <definedName name="A126286122F">Data7!$FS$1:$FS$10,Data7!$FS$11:$FS$20</definedName>
    <definedName name="A126286122F_Data">Data7!$FS$11:$FS$20</definedName>
    <definedName name="A126286122F_Latest">Data7!$FS$20</definedName>
    <definedName name="A126286126R">Data7!$FV$1:$FV$10,Data7!$FV$11:$FV$20</definedName>
    <definedName name="A126286126R_Data">Data7!$FV$11:$FV$20</definedName>
    <definedName name="A126286126R_Latest">Data7!$FV$20</definedName>
    <definedName name="A126286130F">Data7!$GQ$1:$GQ$10,Data7!$GQ$11:$GQ$20</definedName>
    <definedName name="A126286130F_Data">Data7!$GQ$11:$GQ$20</definedName>
    <definedName name="A126286130F_Latest">Data7!$GQ$20</definedName>
    <definedName name="A126286134R">Data7!$IA$1:$IA$10,Data7!$IA$11:$IA$20</definedName>
    <definedName name="A126286134R_Data">Data7!$IA$11:$IA$20</definedName>
    <definedName name="A126286134R_Latest">Data7!$IA$20</definedName>
    <definedName name="A126286138X">Data7!$IM$1:$IM$10,Data7!$IM$11:$IM$20</definedName>
    <definedName name="A126286138X_Data">Data7!$IM$11:$IM$20</definedName>
    <definedName name="A126286138X_Latest">Data7!$IM$20</definedName>
    <definedName name="A126286142R">Data7!$IP$1:$IP$10,Data7!$IP$11:$IP$20</definedName>
    <definedName name="A126286142R_Data">Data7!$IP$11:$IP$20</definedName>
    <definedName name="A126286142R_Latest">Data7!$IP$20</definedName>
    <definedName name="A126286146X">Data8!$O$1:$O$10,Data8!$O$11:$O$20</definedName>
    <definedName name="A126286146X_Data">Data8!$O$11:$O$20</definedName>
    <definedName name="A126286146X_Latest">Data8!$O$20</definedName>
    <definedName name="A126286150R">Data8!$R$1:$R$10,Data8!$R$11:$R$20</definedName>
    <definedName name="A126286150R_Data">Data8!$R$11:$R$20</definedName>
    <definedName name="A126286150R_Latest">Data8!$R$20</definedName>
    <definedName name="A126286154X">Data7!$EO$1:$EO$10,Data7!$EO$11:$EO$20</definedName>
    <definedName name="A126286154X_Data">Data7!$EO$11:$EO$20</definedName>
    <definedName name="A126286154X_Latest">Data7!$EO$20</definedName>
    <definedName name="A126286158J">Data7!$EX$1:$EX$10,Data7!$EX$11:$EX$20</definedName>
    <definedName name="A126286158J_Data">Data7!$EX$11:$EX$20</definedName>
    <definedName name="A126286158J_Latest">Data7!$EX$20</definedName>
    <definedName name="A126286162X">Data7!$GZ$1:$GZ$10,Data7!$GZ$11:$GZ$20</definedName>
    <definedName name="A126286162X_Data">Data7!$GZ$11:$GZ$20</definedName>
    <definedName name="A126286162X_Latest">Data7!$GZ$20</definedName>
    <definedName name="A126286166J">Data7!$HC$1:$HC$10,Data7!$HC$11:$HC$20</definedName>
    <definedName name="A126286166J_Data">Data7!$HC$11:$HC$20</definedName>
    <definedName name="A126286166J_Latest">Data7!$HC$20</definedName>
    <definedName name="A126286170X">Data7!$IJ$1:$IJ$10,Data7!$IJ$11:$IJ$20</definedName>
    <definedName name="A126286170X_Data">Data7!$IJ$11:$IJ$20</definedName>
    <definedName name="A126286170X_Latest">Data7!$IJ$20</definedName>
    <definedName name="A126286174J">Data8!$AG$1:$AG$10,Data8!$AG$11:$AG$20</definedName>
    <definedName name="A126286174J_Data">Data8!$AG$11:$AG$20</definedName>
    <definedName name="A126286174J_Latest">Data8!$AG$20</definedName>
    <definedName name="A126286178T">Data7!$DW$1:$DW$10,Data7!$DW$11:$DW$20</definedName>
    <definedName name="A126286178T_Data">Data7!$DW$11:$DW$20</definedName>
    <definedName name="A126286178T_Latest">Data7!$DW$20</definedName>
    <definedName name="A126286182J">Data7!$EC$1:$EC$10,Data7!$EC$11:$EC$20</definedName>
    <definedName name="A126286182J_Data">Data7!$EC$11:$EC$20</definedName>
    <definedName name="A126286182J_Latest">Data7!$EC$20</definedName>
    <definedName name="A126286186T">Data7!$EF$1:$EF$10,Data7!$EF$11:$EF$20</definedName>
    <definedName name="A126286186T_Data">Data7!$EF$11:$EF$20</definedName>
    <definedName name="A126286186T_Latest">Data7!$EF$20</definedName>
    <definedName name="A126286190J">Data7!$EU$1:$EU$10,Data7!$EU$11:$EU$20</definedName>
    <definedName name="A126286190J_Data">Data7!$EU$11:$EU$20</definedName>
    <definedName name="A126286190J_Latest">Data7!$EU$20</definedName>
    <definedName name="A126286194T">Data7!$GE$1:$GE$10,Data7!$GE$11:$GE$20</definedName>
    <definedName name="A126286194T_Data">Data7!$GE$11:$GE$20</definedName>
    <definedName name="A126286194T_Latest">Data7!$GE$20</definedName>
    <definedName name="A126286198A">Data7!$GH$1:$GH$10,Data7!$GH$11:$GH$20</definedName>
    <definedName name="A126286198A_Data">Data7!$GH$11:$GH$20</definedName>
    <definedName name="A126286198A_Latest">Data7!$GH$20</definedName>
    <definedName name="A126286202F">Data7!$FA$1:$FA$10,Data7!$FA$11:$FA$20</definedName>
    <definedName name="A126286202F_Data">Data7!$FA$11:$FA$20</definedName>
    <definedName name="A126286202F_Latest">Data7!$FA$20</definedName>
    <definedName name="A126286206R">Data7!$FY$1:$FY$10,Data7!$FY$11:$FY$20</definedName>
    <definedName name="A126286206R_Data">Data7!$FY$11:$FY$20</definedName>
    <definedName name="A126286206R_Latest">Data7!$FY$20</definedName>
    <definedName name="A126286210F">Data7!$GT$1:$GT$10,Data7!$GT$11:$GT$20</definedName>
    <definedName name="A126286210F_Data">Data7!$GT$11:$GT$20</definedName>
    <definedName name="A126286210F_Latest">Data7!$GT$20</definedName>
    <definedName name="A126286214R">Data8!$C$1:$C$10,Data8!$C$11:$C$20</definedName>
    <definedName name="A126286214R_Data">Data8!$C$11:$C$20</definedName>
    <definedName name="A126286214R_Latest">Data8!$C$20</definedName>
    <definedName name="A126286218X">Data8!$AA$1:$AA$10,Data8!$AA$11:$AA$20</definedName>
    <definedName name="A126286218X_Data">Data8!$AA$11:$AA$20</definedName>
    <definedName name="A126286218X_Latest">Data8!$AA$20</definedName>
    <definedName name="A126286222R">Data7!$DT$1:$DT$10,Data7!$DT$11:$DT$20</definedName>
    <definedName name="A126286222R_Data">Data7!$DT$11:$DT$20</definedName>
    <definedName name="A126286222R_Latest">Data7!$DT$20</definedName>
    <definedName name="A126286226X">Data8!$BW$1:$BW$10,Data8!$BW$11:$BW$20</definedName>
    <definedName name="A126286226X_Data">Data8!$BW$11:$BW$20</definedName>
    <definedName name="A126286226X_Latest">Data8!$BW$20</definedName>
    <definedName name="A126286230R">Data8!$CR$1:$CR$10,Data8!$CR$11:$CR$20</definedName>
    <definedName name="A126286230R_Data">Data8!$CR$11:$CR$20</definedName>
    <definedName name="A126286230R_Latest">Data8!$CR$20</definedName>
    <definedName name="A126286234X">Data8!$DA$1:$DA$10,Data8!$DA$11:$DA$20</definedName>
    <definedName name="A126286234X_Data">Data8!$DA$11:$DA$20</definedName>
    <definedName name="A126286234X_Latest">Data8!$DA$20</definedName>
    <definedName name="A126286238J">Data8!$DM$1:$DM$10,Data8!$DM$11:$DM$20</definedName>
    <definedName name="A126286238J_Data">Data8!$DM$11:$DM$20</definedName>
    <definedName name="A126286238J_Latest">Data8!$DM$20</definedName>
    <definedName name="A126286242X">Data8!$DY$1:$DY$10,Data8!$DY$11:$DY$20</definedName>
    <definedName name="A126286242X_Data">Data8!$DY$11:$DY$20</definedName>
    <definedName name="A126286242X_Latest">Data8!$DY$20</definedName>
    <definedName name="A126286246J">Data8!$FL$1:$FL$10,Data8!$FL$11:$FL$20</definedName>
    <definedName name="A126286246J_Data">Data8!$FL$11:$FL$20</definedName>
    <definedName name="A126286246J_Latest">Data8!$FL$20</definedName>
    <definedName name="A126286250X">Data8!$GD$1:$GD$10,Data8!$GD$11:$GD$20</definedName>
    <definedName name="A126286250X_Data">Data8!$GD$11:$GD$20</definedName>
    <definedName name="A126286250X_Latest">Data8!$GD$20</definedName>
    <definedName name="A126286254J">Data8!$BZ$1:$BZ$10,Data8!$BZ$11:$BZ$20</definedName>
    <definedName name="A126286254J_Data">Data8!$BZ$11:$BZ$20</definedName>
    <definedName name="A126286254J_Latest">Data8!$BZ$20</definedName>
    <definedName name="A126286258T">Data8!$CF$1:$CF$10,Data8!$CF$11:$CF$20</definedName>
    <definedName name="A126286258T_Data">Data8!$CF$11:$CF$20</definedName>
    <definedName name="A126286258T_Latest">Data8!$CF$20</definedName>
    <definedName name="A126286262J">Data8!$EE$1:$EE$10,Data8!$EE$11:$EE$20</definedName>
    <definedName name="A126286262J_Data">Data8!$EE$11:$EE$20</definedName>
    <definedName name="A126286262J_Latest">Data8!$EE$20</definedName>
    <definedName name="A126286266T">Data8!$FR$1:$FR$10,Data8!$FR$11:$FR$20</definedName>
    <definedName name="A126286266T_Data">Data8!$FR$11:$FR$20</definedName>
    <definedName name="A126286266T_Latest">Data8!$FR$20</definedName>
    <definedName name="A126286270J">Data8!$DV$1:$DV$10,Data8!$DV$11:$DV$20</definedName>
    <definedName name="A126286270J_Data">Data8!$DV$11:$DV$20</definedName>
    <definedName name="A126286270J_Latest">Data8!$DV$20</definedName>
    <definedName name="A126286274T">Data8!$EK$1:$EK$10,Data8!$EK$11:$EK$20</definedName>
    <definedName name="A126286274T_Data">Data8!$EK$11:$EK$20</definedName>
    <definedName name="A126286274T_Latest">Data8!$EK$20</definedName>
    <definedName name="A126286278A">Data8!$EW$1:$EW$10,Data8!$EW$11:$EW$20</definedName>
    <definedName name="A126286278A_Data">Data8!$EW$11:$EW$20</definedName>
    <definedName name="A126286278A_Latest">Data8!$EW$20</definedName>
    <definedName name="A126286282T">Data8!$GA$1:$GA$10,Data8!$GA$11:$GA$20</definedName>
    <definedName name="A126286282T_Data">Data8!$GA$11:$GA$20</definedName>
    <definedName name="A126286282T_Latest">Data8!$GA$20</definedName>
    <definedName name="A126286286A">Data8!$BH$1:$BH$10,Data8!$BH$11:$BH$20</definedName>
    <definedName name="A126286286A_Data">Data8!$BH$11:$BH$20</definedName>
    <definedName name="A126286286A_Latest">Data8!$BH$20</definedName>
    <definedName name="A126286290T">Data8!$BT$1:$BT$10,Data8!$BT$11:$BT$20</definedName>
    <definedName name="A126286290T_Data">Data8!$BT$11:$BT$20</definedName>
    <definedName name="A126286290T_Latest">Data8!$BT$20</definedName>
    <definedName name="A126286294A">Data8!$DD$1:$DD$10,Data8!$DD$11:$DD$20</definedName>
    <definedName name="A126286294A_Data">Data8!$DD$11:$DD$20</definedName>
    <definedName name="A126286294A_Latest">Data8!$DD$20</definedName>
    <definedName name="A126286298K">Data8!$EB$1:$EB$10,Data8!$EB$11:$EB$20</definedName>
    <definedName name="A126286298K_Data">Data8!$EB$11:$EB$20</definedName>
    <definedName name="A126286298K_Latest">Data8!$EB$20</definedName>
    <definedName name="A126286302R">Data8!$EH$1:$EH$10,Data8!$EH$11:$EH$20</definedName>
    <definedName name="A126286302R_Data">Data8!$EH$11:$EH$20</definedName>
    <definedName name="A126286302R_Latest">Data8!$EH$20</definedName>
    <definedName name="A126286306X">Data8!$EN$1:$EN$10,Data8!$EN$11:$EN$20</definedName>
    <definedName name="A126286306X_Data">Data8!$EN$11:$EN$20</definedName>
    <definedName name="A126286306X_Latest">Data8!$EN$20</definedName>
    <definedName name="A126286310R">Data8!$ET$1:$ET$10,Data8!$ET$11:$ET$20</definedName>
    <definedName name="A126286310R_Data">Data8!$ET$11:$ET$20</definedName>
    <definedName name="A126286310R_Latest">Data8!$ET$20</definedName>
    <definedName name="A126286314X">Data8!$FO$1:$FO$10,Data8!$FO$11:$FO$20</definedName>
    <definedName name="A126286314X_Data">Data8!$FO$11:$FO$20</definedName>
    <definedName name="A126286314X_Latest">Data8!$FO$20</definedName>
    <definedName name="A126286318J">Data8!$GJ$1:$GJ$10,Data8!$GJ$11:$GJ$20</definedName>
    <definedName name="A126286318J_Data">Data8!$GJ$11:$GJ$20</definedName>
    <definedName name="A126286318J_Latest">Data8!$GJ$20</definedName>
    <definedName name="A126286322X">Data8!$AP$1:$AP$10,Data8!$AP$11:$AP$20</definedName>
    <definedName name="A126286322X_Data">Data8!$AP$11:$AP$20</definedName>
    <definedName name="A126286322X_Latest">Data8!$AP$20</definedName>
    <definedName name="A126286326J">Data8!$AY$1:$AY$10,Data8!$AY$11:$AY$20</definedName>
    <definedName name="A126286326J_Data">Data8!$AY$11:$AY$20</definedName>
    <definedName name="A126286326J_Latest">Data8!$AY$20</definedName>
    <definedName name="A126286330X">Data8!$BB$1:$BB$10,Data8!$BB$11:$BB$20</definedName>
    <definedName name="A126286330X_Data">Data8!$BB$11:$BB$20</definedName>
    <definedName name="A126286330X_Latest">Data8!$BB$20</definedName>
    <definedName name="A126286334J">Data8!$CC$1:$CC$10,Data8!$CC$11:$CC$20</definedName>
    <definedName name="A126286334J_Data">Data8!$CC$11:$CC$20</definedName>
    <definedName name="A126286334J_Latest">Data8!$CC$20</definedName>
    <definedName name="A126286338T">Data8!$CI$1:$CI$10,Data8!$CI$11:$CI$20</definedName>
    <definedName name="A126286338T_Data">Data8!$CI$11:$CI$20</definedName>
    <definedName name="A126286338T_Latest">Data8!$CI$20</definedName>
    <definedName name="A126286342J">Data8!$CL$1:$CL$10,Data8!$CL$11:$CL$20</definedName>
    <definedName name="A126286342J_Data">Data8!$CL$11:$CL$20</definedName>
    <definedName name="A126286342J_Latest">Data8!$CL$20</definedName>
    <definedName name="A126286346T">Data8!$DG$1:$DG$10,Data8!$DG$11:$DG$20</definedName>
    <definedName name="A126286346T_Data">Data8!$DG$11:$DG$20</definedName>
    <definedName name="A126286346T_Latest">Data8!$DG$20</definedName>
    <definedName name="A126286350J">Data8!$EQ$1:$EQ$10,Data8!$EQ$11:$EQ$20</definedName>
    <definedName name="A126286350J_Data">Data8!$EQ$11:$EQ$20</definedName>
    <definedName name="A126286350J_Latest">Data8!$EQ$20</definedName>
    <definedName name="A126286354T">Data8!$FC$1:$FC$10,Data8!$FC$11:$FC$20</definedName>
    <definedName name="A126286354T_Data">Data8!$FC$11:$FC$20</definedName>
    <definedName name="A126286354T_Latest">Data8!$FC$20</definedName>
    <definedName name="A126286358A">Data8!$FF$1:$FF$10,Data8!$FF$11:$FF$20</definedName>
    <definedName name="A126286358A_Data">Data8!$FF$11:$FF$20</definedName>
    <definedName name="A126286358A_Latest">Data8!$FF$20</definedName>
    <definedName name="A126286362T">Data8!$FU$1:$FU$10,Data8!$FU$11:$FU$20</definedName>
    <definedName name="A126286362T_Data">Data8!$FU$11:$FU$20</definedName>
    <definedName name="A126286362T_Latest">Data8!$FU$20</definedName>
    <definedName name="A126286366A">Data8!$FX$1:$FX$10,Data8!$FX$11:$FX$20</definedName>
    <definedName name="A126286366A_Data">Data8!$FX$11:$FX$20</definedName>
    <definedName name="A126286366A_Latest">Data8!$FX$20</definedName>
    <definedName name="A126286370T">Data8!$BE$1:$BE$10,Data8!$BE$11:$BE$20</definedName>
    <definedName name="A126286370T_Data">Data8!$BE$11:$BE$20</definedName>
    <definedName name="A126286370T_Latest">Data8!$BE$20</definedName>
    <definedName name="A126286374A">Data8!$BN$1:$BN$10,Data8!$BN$11:$BN$20</definedName>
    <definedName name="A126286374A_Data">Data8!$BN$11:$BN$20</definedName>
    <definedName name="A126286374A_Latest">Data8!$BN$20</definedName>
    <definedName name="A126286378K">Data8!$DP$1:$DP$10,Data8!$DP$11:$DP$20</definedName>
    <definedName name="A126286378K_Data">Data8!$DP$11:$DP$20</definedName>
    <definedName name="A126286378K_Latest">Data8!$DP$20</definedName>
    <definedName name="A126286382A">Data8!$DS$1:$DS$10,Data8!$DS$11:$DS$20</definedName>
    <definedName name="A126286382A_Data">Data8!$DS$11:$DS$20</definedName>
    <definedName name="A126286382A_Latest">Data8!$DS$20</definedName>
    <definedName name="A126286386K">Data8!$EZ$1:$EZ$10,Data8!$EZ$11:$EZ$20</definedName>
    <definedName name="A126286386K_Data">Data8!$EZ$11:$EZ$20</definedName>
    <definedName name="A126286386K_Latest">Data8!$EZ$20</definedName>
    <definedName name="A126286390A">Data8!$GM$1:$GM$10,Data8!$GM$11:$GM$20</definedName>
    <definedName name="A126286390A_Data">Data8!$GM$11:$GM$20</definedName>
    <definedName name="A126286390A_Latest">Data8!$GM$20</definedName>
    <definedName name="A126286394K">Data8!$AM$1:$AM$10,Data8!$AM$11:$AM$20</definedName>
    <definedName name="A126286394K_Data">Data8!$AM$11:$AM$20</definedName>
    <definedName name="A126286394K_Latest">Data8!$AM$20</definedName>
    <definedName name="A126286398V">Data8!$AS$1:$AS$10,Data8!$AS$11:$AS$20</definedName>
    <definedName name="A126286398V_Data">Data8!$AS$11:$AS$20</definedName>
    <definedName name="A126286398V_Latest">Data8!$AS$20</definedName>
    <definedName name="A126286402X">Data8!$AV$1:$AV$10,Data8!$AV$11:$AV$20</definedName>
    <definedName name="A126286402X_Data">Data8!$AV$11:$AV$20</definedName>
    <definedName name="A126286402X_Latest">Data8!$AV$20</definedName>
    <definedName name="A126286406J">Data8!$BK$1:$BK$10,Data8!$BK$11:$BK$20</definedName>
    <definedName name="A126286406J_Data">Data8!$BK$11:$BK$20</definedName>
    <definedName name="A126286406J_Latest">Data8!$BK$20</definedName>
    <definedName name="A126286410X">Data8!$CU$1:$CU$10,Data8!$CU$11:$CU$20</definedName>
    <definedName name="A126286410X_Data">Data8!$CU$11:$CU$20</definedName>
    <definedName name="A126286410X_Latest">Data8!$CU$20</definedName>
    <definedName name="A126286414J">Data8!$CX$1:$CX$10,Data8!$CX$11:$CX$20</definedName>
    <definedName name="A126286414J_Data">Data8!$CX$11:$CX$20</definedName>
    <definedName name="A126286414J_Latest">Data8!$CX$20</definedName>
    <definedName name="A126286418T">Data8!$BQ$1:$BQ$10,Data8!$BQ$11:$BQ$20</definedName>
    <definedName name="A126286418T_Data">Data8!$BQ$11:$BQ$20</definedName>
    <definedName name="A126286418T_Latest">Data8!$BQ$20</definedName>
    <definedName name="A126286422J">Data8!$CO$1:$CO$10,Data8!$CO$11:$CO$20</definedName>
    <definedName name="A126286422J_Data">Data8!$CO$11:$CO$20</definedName>
    <definedName name="A126286422J_Latest">Data8!$CO$20</definedName>
    <definedName name="A126286426T">Data8!$DJ$1:$DJ$10,Data8!$DJ$11:$DJ$20</definedName>
    <definedName name="A126286426T_Data">Data8!$DJ$11:$DJ$20</definedName>
    <definedName name="A126286426T_Latest">Data8!$DJ$20</definedName>
    <definedName name="A126286430J">Data8!$FI$1:$FI$10,Data8!$FI$11:$FI$20</definedName>
    <definedName name="A126286430J_Data">Data8!$FI$11:$FI$20</definedName>
    <definedName name="A126286430J_Latest">Data8!$FI$20</definedName>
    <definedName name="A126286434T">Data8!$GG$1:$GG$10,Data8!$GG$11:$GG$20</definedName>
    <definedName name="A126286434T_Data">Data8!$GG$11:$GG$20</definedName>
    <definedName name="A126286434T_Latest">Data8!$GG$20</definedName>
    <definedName name="A126286438A">Data8!$AJ$1:$AJ$10,Data8!$AJ$11:$AJ$20</definedName>
    <definedName name="A126286438A_Data">Data8!$AJ$11:$AJ$20</definedName>
    <definedName name="A126286438A_Latest">Data8!$AJ$20</definedName>
    <definedName name="A126286442T">Data8!$IC$1:$IC$10,Data8!$IC$11:$IC$20</definedName>
    <definedName name="A126286442T_Data">Data8!$IC$11:$IC$20</definedName>
    <definedName name="A126286442T_Latest">Data8!$IC$20</definedName>
    <definedName name="A126286446A">Data9!$H$1:$H$10,Data9!$H$11:$H$20</definedName>
    <definedName name="A126286446A_Data">Data9!$H$11:$H$20</definedName>
    <definedName name="A126286446A_Latest">Data9!$H$20</definedName>
    <definedName name="A126286450T">Data9!$Q$1:$Q$10,Data9!$Q$11:$Q$20</definedName>
    <definedName name="A126286450T_Data">Data9!$Q$11:$Q$20</definedName>
    <definedName name="A126286450T_Latest">Data9!$Q$20</definedName>
    <definedName name="A126286454A">Data9!$AC$1:$AC$10,Data9!$AC$11:$AC$20</definedName>
    <definedName name="A126286454A_Data">Data9!$AC$11:$AC$20</definedName>
    <definedName name="A126286454A_Latest">Data9!$AC$20</definedName>
    <definedName name="A126286458K">Data9!$AO$1:$AO$10,Data9!$AO$11:$AO$20</definedName>
    <definedName name="A126286458K_Data">Data9!$AO$11:$AO$20</definedName>
    <definedName name="A126286458K_Latest">Data9!$AO$20</definedName>
    <definedName name="A126286462A">Data9!$CB$1:$CB$10,Data9!$CB$11:$CB$20</definedName>
    <definedName name="A126286462A_Data">Data9!$CB$11:$CB$20</definedName>
    <definedName name="A126286462A_Latest">Data9!$CB$20</definedName>
    <definedName name="A126286466K">Data9!$CT$1:$CT$10,Data9!$CT$11:$CT$20</definedName>
    <definedName name="A126286466K_Data">Data9!$CT$11:$CT$20</definedName>
    <definedName name="A126286466K_Latest">Data9!$CT$20</definedName>
    <definedName name="A126286470A">Data8!$IF$1:$IF$10,Data8!$IF$11:$IF$20</definedName>
    <definedName name="A126286470A_Data">Data8!$IF$11:$IF$20</definedName>
    <definedName name="A126286470A_Latest">Data8!$IF$20</definedName>
    <definedName name="A126286474K">Data8!$IL$1:$IL$10,Data8!$IL$11:$IL$20</definedName>
    <definedName name="A126286474K_Data">Data8!$IL$11:$IL$20</definedName>
    <definedName name="A126286474K_Latest">Data8!$IL$20</definedName>
    <definedName name="A126286478V">Data9!$AU$1:$AU$10,Data9!$AU$11:$AU$20</definedName>
    <definedName name="A126286478V_Data">Data9!$AU$11:$AU$20</definedName>
    <definedName name="A126286478V_Latest">Data9!$AU$20</definedName>
    <definedName name="A126286482K">Data9!$CH$1:$CH$10,Data9!$CH$11:$CH$20</definedName>
    <definedName name="A126286482K_Data">Data9!$CH$11:$CH$20</definedName>
    <definedName name="A126286482K_Latest">Data9!$CH$20</definedName>
    <definedName name="A126286486V">Data9!$AL$1:$AL$10,Data9!$AL$11:$AL$20</definedName>
    <definedName name="A126286486V_Data">Data9!$AL$11:$AL$20</definedName>
    <definedName name="A126286486V_Latest">Data9!$AL$20</definedName>
    <definedName name="A126286490K">Data9!$BA$1:$BA$10,Data9!$BA$11:$BA$20</definedName>
    <definedName name="A126286490K_Data">Data9!$BA$11:$BA$20</definedName>
    <definedName name="A126286490K_Latest">Data9!$BA$20</definedName>
    <definedName name="A126286494V">Data9!$BM$1:$BM$10,Data9!$BM$11:$BM$20</definedName>
    <definedName name="A126286494V_Data">Data9!$BM$11:$BM$20</definedName>
    <definedName name="A126286494V_Latest">Data9!$BM$20</definedName>
    <definedName name="A126286498C">Data9!$CQ$1:$CQ$10,Data9!$CQ$11:$CQ$20</definedName>
    <definedName name="A126286498C_Data">Data9!$CQ$11:$CQ$20</definedName>
    <definedName name="A126286498C_Latest">Data9!$CQ$20</definedName>
    <definedName name="A126286502J">Data8!$HN$1:$HN$10,Data8!$HN$11:$HN$20</definedName>
    <definedName name="A126286502J_Data">Data8!$HN$11:$HN$20</definedName>
    <definedName name="A126286502J_Latest">Data8!$HN$20</definedName>
    <definedName name="A126286506T">Data8!$HZ$1:$HZ$10,Data8!$HZ$11:$HZ$20</definedName>
    <definedName name="A126286506T_Data">Data8!$HZ$11:$HZ$20</definedName>
    <definedName name="A126286506T_Latest">Data8!$HZ$20</definedName>
    <definedName name="A126286510J">Data9!$T$1:$T$10,Data9!$T$11:$T$20</definedName>
    <definedName name="A126286510J_Data">Data9!$T$11:$T$20</definedName>
    <definedName name="A126286510J_Latest">Data9!$T$20</definedName>
    <definedName name="A126286514T">Data9!$AR$1:$AR$10,Data9!$AR$11:$AR$20</definedName>
    <definedName name="A126286514T_Data">Data9!$AR$11:$AR$20</definedName>
    <definedName name="A126286514T_Latest">Data9!$AR$20</definedName>
    <definedName name="A126286518A">Data9!$AX$1:$AX$10,Data9!$AX$11:$AX$20</definedName>
    <definedName name="A126286518A_Data">Data9!$AX$11:$AX$20</definedName>
    <definedName name="A126286518A_Latest">Data9!$AX$20</definedName>
    <definedName name="A126286522T">Data9!$BD$1:$BD$10,Data9!$BD$11:$BD$20</definedName>
    <definedName name="A126286522T_Data">Data9!$BD$11:$BD$20</definedName>
    <definedName name="A126286522T_Latest">Data9!$BD$20</definedName>
    <definedName name="A126286526A">Data9!$BJ$1:$BJ$10,Data9!$BJ$11:$BJ$20</definedName>
    <definedName name="A126286526A_Data">Data9!$BJ$11:$BJ$20</definedName>
    <definedName name="A126286526A_Latest">Data9!$BJ$20</definedName>
    <definedName name="A126286530T">Data9!$CE$1:$CE$10,Data9!$CE$11:$CE$20</definedName>
    <definedName name="A126286530T_Data">Data9!$CE$11:$CE$20</definedName>
    <definedName name="A126286530T_Latest">Data9!$CE$20</definedName>
    <definedName name="A126286534A">Data9!$CZ$1:$CZ$10,Data9!$CZ$11:$CZ$20</definedName>
    <definedName name="A126286534A_Data">Data9!$CZ$11:$CZ$20</definedName>
    <definedName name="A126286534A_Latest">Data9!$CZ$20</definedName>
    <definedName name="A126286538K">Data8!$GV$1:$GV$10,Data8!$GV$11:$GV$20</definedName>
    <definedName name="A126286538K_Data">Data8!$GV$11:$GV$20</definedName>
    <definedName name="A126286538K_Latest">Data8!$GV$20</definedName>
    <definedName name="A126286542A">Data8!$HE$1:$HE$10,Data8!$HE$11:$HE$20</definedName>
    <definedName name="A126286542A_Data">Data8!$HE$11:$HE$20</definedName>
    <definedName name="A126286542A_Latest">Data8!$HE$20</definedName>
    <definedName name="A126286546K">Data8!$HH$1:$HH$10,Data8!$HH$11:$HH$20</definedName>
    <definedName name="A126286546K_Data">Data8!$HH$11:$HH$20</definedName>
    <definedName name="A126286546K_Latest">Data8!$HH$20</definedName>
    <definedName name="A126286550A">Data8!$II$1:$II$10,Data8!$II$11:$II$20</definedName>
    <definedName name="A126286550A_Data">Data8!$II$11:$II$20</definedName>
    <definedName name="A126286550A_Latest">Data8!$II$20</definedName>
    <definedName name="A126286554K">Data8!$IO$1:$IO$10,Data8!$IO$11:$IO$20</definedName>
    <definedName name="A126286554K_Data">Data8!$IO$11:$IO$20</definedName>
    <definedName name="A126286554K_Latest">Data8!$IO$20</definedName>
    <definedName name="A126286558V">Data9!$B$1:$B$10,Data9!$B$11:$B$20</definedName>
    <definedName name="A126286558V_Data">Data9!$B$11:$B$20</definedName>
    <definedName name="A126286558V_Latest">Data9!$B$20</definedName>
    <definedName name="A126286562K">Data9!$W$1:$W$10,Data9!$W$11:$W$20</definedName>
    <definedName name="A126286562K_Data">Data9!$W$11:$W$20</definedName>
    <definedName name="A126286562K_Latest">Data9!$W$20</definedName>
    <definedName name="A126286566V">Data9!$BG$1:$BG$10,Data9!$BG$11:$BG$20</definedName>
    <definedName name="A126286566V_Data">Data9!$BG$11:$BG$20</definedName>
    <definedName name="A126286566V_Latest">Data9!$BG$20</definedName>
    <definedName name="A126286570K">Data9!$BS$1:$BS$10,Data9!$BS$11:$BS$20</definedName>
    <definedName name="A126286570K_Data">Data9!$BS$11:$BS$20</definedName>
    <definedName name="A126286570K_Latest">Data9!$BS$20</definedName>
    <definedName name="A126286574V">Data9!$BV$1:$BV$10,Data9!$BV$11:$BV$20</definedName>
    <definedName name="A126286574V_Data">Data9!$BV$11:$BV$20</definedName>
    <definedName name="A126286574V_Latest">Data9!$BV$20</definedName>
    <definedName name="A126286578C">Data9!$CK$1:$CK$10,Data9!$CK$11:$CK$20</definedName>
    <definedName name="A126286578C_Data">Data9!$CK$11:$CK$20</definedName>
    <definedName name="A126286578C_Latest">Data9!$CK$20</definedName>
    <definedName name="A126286582V">Data9!$CN$1:$CN$10,Data9!$CN$11:$CN$20</definedName>
    <definedName name="A126286582V_Data">Data9!$CN$11:$CN$20</definedName>
    <definedName name="A126286582V_Latest">Data9!$CN$20</definedName>
    <definedName name="A126286586C">Data8!$HK$1:$HK$10,Data8!$HK$11:$HK$20</definedName>
    <definedName name="A126286586C_Data">Data8!$HK$11:$HK$20</definedName>
    <definedName name="A126286586C_Latest">Data8!$HK$20</definedName>
    <definedName name="A126286590V">Data8!$HT$1:$HT$10,Data8!$HT$11:$HT$20</definedName>
    <definedName name="A126286590V_Data">Data8!$HT$11:$HT$20</definedName>
    <definedName name="A126286590V_Latest">Data8!$HT$20</definedName>
    <definedName name="A126286594C">Data9!$AF$1:$AF$10,Data9!$AF$11:$AF$20</definedName>
    <definedName name="A126286594C_Data">Data9!$AF$11:$AF$20</definedName>
    <definedName name="A126286594C_Latest">Data9!$AF$20</definedName>
    <definedName name="A126286598L">Data9!$AI$1:$AI$10,Data9!$AI$11:$AI$20</definedName>
    <definedName name="A126286598L_Data">Data9!$AI$11:$AI$20</definedName>
    <definedName name="A126286598L_Latest">Data9!$AI$20</definedName>
    <definedName name="A126286602T">Data9!$BP$1:$BP$10,Data9!$BP$11:$BP$20</definedName>
    <definedName name="A126286602T_Data">Data9!$BP$11:$BP$20</definedName>
    <definedName name="A126286602T_Latest">Data9!$BP$20</definedName>
    <definedName name="A126286606A">Data9!$DC$1:$DC$10,Data9!$DC$11:$DC$20</definedName>
    <definedName name="A126286606A_Data">Data9!$DC$11:$DC$20</definedName>
    <definedName name="A126286606A_Latest">Data9!$DC$20</definedName>
    <definedName name="A126286610T">Data8!$GS$1:$GS$10,Data8!$GS$11:$GS$20</definedName>
    <definedName name="A126286610T_Data">Data8!$GS$11:$GS$20</definedName>
    <definedName name="A126286610T_Latest">Data8!$GS$20</definedName>
    <definedName name="A126286614A">Data8!$GY$1:$GY$10,Data8!$GY$11:$GY$20</definedName>
    <definedName name="A126286614A_Data">Data8!$GY$11:$GY$20</definedName>
    <definedName name="A126286614A_Latest">Data8!$GY$20</definedName>
    <definedName name="A126286618K">Data8!$HB$1:$HB$10,Data8!$HB$11:$HB$20</definedName>
    <definedName name="A126286618K_Data">Data8!$HB$11:$HB$20</definedName>
    <definedName name="A126286618K_Latest">Data8!$HB$20</definedName>
    <definedName name="A126286622A">Data8!$HQ$1:$HQ$10,Data8!$HQ$11:$HQ$20</definedName>
    <definedName name="A126286622A_Data">Data8!$HQ$11:$HQ$20</definedName>
    <definedName name="A126286622A_Latest">Data8!$HQ$20</definedName>
    <definedName name="A126286626K">Data9!$K$1:$K$10,Data9!$K$11:$K$20</definedName>
    <definedName name="A126286626K_Data">Data9!$K$11:$K$20</definedName>
    <definedName name="A126286626K_Latest">Data9!$K$20</definedName>
    <definedName name="A126286630A">Data9!$N$1:$N$10,Data9!$N$11:$N$20</definedName>
    <definedName name="A126286630A_Data">Data9!$N$11:$N$20</definedName>
    <definedName name="A126286630A_Latest">Data9!$N$20</definedName>
    <definedName name="A126286634K">Data8!$HW$1:$HW$10,Data8!$HW$11:$HW$20</definedName>
    <definedName name="A126286634K_Data">Data8!$HW$11:$HW$20</definedName>
    <definedName name="A126286634K_Latest">Data8!$HW$20</definedName>
    <definedName name="A126286638V">Data9!$E$1:$E$10,Data9!$E$11:$E$20</definedName>
    <definedName name="A126286638V_Data">Data9!$E$11:$E$20</definedName>
    <definedName name="A126286638V_Latest">Data9!$E$20</definedName>
    <definedName name="A126286642K">Data9!$Z$1:$Z$10,Data9!$Z$11:$Z$20</definedName>
    <definedName name="A126286642K_Data">Data9!$Z$11:$Z$20</definedName>
    <definedName name="A126286642K_Latest">Data9!$Z$20</definedName>
    <definedName name="A126286646V">Data9!$BY$1:$BY$10,Data9!$BY$11:$BY$20</definedName>
    <definedName name="A126286646V_Data">Data9!$BY$11:$BY$20</definedName>
    <definedName name="A126286646V_Latest">Data9!$BY$20</definedName>
    <definedName name="A126286650K">Data9!$CW$1:$CW$10,Data9!$CW$11:$CW$20</definedName>
    <definedName name="A126286650K_Data">Data9!$CW$11:$CW$20</definedName>
    <definedName name="A126286650K_Latest">Data9!$CW$20</definedName>
    <definedName name="A126286654V">Data8!$GP$1:$GP$10,Data8!$GP$11:$GP$20</definedName>
    <definedName name="A126286654V_Data">Data8!$GP$11:$GP$20</definedName>
    <definedName name="A126286654V_Latest">Data8!$GP$20</definedName>
    <definedName name="A126286658C">Data5!$O$1:$O$10,Data5!$O$11:$O$20</definedName>
    <definedName name="A126286658C_Data">Data5!$O$11:$O$20</definedName>
    <definedName name="A126286658C_Latest">Data5!$O$20</definedName>
    <definedName name="A126286662V">Data5!$AJ$1:$AJ$10,Data5!$AJ$11:$AJ$20</definedName>
    <definedName name="A126286662V_Data">Data5!$AJ$11:$AJ$20</definedName>
    <definedName name="A126286662V_Latest">Data5!$AJ$20</definedName>
    <definedName name="A126286666C">Data5!$AS$1:$AS$10,Data5!$AS$11:$AS$20</definedName>
    <definedName name="A126286666C_Data">Data5!$AS$11:$AS$20</definedName>
    <definedName name="A126286666C_Latest">Data5!$AS$20</definedName>
    <definedName name="A126286670V">Data5!$BE$1:$BE$10,Data5!$BE$11:$BE$20</definedName>
    <definedName name="A126286670V_Data">Data5!$BE$11:$BE$20</definedName>
    <definedName name="A126286670V_Latest">Data5!$BE$20</definedName>
    <definedName name="A126286674C">Data5!$BQ$1:$BQ$10,Data5!$BQ$11:$BQ$20</definedName>
    <definedName name="A126286674C_Data">Data5!$BQ$11:$BQ$20</definedName>
    <definedName name="A126286674C_Latest">Data5!$BQ$20</definedName>
    <definedName name="A126286678L">Data5!$DD$1:$DD$10,Data5!$DD$11:$DD$20</definedName>
    <definedName name="A126286678L_Data">Data5!$DD$11:$DD$20</definedName>
    <definedName name="A126286678L_Latest">Data5!$DD$20</definedName>
    <definedName name="A126286682C">Data5!$DV$1:$DV$10,Data5!$DV$11:$DV$20</definedName>
    <definedName name="A126286682C_Data">Data5!$DV$11:$DV$20</definedName>
    <definedName name="A126286682C_Latest">Data5!$DV$20</definedName>
    <definedName name="A126286686L">Data5!$R$1:$R$10,Data5!$R$11:$R$20</definedName>
    <definedName name="A126286686L_Data">Data5!$R$11:$R$20</definedName>
    <definedName name="A126286686L_Latest">Data5!$R$20</definedName>
    <definedName name="A126286690C">Data5!$X$1:$X$10,Data5!$X$11:$X$20</definedName>
    <definedName name="A126286690C_Data">Data5!$X$11:$X$20</definedName>
    <definedName name="A126286690C_Latest">Data5!$X$20</definedName>
    <definedName name="A126286694L">Data5!$BW$1:$BW$10,Data5!$BW$11:$BW$20</definedName>
    <definedName name="A126286694L_Data">Data5!$BW$11:$BW$20</definedName>
    <definedName name="A126286694L_Latest">Data5!$BW$20</definedName>
    <definedName name="A126286698W">Data5!$DJ$1:$DJ$10,Data5!$DJ$11:$DJ$20</definedName>
    <definedName name="A126286698W_Data">Data5!$DJ$11:$DJ$20</definedName>
    <definedName name="A126286698W_Latest">Data5!$DJ$20</definedName>
    <definedName name="A126286702A">Data5!$BN$1:$BN$10,Data5!$BN$11:$BN$20</definedName>
    <definedName name="A126286702A_Data">Data5!$BN$11:$BN$20</definedName>
    <definedName name="A126286702A_Latest">Data5!$BN$20</definedName>
    <definedName name="A126286706K">Data5!$CC$1:$CC$10,Data5!$CC$11:$CC$20</definedName>
    <definedName name="A126286706K_Data">Data5!$CC$11:$CC$20</definedName>
    <definedName name="A126286706K_Latest">Data5!$CC$20</definedName>
    <definedName name="A126286710A">Data5!$CO$1:$CO$10,Data5!$CO$11:$CO$20</definedName>
    <definedName name="A126286710A_Data">Data5!$CO$11:$CO$20</definedName>
    <definedName name="A126286710A_Latest">Data5!$CO$20</definedName>
    <definedName name="A126286714K">Data5!$DS$1:$DS$10,Data5!$DS$11:$DS$20</definedName>
    <definedName name="A126286714K_Data">Data5!$DS$11:$DS$20</definedName>
    <definedName name="A126286714K_Latest">Data5!$DS$20</definedName>
    <definedName name="A126286718V">Data4!$IP$1:$IP$10,Data4!$IP$11:$IP$20</definedName>
    <definedName name="A126286718V_Data">Data4!$IP$11:$IP$20</definedName>
    <definedName name="A126286718V_Latest">Data4!$IP$20</definedName>
    <definedName name="A126286722K">Data5!$L$1:$L$10,Data5!$L$11:$L$20</definedName>
    <definedName name="A126286722K_Data">Data5!$L$11:$L$20</definedName>
    <definedName name="A126286722K_Latest">Data5!$L$20</definedName>
    <definedName name="A126286726V">Data5!$AV$1:$AV$10,Data5!$AV$11:$AV$20</definedName>
    <definedName name="A126286726V_Data">Data5!$AV$11:$AV$20</definedName>
    <definedName name="A126286726V_Latest">Data5!$AV$20</definedName>
    <definedName name="A126286730K">Data5!$BT$1:$BT$10,Data5!$BT$11:$BT$20</definedName>
    <definedName name="A126286730K_Data">Data5!$BT$11:$BT$20</definedName>
    <definedName name="A126286730K_Latest">Data5!$BT$20</definedName>
    <definedName name="A126286734V">Data5!$BZ$1:$BZ$10,Data5!$BZ$11:$BZ$20</definedName>
    <definedName name="A126286734V_Data">Data5!$BZ$11:$BZ$20</definedName>
    <definedName name="A126286734V_Latest">Data5!$BZ$20</definedName>
    <definedName name="A126286738C">Data5!$CF$1:$CF$10,Data5!$CF$11:$CF$20</definedName>
    <definedName name="A126286738C_Data">Data5!$CF$11:$CF$20</definedName>
    <definedName name="A126286738C_Latest">Data5!$CF$20</definedName>
    <definedName name="A126286742V">Data5!$CL$1:$CL$10,Data5!$CL$11:$CL$20</definedName>
    <definedName name="A126286742V_Data">Data5!$CL$11:$CL$20</definedName>
    <definedName name="A126286742V_Latest">Data5!$CL$20</definedName>
    <definedName name="A126286746C">Data5!$DG$1:$DG$10,Data5!$DG$11:$DG$20</definedName>
    <definedName name="A126286746C_Data">Data5!$DG$11:$DG$20</definedName>
    <definedName name="A126286746C_Latest">Data5!$DG$20</definedName>
    <definedName name="A126286750V">Data5!$EB$1:$EB$10,Data5!$EB$11:$EB$20</definedName>
    <definedName name="A126286750V_Data">Data5!$EB$11:$EB$20</definedName>
    <definedName name="A126286750V_Latest">Data5!$EB$20</definedName>
    <definedName name="A126286754C">Data4!$HX$1:$HX$10,Data4!$HX$11:$HX$20</definedName>
    <definedName name="A126286754C_Data">Data4!$HX$11:$HX$20</definedName>
    <definedName name="A126286754C_Latest">Data4!$HX$20</definedName>
    <definedName name="A126286758L">Data4!$IG$1:$IG$10,Data4!$IG$11:$IG$20</definedName>
    <definedName name="A126286758L_Data">Data4!$IG$11:$IG$20</definedName>
    <definedName name="A126286758L_Latest">Data4!$IG$20</definedName>
    <definedName name="A126286762C">Data4!$IJ$1:$IJ$10,Data4!$IJ$11:$IJ$20</definedName>
    <definedName name="A126286762C_Data">Data4!$IJ$11:$IJ$20</definedName>
    <definedName name="A126286762C_Latest">Data4!$IJ$20</definedName>
    <definedName name="A126286766L">Data5!$U$1:$U$10,Data5!$U$11:$U$20</definedName>
    <definedName name="A126286766L_Data">Data5!$U$11:$U$20</definedName>
    <definedName name="A126286766L_Latest">Data5!$U$20</definedName>
    <definedName name="A126286770C">Data5!$AA$1:$AA$10,Data5!$AA$11:$AA$20</definedName>
    <definedName name="A126286770C_Data">Data5!$AA$11:$AA$20</definedName>
    <definedName name="A126286770C_Latest">Data5!$AA$20</definedName>
    <definedName name="A126286774L">Data5!$AD$1:$AD$10,Data5!$AD$11:$AD$20</definedName>
    <definedName name="A126286774L_Data">Data5!$AD$11:$AD$20</definedName>
    <definedName name="A126286774L_Latest">Data5!$AD$20</definedName>
    <definedName name="A126286778W">Data5!$AY$1:$AY$10,Data5!$AY$11:$AY$20</definedName>
    <definedName name="A126286778W_Data">Data5!$AY$11:$AY$20</definedName>
    <definedName name="A126286778W_Latest">Data5!$AY$20</definedName>
    <definedName name="A126286782L">Data5!$CI$1:$CI$10,Data5!$CI$11:$CI$20</definedName>
    <definedName name="A126286782L_Data">Data5!$CI$11:$CI$20</definedName>
    <definedName name="A126286782L_Latest">Data5!$CI$20</definedName>
    <definedName name="A126286786W">Data5!$CU$1:$CU$10,Data5!$CU$11:$CU$20</definedName>
    <definedName name="A126286786W_Data">Data5!$CU$11:$CU$20</definedName>
    <definedName name="A126286786W_Latest">Data5!$CU$20</definedName>
    <definedName name="A126286790L">Data5!$CX$1:$CX$10,Data5!$CX$11:$CX$20</definedName>
    <definedName name="A126286790L_Data">Data5!$CX$11:$CX$20</definedName>
    <definedName name="A126286790L_Latest">Data5!$CX$20</definedName>
    <definedName name="A126286794W">Data5!$DM$1:$DM$10,Data5!$DM$11:$DM$20</definedName>
    <definedName name="A126286794W_Data">Data5!$DM$11:$DM$20</definedName>
    <definedName name="A126286794W_Latest">Data5!$DM$20</definedName>
    <definedName name="A126286798F">Data5!$DP$1:$DP$10,Data5!$DP$11:$DP$20</definedName>
    <definedName name="A126286798F_Data">Data5!$DP$11:$DP$20</definedName>
    <definedName name="A126286798F_Latest">Data5!$DP$20</definedName>
    <definedName name="A126286802K">Data4!$IM$1:$IM$10,Data4!$IM$11:$IM$20</definedName>
    <definedName name="A126286802K_Data">Data4!$IM$11:$IM$20</definedName>
    <definedName name="A126286802K_Latest">Data4!$IM$20</definedName>
    <definedName name="A126286806V">Data5!$F$1:$F$10,Data5!$F$11:$F$20</definedName>
    <definedName name="A126286806V_Data">Data5!$F$11:$F$20</definedName>
    <definedName name="A126286806V_Latest">Data5!$F$20</definedName>
    <definedName name="A126286810K">Data5!$BH$1:$BH$10,Data5!$BH$11:$BH$20</definedName>
    <definedName name="A126286810K_Data">Data5!$BH$11:$BH$20</definedName>
    <definedName name="A126286810K_Latest">Data5!$BH$20</definedName>
    <definedName name="A126286814V">Data5!$BK$1:$BK$10,Data5!$BK$11:$BK$20</definedName>
    <definedName name="A126286814V_Data">Data5!$BK$11:$BK$20</definedName>
    <definedName name="A126286814V_Latest">Data5!$BK$20</definedName>
    <definedName name="A126286818C">Data5!$CR$1:$CR$10,Data5!$CR$11:$CR$20</definedName>
    <definedName name="A126286818C_Data">Data5!$CR$11:$CR$20</definedName>
    <definedName name="A126286818C_Latest">Data5!$CR$20</definedName>
    <definedName name="A126286822V">Data5!$EE$1:$EE$10,Data5!$EE$11:$EE$20</definedName>
    <definedName name="A126286822V_Data">Data5!$EE$11:$EE$20</definedName>
    <definedName name="A126286822V_Latest">Data5!$EE$20</definedName>
    <definedName name="A126286826C">Data4!$HU$1:$HU$10,Data4!$HU$11:$HU$20</definedName>
    <definedName name="A126286826C_Data">Data4!$HU$11:$HU$20</definedName>
    <definedName name="A126286826C_Latest">Data4!$HU$20</definedName>
    <definedName name="A126286830V">Data4!$IA$1:$IA$10,Data4!$IA$11:$IA$20</definedName>
    <definedName name="A126286830V_Data">Data4!$IA$11:$IA$20</definedName>
    <definedName name="A126286830V_Latest">Data4!$IA$20</definedName>
    <definedName name="A126286834C">Data4!$ID$1:$ID$10,Data4!$ID$11:$ID$20</definedName>
    <definedName name="A126286834C_Data">Data4!$ID$11:$ID$20</definedName>
    <definedName name="A126286834C_Latest">Data4!$ID$20</definedName>
    <definedName name="A126286838L">Data5!$C$1:$C$10,Data5!$C$11:$C$20</definedName>
    <definedName name="A126286838L_Data">Data5!$C$11:$C$20</definedName>
    <definedName name="A126286838L_Latest">Data5!$C$20</definedName>
    <definedName name="A126286842C">Data5!$AM$1:$AM$10,Data5!$AM$11:$AM$20</definedName>
    <definedName name="A126286842C_Data">Data5!$AM$11:$AM$20</definedName>
    <definedName name="A126286842C_Latest">Data5!$AM$20</definedName>
    <definedName name="A126286846L">Data5!$AP$1:$AP$10,Data5!$AP$11:$AP$20</definedName>
    <definedName name="A126286846L_Data">Data5!$AP$11:$AP$20</definedName>
    <definedName name="A126286846L_Latest">Data5!$AP$20</definedName>
    <definedName name="A126286850C">Data5!$I$1:$I$10,Data5!$I$11:$I$20</definedName>
    <definedName name="A126286850C_Data">Data5!$I$11:$I$20</definedName>
    <definedName name="A126286850C_Latest">Data5!$I$20</definedName>
    <definedName name="A126286854L">Data5!$AG$1:$AG$10,Data5!$AG$11:$AG$20</definedName>
    <definedName name="A126286854L_Data">Data5!$AG$11:$AG$20</definedName>
    <definedName name="A126286854L_Latest">Data5!$AG$20</definedName>
    <definedName name="A126286858W">Data5!$BB$1:$BB$10,Data5!$BB$11:$BB$20</definedName>
    <definedName name="A126286858W_Data">Data5!$BB$11:$BB$20</definedName>
    <definedName name="A126286858W_Latest">Data5!$BB$20</definedName>
    <definedName name="A126286862L">Data5!$DA$1:$DA$10,Data5!$DA$11:$DA$20</definedName>
    <definedName name="A126286862L_Data">Data5!$DA$11:$DA$20</definedName>
    <definedName name="A126286862L_Latest">Data5!$DA$20</definedName>
    <definedName name="A126286866W">Data5!$DY$1:$DY$10,Data5!$DY$11:$DY$20</definedName>
    <definedName name="A126286866W_Data">Data5!$DY$11:$DY$20</definedName>
    <definedName name="A126286866W_Latest">Data5!$DY$20</definedName>
    <definedName name="A126286870L">Data4!$HR$1:$HR$10,Data4!$HR$11:$HR$20</definedName>
    <definedName name="A126286870L_Data">Data4!$HR$11:$HR$20</definedName>
    <definedName name="A126286870L_Latest">Data4!$HR$20</definedName>
    <definedName name="A126286874W">Data6!$CK$1:$CK$10,Data6!$CK$11:$CK$20</definedName>
    <definedName name="A126286874W_Data">Data6!$CK$11:$CK$20</definedName>
    <definedName name="A126286874W_Latest">Data6!$CK$20</definedName>
    <definedName name="A126286878F">Data6!$DF$1:$DF$10,Data6!$DF$11:$DF$20</definedName>
    <definedName name="A126286878F_Data">Data6!$DF$11:$DF$20</definedName>
    <definedName name="A126286878F_Latest">Data6!$DF$20</definedName>
    <definedName name="A126286882W">Data6!$DO$1:$DO$10,Data6!$DO$11:$DO$20</definedName>
    <definedName name="A126286882W_Data">Data6!$DO$11:$DO$20</definedName>
    <definedName name="A126286882W_Latest">Data6!$DO$20</definedName>
    <definedName name="A126286886F">Data6!$EA$1:$EA$10,Data6!$EA$11:$EA$20</definedName>
    <definedName name="A126286886F_Data">Data6!$EA$11:$EA$20</definedName>
    <definedName name="A126286886F_Latest">Data6!$EA$20</definedName>
    <definedName name="A126286890W">Data6!$EM$1:$EM$10,Data6!$EM$11:$EM$20</definedName>
    <definedName name="A126286890W_Data">Data6!$EM$11:$EM$20</definedName>
    <definedName name="A126286890W_Latest">Data6!$EM$20</definedName>
    <definedName name="A126286894F">Data6!$FZ$1:$FZ$10,Data6!$FZ$11:$FZ$20</definedName>
    <definedName name="A126286894F_Data">Data6!$FZ$11:$FZ$20</definedName>
    <definedName name="A126286894F_Latest">Data6!$FZ$20</definedName>
    <definedName name="A126286898R">Data6!$GR$1:$GR$10,Data6!$GR$11:$GR$20</definedName>
    <definedName name="A126286898R_Data">Data6!$GR$11:$GR$20</definedName>
    <definedName name="A126286898R_Latest">Data6!$GR$20</definedName>
    <definedName name="A126286902V">Data6!$CN$1:$CN$10,Data6!$CN$11:$CN$20</definedName>
    <definedName name="A126286902V_Data">Data6!$CN$11:$CN$20</definedName>
    <definedName name="A126286902V_Latest">Data6!$CN$20</definedName>
    <definedName name="A126286906C">Data6!$CT$1:$CT$10,Data6!$CT$11:$CT$20</definedName>
    <definedName name="A126286906C_Data">Data6!$CT$11:$CT$20</definedName>
    <definedName name="A126286906C_Latest">Data6!$CT$20</definedName>
    <definedName name="A126286910V">Data6!$ES$1:$ES$10,Data6!$ES$11:$ES$20</definedName>
    <definedName name="A126286910V_Data">Data6!$ES$11:$ES$20</definedName>
    <definedName name="A126286910V_Latest">Data6!$ES$20</definedName>
    <definedName name="A126286914C">Data6!$GF$1:$GF$10,Data6!$GF$11:$GF$20</definedName>
    <definedName name="A126286914C_Data">Data6!$GF$11:$GF$20</definedName>
    <definedName name="A126286914C_Latest">Data6!$GF$20</definedName>
    <definedName name="A126286918L">Data6!$EJ$1:$EJ$10,Data6!$EJ$11:$EJ$20</definedName>
    <definedName name="A126286918L_Data">Data6!$EJ$11:$EJ$20</definedName>
    <definedName name="A126286918L_Latest">Data6!$EJ$20</definedName>
    <definedName name="A126286922C">Data6!$EY$1:$EY$10,Data6!$EY$11:$EY$20</definedName>
    <definedName name="A126286922C_Data">Data6!$EY$11:$EY$20</definedName>
    <definedName name="A126286922C_Latest">Data6!$EY$20</definedName>
    <definedName name="A126286926L">Data6!$FK$1:$FK$10,Data6!$FK$11:$FK$20</definedName>
    <definedName name="A126286926L_Data">Data6!$FK$11:$FK$20</definedName>
    <definedName name="A126286926L_Latest">Data6!$FK$20</definedName>
    <definedName name="A126286930C">Data6!$GO$1:$GO$10,Data6!$GO$11:$GO$20</definedName>
    <definedName name="A126286930C_Data">Data6!$GO$11:$GO$20</definedName>
    <definedName name="A126286930C_Latest">Data6!$GO$20</definedName>
    <definedName name="A126286934L">Data6!$BV$1:$BV$10,Data6!$BV$11:$BV$20</definedName>
    <definedName name="A126286934L_Data">Data6!$BV$11:$BV$20</definedName>
    <definedName name="A126286934L_Latest">Data6!$BV$20</definedName>
    <definedName name="A126286938W">Data6!$CH$1:$CH$10,Data6!$CH$11:$CH$20</definedName>
    <definedName name="A126286938W_Data">Data6!$CH$11:$CH$20</definedName>
    <definedName name="A126286938W_Latest">Data6!$CH$20</definedName>
    <definedName name="A126286942L">Data6!$DR$1:$DR$10,Data6!$DR$11:$DR$20</definedName>
    <definedName name="A126286942L_Data">Data6!$DR$11:$DR$20</definedName>
    <definedName name="A126286942L_Latest">Data6!$DR$20</definedName>
    <definedName name="A126286946W">Data6!$EP$1:$EP$10,Data6!$EP$11:$EP$20</definedName>
    <definedName name="A126286946W_Data">Data6!$EP$11:$EP$20</definedName>
    <definedName name="A126286946W_Latest">Data6!$EP$20</definedName>
    <definedName name="A126286950L">Data6!$EV$1:$EV$10,Data6!$EV$11:$EV$20</definedName>
    <definedName name="A126286950L_Data">Data6!$EV$11:$EV$20</definedName>
    <definedName name="A126286950L_Latest">Data6!$EV$20</definedName>
    <definedName name="A126286954W">Data6!$FB$1:$FB$10,Data6!$FB$11:$FB$20</definedName>
    <definedName name="A126286954W_Data">Data6!$FB$11:$FB$20</definedName>
    <definedName name="A126286954W_Latest">Data6!$FB$20</definedName>
    <definedName name="A126286958F">Data6!$FH$1:$FH$10,Data6!$FH$11:$FH$20</definedName>
    <definedName name="A126286958F_Data">Data6!$FH$11:$FH$20</definedName>
    <definedName name="A126286958F_Latest">Data6!$FH$20</definedName>
    <definedName name="A126286962W">Data6!$GC$1:$GC$10,Data6!$GC$11:$GC$20</definedName>
    <definedName name="A126286962W_Data">Data6!$GC$11:$GC$20</definedName>
    <definedName name="A126286962W_Latest">Data6!$GC$20</definedName>
    <definedName name="A126286966F">Data6!$GX$1:$GX$10,Data6!$GX$11:$GX$20</definedName>
    <definedName name="A126286966F_Data">Data6!$GX$11:$GX$20</definedName>
    <definedName name="A126286966F_Latest">Data6!$GX$20</definedName>
    <definedName name="A126286970W">Data6!$BD$1:$BD$10,Data6!$BD$11:$BD$20</definedName>
    <definedName name="A126286970W_Data">Data6!$BD$11:$BD$20</definedName>
    <definedName name="A126286970W_Latest">Data6!$BD$20</definedName>
    <definedName name="A126286974F">Data6!$BM$1:$BM$10,Data6!$BM$11:$BM$20</definedName>
    <definedName name="A126286974F_Data">Data6!$BM$11:$BM$20</definedName>
    <definedName name="A126286974F_Latest">Data6!$BM$20</definedName>
    <definedName name="A126286978R">Data6!$BP$1:$BP$10,Data6!$BP$11:$BP$20</definedName>
    <definedName name="A126286978R_Data">Data6!$BP$11:$BP$20</definedName>
    <definedName name="A126286978R_Latest">Data6!$BP$20</definedName>
    <definedName name="A126286982F">Data6!$CQ$1:$CQ$10,Data6!$CQ$11:$CQ$20</definedName>
    <definedName name="A126286982F_Data">Data6!$CQ$11:$CQ$20</definedName>
    <definedName name="A126286982F_Latest">Data6!$CQ$20</definedName>
    <definedName name="A126286986R">Data6!$CW$1:$CW$10,Data6!$CW$11:$CW$20</definedName>
    <definedName name="A126286986R_Data">Data6!$CW$11:$CW$20</definedName>
    <definedName name="A126286986R_Latest">Data6!$CW$20</definedName>
    <definedName name="A126286990F">Data6!$CZ$1:$CZ$10,Data6!$CZ$11:$CZ$20</definedName>
    <definedName name="A126286990F_Data">Data6!$CZ$11:$CZ$20</definedName>
    <definedName name="A126286990F_Latest">Data6!$CZ$20</definedName>
    <definedName name="A126286994R">Data6!$DU$1:$DU$10,Data6!$DU$11:$DU$20</definedName>
    <definedName name="A126286994R_Data">Data6!$DU$11:$DU$20</definedName>
    <definedName name="A126286994R_Latest">Data6!$DU$20</definedName>
    <definedName name="A126286998X">Data6!$FE$1:$FE$10,Data6!$FE$11:$FE$20</definedName>
    <definedName name="A126286998X_Data">Data6!$FE$11:$FE$20</definedName>
    <definedName name="A126286998X_Latest">Data6!$FE$20</definedName>
    <definedName name="A126287002F">Data6!$FQ$1:$FQ$10,Data6!$FQ$11:$FQ$20</definedName>
    <definedName name="A126287002F_Data">Data6!$FQ$11:$FQ$20</definedName>
    <definedName name="A126287002F_Latest">Data6!$FQ$20</definedName>
    <definedName name="A126287006R">Data6!$FT$1:$FT$10,Data6!$FT$11:$FT$20</definedName>
    <definedName name="A126287006R_Data">Data6!$FT$11:$FT$20</definedName>
    <definedName name="A126287006R_Latest">Data6!$FT$20</definedName>
    <definedName name="A126287010F">Data6!$GI$1:$GI$10,Data6!$GI$11:$GI$20</definedName>
    <definedName name="A126287010F_Data">Data6!$GI$11:$GI$20</definedName>
    <definedName name="A126287010F_Latest">Data6!$GI$20</definedName>
    <definedName name="A126287014R">Data6!$GL$1:$GL$10,Data6!$GL$11:$GL$20</definedName>
    <definedName name="A126287014R_Data">Data6!$GL$11:$GL$20</definedName>
    <definedName name="A126287014R_Latest">Data6!$GL$20</definedName>
    <definedName name="A126287018X">Data6!$BS$1:$BS$10,Data6!$BS$11:$BS$20</definedName>
    <definedName name="A126287018X_Data">Data6!$BS$11:$BS$20</definedName>
    <definedName name="A126287018X_Latest">Data6!$BS$20</definedName>
    <definedName name="A126287022R">Data6!$CB$1:$CB$10,Data6!$CB$11:$CB$20</definedName>
    <definedName name="A126287022R_Data">Data6!$CB$11:$CB$20</definedName>
    <definedName name="A126287022R_Latest">Data6!$CB$20</definedName>
    <definedName name="A126287026X">Data6!$ED$1:$ED$10,Data6!$ED$11:$ED$20</definedName>
    <definedName name="A126287026X_Data">Data6!$ED$11:$ED$20</definedName>
    <definedName name="A126287026X_Latest">Data6!$ED$20</definedName>
    <definedName name="A126287030R">Data6!$EG$1:$EG$10,Data6!$EG$11:$EG$20</definedName>
    <definedName name="A126287030R_Data">Data6!$EG$11:$EG$20</definedName>
    <definedName name="A126287030R_Latest">Data6!$EG$20</definedName>
    <definedName name="A126287034X">Data6!$FN$1:$FN$10,Data6!$FN$11:$FN$20</definedName>
    <definedName name="A126287034X_Data">Data6!$FN$11:$FN$20</definedName>
    <definedName name="A126287034X_Latest">Data6!$FN$20</definedName>
    <definedName name="A126287038J">Data6!$HA$1:$HA$10,Data6!$HA$11:$HA$20</definedName>
    <definedName name="A126287038J_Data">Data6!$HA$11:$HA$20</definedName>
    <definedName name="A126287038J_Latest">Data6!$HA$20</definedName>
    <definedName name="A126287042X">Data6!$BA$1:$BA$10,Data6!$BA$11:$BA$20</definedName>
    <definedName name="A126287042X_Data">Data6!$BA$11:$BA$20</definedName>
    <definedName name="A126287042X_Latest">Data6!$BA$20</definedName>
    <definedName name="A126287046J">Data6!$BG$1:$BG$10,Data6!$BG$11:$BG$20</definedName>
    <definedName name="A126287046J_Data">Data6!$BG$11:$BG$20</definedName>
    <definedName name="A126287046J_Latest">Data6!$BG$20</definedName>
    <definedName name="A126287050X">Data6!$BJ$1:$BJ$10,Data6!$BJ$11:$BJ$20</definedName>
    <definedName name="A126287050X_Data">Data6!$BJ$11:$BJ$20</definedName>
    <definedName name="A126287050X_Latest">Data6!$BJ$20</definedName>
    <definedName name="A126287054J">Data6!$BY$1:$BY$10,Data6!$BY$11:$BY$20</definedName>
    <definedName name="A126287054J_Data">Data6!$BY$11:$BY$20</definedName>
    <definedName name="A126287054J_Latest">Data6!$BY$20</definedName>
    <definedName name="A126287058T">Data6!$DI$1:$DI$10,Data6!$DI$11:$DI$20</definedName>
    <definedName name="A126287058T_Data">Data6!$DI$11:$DI$20</definedName>
    <definedName name="A126287058T_Latest">Data6!$DI$20</definedName>
    <definedName name="A126287062J">Data6!$DL$1:$DL$10,Data6!$DL$11:$DL$20</definedName>
    <definedName name="A126287062J_Data">Data6!$DL$11:$DL$20</definedName>
    <definedName name="A126287062J_Latest">Data6!$DL$20</definedName>
    <definedName name="A126287066T">Data6!$CE$1:$CE$10,Data6!$CE$11:$CE$20</definedName>
    <definedName name="A126287066T_Data">Data6!$CE$11:$CE$20</definedName>
    <definedName name="A126287066T_Latest">Data6!$CE$20</definedName>
    <definedName name="A126287070J">Data6!$DC$1:$DC$10,Data6!$DC$11:$DC$20</definedName>
    <definedName name="A126287070J_Data">Data6!$DC$11:$DC$20</definedName>
    <definedName name="A126287070J_Latest">Data6!$DC$20</definedName>
    <definedName name="A126287074T">Data6!$DX$1:$DX$10,Data6!$DX$11:$DX$20</definedName>
    <definedName name="A126287074T_Data">Data6!$DX$11:$DX$20</definedName>
    <definedName name="A126287074T_Latest">Data6!$DX$20</definedName>
    <definedName name="A126287078A">Data6!$FW$1:$FW$10,Data6!$FW$11:$FW$20</definedName>
    <definedName name="A126287078A_Data">Data6!$FW$11:$FW$20</definedName>
    <definedName name="A126287078A_Latest">Data6!$FW$20</definedName>
    <definedName name="A126287082T">Data6!$GU$1:$GU$10,Data6!$GU$11:$GU$20</definedName>
    <definedName name="A126287082T_Data">Data6!$GU$11:$GU$20</definedName>
    <definedName name="A126287082T_Latest">Data6!$GU$20</definedName>
    <definedName name="A126287086A">Data6!$AX$1:$AX$10,Data6!$AX$11:$AX$20</definedName>
    <definedName name="A126287086A_Data">Data6!$AX$11:$AX$20</definedName>
    <definedName name="A126287086A_Latest">Data6!$AX$20</definedName>
    <definedName name="A126287090T">Data6!$IQ$1:$IQ$10,Data6!$IQ$11:$IQ$20</definedName>
    <definedName name="A126287090T_Data">Data6!$IQ$11:$IQ$20</definedName>
    <definedName name="A126287090T_Latest">Data6!$IQ$20</definedName>
    <definedName name="A126287094A">Data7!$V$1:$V$10,Data7!$V$11:$V$20</definedName>
    <definedName name="A126287094A_Data">Data7!$V$11:$V$20</definedName>
    <definedName name="A126287094A_Latest">Data7!$V$20</definedName>
    <definedName name="A126287098K">Data7!$AE$1:$AE$10,Data7!$AE$11:$AE$20</definedName>
    <definedName name="A126287098K_Data">Data7!$AE$11:$AE$20</definedName>
    <definedName name="A126287098K_Latest">Data7!$AE$20</definedName>
    <definedName name="A126287102R">Data7!$AQ$1:$AQ$10,Data7!$AQ$11:$AQ$20</definedName>
    <definedName name="A126287102R_Data">Data7!$AQ$11:$AQ$20</definedName>
    <definedName name="A126287102R_Latest">Data7!$AQ$20</definedName>
    <definedName name="A126287106X">Data7!$BC$1:$BC$10,Data7!$BC$11:$BC$20</definedName>
    <definedName name="A126287106X_Data">Data7!$BC$11:$BC$20</definedName>
    <definedName name="A126287106X_Latest">Data7!$BC$20</definedName>
    <definedName name="A126287110R">Data7!$CP$1:$CP$10,Data7!$CP$11:$CP$20</definedName>
    <definedName name="A126287110R_Data">Data7!$CP$11:$CP$20</definedName>
    <definedName name="A126287110R_Latest">Data7!$CP$20</definedName>
    <definedName name="A126287114X">Data7!$DH$1:$DH$10,Data7!$DH$11:$DH$20</definedName>
    <definedName name="A126287114X_Data">Data7!$DH$11:$DH$20</definedName>
    <definedName name="A126287114X_Latest">Data7!$DH$20</definedName>
    <definedName name="A126287118J">Data7!$D$1:$D$10,Data7!$D$11:$D$20</definedName>
    <definedName name="A126287118J_Data">Data7!$D$11:$D$20</definedName>
    <definedName name="A126287118J_Latest">Data7!$D$20</definedName>
    <definedName name="A126287122X">Data7!$J$1:$J$10,Data7!$J$11:$J$20</definedName>
    <definedName name="A126287122X_Data">Data7!$J$11:$J$20</definedName>
    <definedName name="A126287122X_Latest">Data7!$J$20</definedName>
    <definedName name="A126287126J">Data7!$BI$1:$BI$10,Data7!$BI$11:$BI$20</definedName>
    <definedName name="A126287126J_Data">Data7!$BI$11:$BI$20</definedName>
    <definedName name="A126287126J_Latest">Data7!$BI$20</definedName>
    <definedName name="A126287130X">Data7!$CV$1:$CV$10,Data7!$CV$11:$CV$20</definedName>
    <definedName name="A126287130X_Data">Data7!$CV$11:$CV$20</definedName>
    <definedName name="A126287130X_Latest">Data7!$CV$20</definedName>
    <definedName name="A126287134J">Data7!$AZ$1:$AZ$10,Data7!$AZ$11:$AZ$20</definedName>
    <definedName name="A126287134J_Data">Data7!$AZ$11:$AZ$20</definedName>
    <definedName name="A126287134J_Latest">Data7!$AZ$20</definedName>
    <definedName name="A126287138T">Data7!$BO$1:$BO$10,Data7!$BO$11:$BO$20</definedName>
    <definedName name="A126287138T_Data">Data7!$BO$11:$BO$20</definedName>
    <definedName name="A126287138T_Latest">Data7!$BO$20</definedName>
    <definedName name="A126287142J">Data7!$CA$1:$CA$10,Data7!$CA$11:$CA$20</definedName>
    <definedName name="A126287142J_Data">Data7!$CA$11:$CA$20</definedName>
    <definedName name="A126287142J_Latest">Data7!$CA$20</definedName>
    <definedName name="A126287146T">Data7!$DE$1:$DE$10,Data7!$DE$11:$DE$20</definedName>
    <definedName name="A126287146T_Data">Data7!$DE$11:$DE$20</definedName>
    <definedName name="A126287146T_Latest">Data7!$DE$20</definedName>
    <definedName name="A126287150J">Data6!$IB$1:$IB$10,Data6!$IB$11:$IB$20</definedName>
    <definedName name="A126287150J_Data">Data6!$IB$11:$IB$20</definedName>
    <definedName name="A126287150J_Latest">Data6!$IB$20</definedName>
    <definedName name="A126287154T">Data6!$IN$1:$IN$10,Data6!$IN$11:$IN$20</definedName>
    <definedName name="A126287154T_Data">Data6!$IN$11:$IN$20</definedName>
    <definedName name="A126287154T_Latest">Data6!$IN$20</definedName>
    <definedName name="A126287158A">Data7!$AH$1:$AH$10,Data7!$AH$11:$AH$20</definedName>
    <definedName name="A126287158A_Data">Data7!$AH$11:$AH$20</definedName>
    <definedName name="A126287158A_Latest">Data7!$AH$20</definedName>
    <definedName name="A126287162T">Data7!$BF$1:$BF$10,Data7!$BF$11:$BF$20</definedName>
    <definedName name="A126287162T_Data">Data7!$BF$11:$BF$20</definedName>
    <definedName name="A126287162T_Latest">Data7!$BF$20</definedName>
    <definedName name="A126287166A">Data7!$BL$1:$BL$10,Data7!$BL$11:$BL$20</definedName>
    <definedName name="A126287166A_Data">Data7!$BL$11:$BL$20</definedName>
    <definedName name="A126287166A_Latest">Data7!$BL$20</definedName>
    <definedName name="A126287170T">Data7!$BR$1:$BR$10,Data7!$BR$11:$BR$20</definedName>
    <definedName name="A126287170T_Data">Data7!$BR$11:$BR$20</definedName>
    <definedName name="A126287170T_Latest">Data7!$BR$20</definedName>
    <definedName name="A126287174A">Data7!$BX$1:$BX$10,Data7!$BX$11:$BX$20</definedName>
    <definedName name="A126287174A_Data">Data7!$BX$11:$BX$20</definedName>
    <definedName name="A126287174A_Latest">Data7!$BX$20</definedName>
    <definedName name="A126287178K">Data7!$CS$1:$CS$10,Data7!$CS$11:$CS$20</definedName>
    <definedName name="A126287178K_Data">Data7!$CS$11:$CS$20</definedName>
    <definedName name="A126287178K_Latest">Data7!$CS$20</definedName>
    <definedName name="A126287182A">Data7!$DN$1:$DN$10,Data7!$DN$11:$DN$20</definedName>
    <definedName name="A126287182A_Data">Data7!$DN$11:$DN$20</definedName>
    <definedName name="A126287182A_Latest">Data7!$DN$20</definedName>
    <definedName name="A126287186K">Data6!$HJ$1:$HJ$10,Data6!$HJ$11:$HJ$20</definedName>
    <definedName name="A126287186K_Data">Data6!$HJ$11:$HJ$20</definedName>
    <definedName name="A126287186K_Latest">Data6!$HJ$20</definedName>
    <definedName name="A126287190A">Data6!$HS$1:$HS$10,Data6!$HS$11:$HS$20</definedName>
    <definedName name="A126287190A_Data">Data6!$HS$11:$HS$20</definedName>
    <definedName name="A126287190A_Latest">Data6!$HS$20</definedName>
    <definedName name="A126287194K">Data6!$HV$1:$HV$10,Data6!$HV$11:$HV$20</definedName>
    <definedName name="A126287194K_Data">Data6!$HV$11:$HV$20</definedName>
    <definedName name="A126287194K_Latest">Data6!$HV$20</definedName>
    <definedName name="A126287198V">Data7!$G$1:$G$10,Data7!$G$11:$G$20</definedName>
    <definedName name="A126287198V_Data">Data7!$G$11:$G$20</definedName>
    <definedName name="A126287198V_Latest">Data7!$G$20</definedName>
    <definedName name="A126287202X">Data7!$M$1:$M$10,Data7!$M$11:$M$20</definedName>
    <definedName name="A126287202X_Data">Data7!$M$11:$M$20</definedName>
    <definedName name="A126287202X_Latest">Data7!$M$20</definedName>
    <definedName name="A126287206J">Data7!$P$1:$P$10,Data7!$P$11:$P$20</definedName>
    <definedName name="A126287206J_Data">Data7!$P$11:$P$20</definedName>
    <definedName name="A126287206J_Latest">Data7!$P$20</definedName>
    <definedName name="A126287210X">Data7!$AK$1:$AK$10,Data7!$AK$11:$AK$20</definedName>
    <definedName name="A126287210X_Data">Data7!$AK$11:$AK$20</definedName>
    <definedName name="A126287210X_Latest">Data7!$AK$20</definedName>
    <definedName name="A126287214J">Data7!$BU$1:$BU$10,Data7!$BU$11:$BU$20</definedName>
    <definedName name="A126287214J_Data">Data7!$BU$11:$BU$20</definedName>
    <definedName name="A126287214J_Latest">Data7!$BU$20</definedName>
    <definedName name="A126287218T">Data7!$CG$1:$CG$10,Data7!$CG$11:$CG$20</definedName>
    <definedName name="A126287218T_Data">Data7!$CG$11:$CG$20</definedName>
    <definedName name="A126287218T_Latest">Data7!$CG$20</definedName>
    <definedName name="A126287222J">Data7!$CJ$1:$CJ$10,Data7!$CJ$11:$CJ$20</definedName>
    <definedName name="A126287222J_Data">Data7!$CJ$11:$CJ$20</definedName>
    <definedName name="A126287222J_Latest">Data7!$CJ$20</definedName>
    <definedName name="A126287226T">Data7!$CY$1:$CY$10,Data7!$CY$11:$CY$20</definedName>
    <definedName name="A126287226T_Data">Data7!$CY$11:$CY$20</definedName>
    <definedName name="A126287226T_Latest">Data7!$CY$20</definedName>
    <definedName name="A126287230J">Data7!$DB$1:$DB$10,Data7!$DB$11:$DB$20</definedName>
    <definedName name="A126287230J_Data">Data7!$DB$11:$DB$20</definedName>
    <definedName name="A126287230J_Latest">Data7!$DB$20</definedName>
    <definedName name="A126287234T">Data6!$HY$1:$HY$10,Data6!$HY$11:$HY$20</definedName>
    <definedName name="A126287234T_Data">Data6!$HY$11:$HY$20</definedName>
    <definedName name="A126287234T_Latest">Data6!$HY$20</definedName>
    <definedName name="A126287238A">Data6!$IH$1:$IH$10,Data6!$IH$11:$IH$20</definedName>
    <definedName name="A126287238A_Data">Data6!$IH$11:$IH$20</definedName>
    <definedName name="A126287238A_Latest">Data6!$IH$20</definedName>
    <definedName name="A126287242T">Data7!$AT$1:$AT$10,Data7!$AT$11:$AT$20</definedName>
    <definedName name="A126287242T_Data">Data7!$AT$11:$AT$20</definedName>
    <definedName name="A126287242T_Latest">Data7!$AT$20</definedName>
    <definedName name="A126287246A">Data7!$AW$1:$AW$10,Data7!$AW$11:$AW$20</definedName>
    <definedName name="A126287246A_Data">Data7!$AW$11:$AW$20</definedName>
    <definedName name="A126287246A_Latest">Data7!$AW$20</definedName>
    <definedName name="A126287250T">Data7!$CD$1:$CD$10,Data7!$CD$11:$CD$20</definedName>
    <definedName name="A126287250T_Data">Data7!$CD$11:$CD$20</definedName>
    <definedName name="A126287250T_Latest">Data7!$CD$20</definedName>
    <definedName name="A126287254A">Data7!$DQ$1:$DQ$10,Data7!$DQ$11:$DQ$20</definedName>
    <definedName name="A126287254A_Data">Data7!$DQ$11:$DQ$20</definedName>
    <definedName name="A126287254A_Latest">Data7!$DQ$20</definedName>
    <definedName name="A126287258K">Data6!$HG$1:$HG$10,Data6!$HG$11:$HG$20</definedName>
    <definedName name="A126287258K_Data">Data6!$HG$11:$HG$20</definedName>
    <definedName name="A126287258K_Latest">Data6!$HG$20</definedName>
    <definedName name="A126287262A">Data6!$HM$1:$HM$10,Data6!$HM$11:$HM$20</definedName>
    <definedName name="A126287262A_Data">Data6!$HM$11:$HM$20</definedName>
    <definedName name="A126287262A_Latest">Data6!$HM$20</definedName>
    <definedName name="A126287266K">Data6!$HP$1:$HP$10,Data6!$HP$11:$HP$20</definedName>
    <definedName name="A126287266K_Data">Data6!$HP$11:$HP$20</definedName>
    <definedName name="A126287266K_Latest">Data6!$HP$20</definedName>
    <definedName name="A126287270A">Data6!$IE$1:$IE$10,Data6!$IE$11:$IE$20</definedName>
    <definedName name="A126287270A_Data">Data6!$IE$11:$IE$20</definedName>
    <definedName name="A126287270A_Latest">Data6!$IE$20</definedName>
    <definedName name="A126287274K">Data7!$Y$1:$Y$10,Data7!$Y$11:$Y$20</definedName>
    <definedName name="A126287274K_Data">Data7!$Y$11:$Y$20</definedName>
    <definedName name="A126287274K_Latest">Data7!$Y$20</definedName>
    <definedName name="A126287278V">Data7!$AB$1:$AB$10,Data7!$AB$11:$AB$20</definedName>
    <definedName name="A126287278V_Data">Data7!$AB$11:$AB$20</definedName>
    <definedName name="A126287278V_Latest">Data7!$AB$20</definedName>
    <definedName name="A126287282K">Data6!$IK$1:$IK$10,Data6!$IK$11:$IK$20</definedName>
    <definedName name="A126287282K_Data">Data6!$IK$11:$IK$20</definedName>
    <definedName name="A126287282K_Latest">Data6!$IK$20</definedName>
    <definedName name="A126287286V">Data7!$S$1:$S$10,Data7!$S$11:$S$20</definedName>
    <definedName name="A126287286V_Data">Data7!$S$11:$S$20</definedName>
    <definedName name="A126287286V_Latest">Data7!$S$20</definedName>
    <definedName name="A126287290K">Data7!$AN$1:$AN$10,Data7!$AN$11:$AN$20</definedName>
    <definedName name="A126287290K_Data">Data7!$AN$11:$AN$20</definedName>
    <definedName name="A126287290K_Latest">Data7!$AN$20</definedName>
    <definedName name="A126287294V">Data7!$CM$1:$CM$10,Data7!$CM$11:$CM$20</definedName>
    <definedName name="A126287294V_Data">Data7!$CM$11:$CM$20</definedName>
    <definedName name="A126287294V_Latest">Data7!$CM$20</definedName>
    <definedName name="A126287298C">Data7!$DK$1:$DK$10,Data7!$DK$11:$DK$20</definedName>
    <definedName name="A126287298C_Data">Data7!$DK$11:$DK$20</definedName>
    <definedName name="A126287298C_Latest">Data7!$DK$20</definedName>
    <definedName name="A126287302J">Data6!$HD$1:$HD$10,Data6!$HD$11:$HD$20</definedName>
    <definedName name="A126287302J_Data">Data6!$HD$11:$HD$20</definedName>
    <definedName name="A126287302J_Latest">Data6!$HD$20</definedName>
    <definedName name="A126287306T">Data2!$DM$1:$DM$10,Data2!$DM$11:$DM$20</definedName>
    <definedName name="A126287306T_Data">Data2!$DM$11:$DM$20</definedName>
    <definedName name="A126287306T_Latest">Data2!$DM$20</definedName>
    <definedName name="A126287310J">Data2!$EH$1:$EH$10,Data2!$EH$11:$EH$20</definedName>
    <definedName name="A126287310J_Data">Data2!$EH$11:$EH$20</definedName>
    <definedName name="A126287310J_Latest">Data2!$EH$20</definedName>
    <definedName name="A126287314T">Data2!$EQ$1:$EQ$10,Data2!$EQ$11:$EQ$20</definedName>
    <definedName name="A126287314T_Data">Data2!$EQ$11:$EQ$20</definedName>
    <definedName name="A126287314T_Latest">Data2!$EQ$20</definedName>
    <definedName name="A126287318A">Data2!$FC$1:$FC$10,Data2!$FC$11:$FC$20</definedName>
    <definedName name="A126287318A_Data">Data2!$FC$11:$FC$20</definedName>
    <definedName name="A126287318A_Latest">Data2!$FC$20</definedName>
    <definedName name="A126287322T">Data2!$FO$1:$FO$10,Data2!$FO$11:$FO$20</definedName>
    <definedName name="A126287322T_Data">Data2!$FO$11:$FO$20</definedName>
    <definedName name="A126287322T_Latest">Data2!$FO$20</definedName>
    <definedName name="A126287326A">Data2!$HB$1:$HB$10,Data2!$HB$11:$HB$20</definedName>
    <definedName name="A126287326A_Data">Data2!$HB$11:$HB$20</definedName>
    <definedName name="A126287326A_Latest">Data2!$HB$20</definedName>
    <definedName name="A126287330T">Data2!$HT$1:$HT$10,Data2!$HT$11:$HT$20</definedName>
    <definedName name="A126287330T_Data">Data2!$HT$11:$HT$20</definedName>
    <definedName name="A126287330T_Latest">Data2!$HT$20</definedName>
    <definedName name="A126287334A">Data2!$DP$1:$DP$10,Data2!$DP$11:$DP$20</definedName>
    <definedName name="A126287334A_Data">Data2!$DP$11:$DP$20</definedName>
    <definedName name="A126287334A_Latest">Data2!$DP$20</definedName>
    <definedName name="A126287338K">Data2!$DV$1:$DV$10,Data2!$DV$11:$DV$20</definedName>
    <definedName name="A126287338K_Data">Data2!$DV$11:$DV$20</definedName>
    <definedName name="A126287338K_Latest">Data2!$DV$20</definedName>
    <definedName name="A126287342A">Data2!$FU$1:$FU$10,Data2!$FU$11:$FU$20</definedName>
    <definedName name="A126287342A_Data">Data2!$FU$11:$FU$20</definedName>
    <definedName name="A126287342A_Latest">Data2!$FU$20</definedName>
    <definedName name="A126287346K">Data2!$HH$1:$HH$10,Data2!$HH$11:$HH$20</definedName>
    <definedName name="A126287346K_Data">Data2!$HH$11:$HH$20</definedName>
    <definedName name="A126287346K_Latest">Data2!$HH$20</definedName>
    <definedName name="A126287350A">Data2!$FL$1:$FL$10,Data2!$FL$11:$FL$20</definedName>
    <definedName name="A126287350A_Data">Data2!$FL$11:$FL$20</definedName>
    <definedName name="A126287350A_Latest">Data2!$FL$20</definedName>
    <definedName name="A126287354K">Data2!$GA$1:$GA$10,Data2!$GA$11:$GA$20</definedName>
    <definedName name="A126287354K_Data">Data2!$GA$11:$GA$20</definedName>
    <definedName name="A126287354K_Latest">Data2!$GA$20</definedName>
    <definedName name="A126287358V">Data2!$GM$1:$GM$10,Data2!$GM$11:$GM$20</definedName>
    <definedName name="A126287358V_Data">Data2!$GM$11:$GM$20</definedName>
    <definedName name="A126287358V_Latest">Data2!$GM$20</definedName>
    <definedName name="A126287362K">Data2!$HQ$1:$HQ$10,Data2!$HQ$11:$HQ$20</definedName>
    <definedName name="A126287362K_Data">Data2!$HQ$11:$HQ$20</definedName>
    <definedName name="A126287362K_Latest">Data2!$HQ$20</definedName>
    <definedName name="A126287366V">Data2!$CX$1:$CX$10,Data2!$CX$11:$CX$20</definedName>
    <definedName name="A126287366V_Data">Data2!$CX$11:$CX$20</definedName>
    <definedName name="A126287366V_Latest">Data2!$CX$20</definedName>
    <definedName name="A126287370K">Data2!$DJ$1:$DJ$10,Data2!$DJ$11:$DJ$20</definedName>
    <definedName name="A126287370K_Data">Data2!$DJ$11:$DJ$20</definedName>
    <definedName name="A126287370K_Latest">Data2!$DJ$20</definedName>
    <definedName name="A126287374V">Data2!$ET$1:$ET$10,Data2!$ET$11:$ET$20</definedName>
    <definedName name="A126287374V_Data">Data2!$ET$11:$ET$20</definedName>
    <definedName name="A126287374V_Latest">Data2!$ET$20</definedName>
    <definedName name="A126287378C">Data2!$FR$1:$FR$10,Data2!$FR$11:$FR$20</definedName>
    <definedName name="A126287378C_Data">Data2!$FR$11:$FR$20</definedName>
    <definedName name="A126287378C_Latest">Data2!$FR$20</definedName>
    <definedName name="A126287382V">Data2!$FX$1:$FX$10,Data2!$FX$11:$FX$20</definedName>
    <definedName name="A126287382V_Data">Data2!$FX$11:$FX$20</definedName>
    <definedName name="A126287382V_Latest">Data2!$FX$20</definedName>
    <definedName name="A126287386C">Data2!$GD$1:$GD$10,Data2!$GD$11:$GD$20</definedName>
    <definedName name="A126287386C_Data">Data2!$GD$11:$GD$20</definedName>
    <definedName name="A126287386C_Latest">Data2!$GD$20</definedName>
    <definedName name="A126287390V">Data2!$GJ$1:$GJ$10,Data2!$GJ$11:$GJ$20</definedName>
    <definedName name="A126287390V_Data">Data2!$GJ$11:$GJ$20</definedName>
    <definedName name="A126287390V_Latest">Data2!$GJ$20</definedName>
    <definedName name="A126287394C">Data2!$HE$1:$HE$10,Data2!$HE$11:$HE$20</definedName>
    <definedName name="A126287394C_Data">Data2!$HE$11:$HE$20</definedName>
    <definedName name="A126287394C_Latest">Data2!$HE$20</definedName>
    <definedName name="A126287398L">Data2!$HZ$1:$HZ$10,Data2!$HZ$11:$HZ$20</definedName>
    <definedName name="A126287398L_Data">Data2!$HZ$11:$HZ$20</definedName>
    <definedName name="A126287398L_Latest">Data2!$HZ$20</definedName>
    <definedName name="A126287402T">Data2!$CF$1:$CF$10,Data2!$CF$11:$CF$20</definedName>
    <definedName name="A126287402T_Data">Data2!$CF$11:$CF$20</definedName>
    <definedName name="A126287402T_Latest">Data2!$CF$20</definedName>
    <definedName name="A126287406A">Data2!$CO$1:$CO$10,Data2!$CO$11:$CO$20</definedName>
    <definedName name="A126287406A_Data">Data2!$CO$11:$CO$20</definedName>
    <definedName name="A126287406A_Latest">Data2!$CO$20</definedName>
    <definedName name="A126287410T">Data2!$CR$1:$CR$10,Data2!$CR$11:$CR$20</definedName>
    <definedName name="A126287410T_Data">Data2!$CR$11:$CR$20</definedName>
    <definedName name="A126287410T_Latest">Data2!$CR$20</definedName>
    <definedName name="A126287414A">Data2!$DS$1:$DS$10,Data2!$DS$11:$DS$20</definedName>
    <definedName name="A126287414A_Data">Data2!$DS$11:$DS$20</definedName>
    <definedName name="A126287414A_Latest">Data2!$DS$20</definedName>
    <definedName name="A126287418K">Data2!$DY$1:$DY$10,Data2!$DY$11:$DY$20</definedName>
    <definedName name="A126287418K_Data">Data2!$DY$11:$DY$20</definedName>
    <definedName name="A126287418K_Latest">Data2!$DY$20</definedName>
    <definedName name="A126287422A">Data2!$EB$1:$EB$10,Data2!$EB$11:$EB$20</definedName>
    <definedName name="A126287422A_Data">Data2!$EB$11:$EB$20</definedName>
    <definedName name="A126287422A_Latest">Data2!$EB$20</definedName>
    <definedName name="A126287426K">Data2!$EW$1:$EW$10,Data2!$EW$11:$EW$20</definedName>
    <definedName name="A126287426K_Data">Data2!$EW$11:$EW$20</definedName>
    <definedName name="A126287426K_Latest">Data2!$EW$20</definedName>
    <definedName name="A126287430A">Data2!$GG$1:$GG$10,Data2!$GG$11:$GG$20</definedName>
    <definedName name="A126287430A_Data">Data2!$GG$11:$GG$20</definedName>
    <definedName name="A126287430A_Latest">Data2!$GG$20</definedName>
    <definedName name="A126287434K">Data2!$GS$1:$GS$10,Data2!$GS$11:$GS$20</definedName>
    <definedName name="A126287434K_Data">Data2!$GS$11:$GS$20</definedName>
    <definedName name="A126287434K_Latest">Data2!$GS$20</definedName>
    <definedName name="A126287438V">Data2!$GV$1:$GV$10,Data2!$GV$11:$GV$20</definedName>
    <definedName name="A126287438V_Data">Data2!$GV$11:$GV$20</definedName>
    <definedName name="A126287438V_Latest">Data2!$GV$20</definedName>
    <definedName name="A126287442K">Data2!$HK$1:$HK$10,Data2!$HK$11:$HK$20</definedName>
    <definedName name="A126287442K_Data">Data2!$HK$11:$HK$20</definedName>
    <definedName name="A126287442K_Latest">Data2!$HK$20</definedName>
    <definedName name="A126287446V">Data2!$HN$1:$HN$10,Data2!$HN$11:$HN$20</definedName>
    <definedName name="A126287446V_Data">Data2!$HN$11:$HN$20</definedName>
    <definedName name="A126287446V_Latest">Data2!$HN$20</definedName>
    <definedName name="A126287450K">Data2!$CU$1:$CU$10,Data2!$CU$11:$CU$20</definedName>
    <definedName name="A126287450K_Data">Data2!$CU$11:$CU$20</definedName>
    <definedName name="A126287450K_Latest">Data2!$CU$20</definedName>
    <definedName name="A126287454V">Data2!$DD$1:$DD$10,Data2!$DD$11:$DD$20</definedName>
    <definedName name="A126287454V_Data">Data2!$DD$11:$DD$20</definedName>
    <definedName name="A126287454V_Latest">Data2!$DD$20</definedName>
    <definedName name="A126287458C">Data2!$FF$1:$FF$10,Data2!$FF$11:$FF$20</definedName>
    <definedName name="A126287458C_Data">Data2!$FF$11:$FF$20</definedName>
    <definedName name="A126287458C_Latest">Data2!$FF$20</definedName>
    <definedName name="A126287462V">Data2!$FI$1:$FI$10,Data2!$FI$11:$FI$20</definedName>
    <definedName name="A126287462V_Data">Data2!$FI$11:$FI$20</definedName>
    <definedName name="A126287462V_Latest">Data2!$FI$20</definedName>
    <definedName name="A126287466C">Data2!$GP$1:$GP$10,Data2!$GP$11:$GP$20</definedName>
    <definedName name="A126287466C_Data">Data2!$GP$11:$GP$20</definedName>
    <definedName name="A126287466C_Latest">Data2!$GP$20</definedName>
    <definedName name="A126287470V">Data2!$IC$1:$IC$10,Data2!$IC$11:$IC$20</definedName>
    <definedName name="A126287470V_Data">Data2!$IC$11:$IC$20</definedName>
    <definedName name="A126287470V_Latest">Data2!$IC$20</definedName>
    <definedName name="A126287474C">Data2!$CC$1:$CC$10,Data2!$CC$11:$CC$20</definedName>
    <definedName name="A126287474C_Data">Data2!$CC$11:$CC$20</definedName>
    <definedName name="A126287474C_Latest">Data2!$CC$20</definedName>
    <definedName name="A126287478L">Data2!$CI$1:$CI$10,Data2!$CI$11:$CI$20</definedName>
    <definedName name="A126287478L_Data">Data2!$CI$11:$CI$20</definedName>
    <definedName name="A126287478L_Latest">Data2!$CI$20</definedName>
    <definedName name="A126287482C">Data2!$CL$1:$CL$10,Data2!$CL$11:$CL$20</definedName>
    <definedName name="A126287482C_Data">Data2!$CL$11:$CL$20</definedName>
    <definedName name="A126287482C_Latest">Data2!$CL$20</definedName>
    <definedName name="A126287486L">Data2!$DA$1:$DA$10,Data2!$DA$11:$DA$20</definedName>
    <definedName name="A126287486L_Data">Data2!$DA$11:$DA$20</definedName>
    <definedName name="A126287486L_Latest">Data2!$DA$20</definedName>
    <definedName name="A126287490C">Data2!$EK$1:$EK$10,Data2!$EK$11:$EK$20</definedName>
    <definedName name="A126287490C_Data">Data2!$EK$11:$EK$20</definedName>
    <definedName name="A126287490C_Latest">Data2!$EK$20</definedName>
    <definedName name="A126287494L">Data2!$EN$1:$EN$10,Data2!$EN$11:$EN$20</definedName>
    <definedName name="A126287494L_Data">Data2!$EN$11:$EN$20</definedName>
    <definedName name="A126287494L_Latest">Data2!$EN$20</definedName>
    <definedName name="A126287498W">Data2!$DG$1:$DG$10,Data2!$DG$11:$DG$20</definedName>
    <definedName name="A126287498W_Data">Data2!$DG$11:$DG$20</definedName>
    <definedName name="A126287498W_Latest">Data2!$DG$20</definedName>
    <definedName name="A126287502A">Data2!$EE$1:$EE$10,Data2!$EE$11:$EE$20</definedName>
    <definedName name="A126287502A_Data">Data2!$EE$11:$EE$20</definedName>
    <definedName name="A126287502A_Latest">Data2!$EE$20</definedName>
    <definedName name="A126287506K">Data2!$EZ$1:$EZ$10,Data2!$EZ$11:$EZ$20</definedName>
    <definedName name="A126287506K_Data">Data2!$EZ$11:$EZ$20</definedName>
    <definedName name="A126287506K_Latest">Data2!$EZ$20</definedName>
    <definedName name="A126287510A">Data2!$GY$1:$GY$10,Data2!$GY$11:$GY$20</definedName>
    <definedName name="A126287510A_Data">Data2!$GY$11:$GY$20</definedName>
    <definedName name="A126287510A_Latest">Data2!$GY$20</definedName>
    <definedName name="A126287514K">Data2!$HW$1:$HW$10,Data2!$HW$11:$HW$20</definedName>
    <definedName name="A126287514K_Data">Data2!$HW$11:$HW$20</definedName>
    <definedName name="A126287514K_Latest">Data2!$HW$20</definedName>
    <definedName name="A126287518V">Data2!$BZ$1:$BZ$10,Data2!$BZ$11:$BZ$20</definedName>
    <definedName name="A126287518V_Data">Data2!$BZ$11:$BZ$20</definedName>
    <definedName name="A126287518V_Latest">Data2!$BZ$20</definedName>
    <definedName name="A126289250C">Data4!$CY$1:$CY$10,Data4!$CY$11:$CY$20</definedName>
    <definedName name="A126289250C_Data">Data4!$CY$11:$CY$20</definedName>
    <definedName name="A126289250C_Latest">Data4!$CY$20</definedName>
    <definedName name="A126289254L">Data4!$DT$1:$DT$10,Data4!$DT$11:$DT$20</definedName>
    <definedName name="A126289254L_Data">Data4!$DT$11:$DT$20</definedName>
    <definedName name="A126289254L_Latest">Data4!$DT$20</definedName>
    <definedName name="A126289258W">Data4!$EC$1:$EC$10,Data4!$EC$11:$EC$20</definedName>
    <definedName name="A126289258W_Data">Data4!$EC$11:$EC$20</definedName>
    <definedName name="A126289258W_Latest">Data4!$EC$20</definedName>
    <definedName name="A126289262L">Data4!$EO$1:$EO$10,Data4!$EO$11:$EO$20</definedName>
    <definedName name="A126289262L_Data">Data4!$EO$11:$EO$20</definedName>
    <definedName name="A126289262L_Latest">Data4!$EO$20</definedName>
    <definedName name="A126289266W">Data4!$FA$1:$FA$10,Data4!$FA$11:$FA$20</definedName>
    <definedName name="A126289266W_Data">Data4!$FA$11:$FA$20</definedName>
    <definedName name="A126289266W_Latest">Data4!$FA$20</definedName>
    <definedName name="A126289270L">Data4!$GN$1:$GN$10,Data4!$GN$11:$GN$20</definedName>
    <definedName name="A126289270L_Data">Data4!$GN$11:$GN$20</definedName>
    <definedName name="A126289270L_Latest">Data4!$GN$20</definedName>
    <definedName name="A126289274W">Data4!$HF$1:$HF$10,Data4!$HF$11:$HF$20</definedName>
    <definedName name="A126289274W_Data">Data4!$HF$11:$HF$20</definedName>
    <definedName name="A126289274W_Latest">Data4!$HF$20</definedName>
    <definedName name="A126289278F">Data4!$DB$1:$DB$10,Data4!$DB$11:$DB$20</definedName>
    <definedName name="A126289278F_Data">Data4!$DB$11:$DB$20</definedName>
    <definedName name="A126289278F_Latest">Data4!$DB$20</definedName>
    <definedName name="A126289282W">Data4!$DH$1:$DH$10,Data4!$DH$11:$DH$20</definedName>
    <definedName name="A126289282W_Data">Data4!$DH$11:$DH$20</definedName>
    <definedName name="A126289282W_Latest">Data4!$DH$20</definedName>
    <definedName name="A126289286F">Data4!$FG$1:$FG$10,Data4!$FG$11:$FG$20</definedName>
    <definedName name="A126289286F_Data">Data4!$FG$11:$FG$20</definedName>
    <definedName name="A126289286F_Latest">Data4!$FG$20</definedName>
    <definedName name="A126289290W">Data4!$GT$1:$GT$10,Data4!$GT$11:$GT$20</definedName>
    <definedName name="A126289290W_Data">Data4!$GT$11:$GT$20</definedName>
    <definedName name="A126289290W_Latest">Data4!$GT$20</definedName>
    <definedName name="A126289294F">Data4!$EX$1:$EX$10,Data4!$EX$11:$EX$20</definedName>
    <definedName name="A126289294F_Data">Data4!$EX$11:$EX$20</definedName>
    <definedName name="A126289294F_Latest">Data4!$EX$20</definedName>
    <definedName name="A126289298R">Data4!$FM$1:$FM$10,Data4!$FM$11:$FM$20</definedName>
    <definedName name="A126289298R_Data">Data4!$FM$11:$FM$20</definedName>
    <definedName name="A126289298R_Latest">Data4!$FM$20</definedName>
    <definedName name="A126289302V">Data4!$FY$1:$FY$10,Data4!$FY$11:$FY$20</definedName>
    <definedName name="A126289302V_Data">Data4!$FY$11:$FY$20</definedName>
    <definedName name="A126289302V_Latest">Data4!$FY$20</definedName>
    <definedName name="A126289306C">Data4!$HC$1:$HC$10,Data4!$HC$11:$HC$20</definedName>
    <definedName name="A126289306C_Data">Data4!$HC$11:$HC$20</definedName>
    <definedName name="A126289306C_Latest">Data4!$HC$20</definedName>
    <definedName name="A126289310V">Data4!$CJ$1:$CJ$10,Data4!$CJ$11:$CJ$20</definedName>
    <definedName name="A126289310V_Data">Data4!$CJ$11:$CJ$20</definedName>
    <definedName name="A126289310V_Latest">Data4!$CJ$20</definedName>
    <definedName name="A126289314C">Data4!$CV$1:$CV$10,Data4!$CV$11:$CV$20</definedName>
    <definedName name="A126289314C_Data">Data4!$CV$11:$CV$20</definedName>
    <definedName name="A126289314C_Latest">Data4!$CV$20</definedName>
    <definedName name="A126289318L">Data4!$EF$1:$EF$10,Data4!$EF$11:$EF$20</definedName>
    <definedName name="A126289318L_Data">Data4!$EF$11:$EF$20</definedName>
    <definedName name="A126289318L_Latest">Data4!$EF$20</definedName>
    <definedName name="A126289322C">Data4!$FD$1:$FD$10,Data4!$FD$11:$FD$20</definedName>
    <definedName name="A126289322C_Data">Data4!$FD$11:$FD$20</definedName>
    <definedName name="A126289322C_Latest">Data4!$FD$20</definedName>
    <definedName name="A126289326L">Data4!$FJ$1:$FJ$10,Data4!$FJ$11:$FJ$20</definedName>
    <definedName name="A126289326L_Data">Data4!$FJ$11:$FJ$20</definedName>
    <definedName name="A126289326L_Latest">Data4!$FJ$20</definedName>
    <definedName name="A126289330C">Data4!$FP$1:$FP$10,Data4!$FP$11:$FP$20</definedName>
    <definedName name="A126289330C_Data">Data4!$FP$11:$FP$20</definedName>
    <definedName name="A126289330C_Latest">Data4!$FP$20</definedName>
    <definedName name="A126289334L">Data4!$FV$1:$FV$10,Data4!$FV$11:$FV$20</definedName>
    <definedName name="A126289334L_Data">Data4!$FV$11:$FV$20</definedName>
    <definedName name="A126289334L_Latest">Data4!$FV$20</definedName>
    <definedName name="A126289338W">Data4!$GQ$1:$GQ$10,Data4!$GQ$11:$GQ$20</definedName>
    <definedName name="A126289338W_Data">Data4!$GQ$11:$GQ$20</definedName>
    <definedName name="A126289338W_Latest">Data4!$GQ$20</definedName>
    <definedName name="A126289342L">Data4!$HL$1:$HL$10,Data4!$HL$11:$HL$20</definedName>
    <definedName name="A126289342L_Data">Data4!$HL$11:$HL$20</definedName>
    <definedName name="A126289342L_Latest">Data4!$HL$20</definedName>
    <definedName name="A126289346W">Data4!$BR$1:$BR$10,Data4!$BR$11:$BR$20</definedName>
    <definedName name="A126289346W_Data">Data4!$BR$11:$BR$20</definedName>
    <definedName name="A126289346W_Latest">Data4!$BR$20</definedName>
    <definedName name="A126289350L">Data4!$CA$1:$CA$10,Data4!$CA$11:$CA$20</definedName>
    <definedName name="A126289350L_Data">Data4!$CA$11:$CA$20</definedName>
    <definedName name="A126289350L_Latest">Data4!$CA$20</definedName>
    <definedName name="A126289354W">Data4!$CD$1:$CD$10,Data4!$CD$11:$CD$20</definedName>
    <definedName name="A126289354W_Data">Data4!$CD$11:$CD$20</definedName>
    <definedName name="A126289354W_Latest">Data4!$CD$20</definedName>
    <definedName name="A126289358F">Data4!$DE$1:$DE$10,Data4!$DE$11:$DE$20</definedName>
    <definedName name="A126289358F_Data">Data4!$DE$11:$DE$20</definedName>
    <definedName name="A126289358F_Latest">Data4!$DE$20</definedName>
    <definedName name="A126289362W">Data4!$DK$1:$DK$10,Data4!$DK$11:$DK$20</definedName>
    <definedName name="A126289362W_Data">Data4!$DK$11:$DK$20</definedName>
    <definedName name="A126289362W_Latest">Data4!$DK$20</definedName>
    <definedName name="A126289366F">Data4!$DN$1:$DN$10,Data4!$DN$11:$DN$20</definedName>
    <definedName name="A126289366F_Data">Data4!$DN$11:$DN$20</definedName>
    <definedName name="A126289366F_Latest">Data4!$DN$20</definedName>
    <definedName name="A126289370W">Data4!$EI$1:$EI$10,Data4!$EI$11:$EI$20</definedName>
    <definedName name="A126289370W_Data">Data4!$EI$11:$EI$20</definedName>
    <definedName name="A126289370W_Latest">Data4!$EI$20</definedName>
    <definedName name="A126289374F">Data4!$FS$1:$FS$10,Data4!$FS$11:$FS$20</definedName>
    <definedName name="A126289374F_Data">Data4!$FS$11:$FS$20</definedName>
    <definedName name="A126289374F_Latest">Data4!$FS$20</definedName>
    <definedName name="A126289378R">Data4!$GE$1:$GE$10,Data4!$GE$11:$GE$20</definedName>
    <definedName name="A126289378R_Data">Data4!$GE$11:$GE$20</definedName>
    <definedName name="A126289378R_Latest">Data4!$GE$20</definedName>
    <definedName name="A126289382F">Data4!$GH$1:$GH$10,Data4!$GH$11:$GH$20</definedName>
    <definedName name="A126289382F_Data">Data4!$GH$11:$GH$20</definedName>
    <definedName name="A126289382F_Latest">Data4!$GH$20</definedName>
    <definedName name="A126289386R">Data4!$GW$1:$GW$10,Data4!$GW$11:$GW$20</definedName>
    <definedName name="A126289386R_Data">Data4!$GW$11:$GW$20</definedName>
    <definedName name="A126289386R_Latest">Data4!$GW$20</definedName>
    <definedName name="A126289390F">Data4!$GZ$1:$GZ$10,Data4!$GZ$11:$GZ$20</definedName>
    <definedName name="A126289390F_Data">Data4!$GZ$11:$GZ$20</definedName>
    <definedName name="A126289390F_Latest">Data4!$GZ$20</definedName>
    <definedName name="A126289394R">Data4!$CG$1:$CG$10,Data4!$CG$11:$CG$20</definedName>
    <definedName name="A126289394R_Data">Data4!$CG$11:$CG$20</definedName>
    <definedName name="A126289394R_Latest">Data4!$CG$20</definedName>
    <definedName name="A126289398X">Data4!$CP$1:$CP$10,Data4!$CP$11:$CP$20</definedName>
    <definedName name="A126289398X_Data">Data4!$CP$11:$CP$20</definedName>
    <definedName name="A126289398X_Latest">Data4!$CP$20</definedName>
    <definedName name="A126289402C">Data4!$ER$1:$ER$10,Data4!$ER$11:$ER$20</definedName>
    <definedName name="A126289402C_Data">Data4!$ER$11:$ER$20</definedName>
    <definedName name="A126289402C_Latest">Data4!$ER$20</definedName>
    <definedName name="A126289406L">Data4!$EU$1:$EU$10,Data4!$EU$11:$EU$20</definedName>
    <definedName name="A126289406L_Data">Data4!$EU$11:$EU$20</definedName>
    <definedName name="A126289406L_Latest">Data4!$EU$20</definedName>
    <definedName name="A126289410C">Data4!$GB$1:$GB$10,Data4!$GB$11:$GB$20</definedName>
    <definedName name="A126289410C_Data">Data4!$GB$11:$GB$20</definedName>
    <definedName name="A126289410C_Latest">Data4!$GB$20</definedName>
    <definedName name="A126289414L">Data4!$HO$1:$HO$10,Data4!$HO$11:$HO$20</definedName>
    <definedName name="A126289414L_Data">Data4!$HO$11:$HO$20</definedName>
    <definedName name="A126289414L_Latest">Data4!$HO$20</definedName>
    <definedName name="A126289418W">Data4!$BO$1:$BO$10,Data4!$BO$11:$BO$20</definedName>
    <definedName name="A126289418W_Data">Data4!$BO$11:$BO$20</definedName>
    <definedName name="A126289418W_Latest">Data4!$BO$20</definedName>
    <definedName name="A126289422L">Data4!$BU$1:$BU$10,Data4!$BU$11:$BU$20</definedName>
    <definedName name="A126289422L_Data">Data4!$BU$11:$BU$20</definedName>
    <definedName name="A126289422L_Latest">Data4!$BU$20</definedName>
    <definedName name="A126289426W">Data4!$BX$1:$BX$10,Data4!$BX$11:$BX$20</definedName>
    <definedName name="A126289426W_Data">Data4!$BX$11:$BX$20</definedName>
    <definedName name="A126289426W_Latest">Data4!$BX$20</definedName>
    <definedName name="A126289430L">Data4!$CM$1:$CM$10,Data4!$CM$11:$CM$20</definedName>
    <definedName name="A126289430L_Data">Data4!$CM$11:$CM$20</definedName>
    <definedName name="A126289430L_Latest">Data4!$CM$20</definedName>
    <definedName name="A126289434W">Data4!$DW$1:$DW$10,Data4!$DW$11:$DW$20</definedName>
    <definedName name="A126289434W_Data">Data4!$DW$11:$DW$20</definedName>
    <definedName name="A126289434W_Latest">Data4!$DW$20</definedName>
    <definedName name="A126289438F">Data4!$DZ$1:$DZ$10,Data4!$DZ$11:$DZ$20</definedName>
    <definedName name="A126289438F_Data">Data4!$DZ$11:$DZ$20</definedName>
    <definedName name="A126289438F_Latest">Data4!$DZ$20</definedName>
    <definedName name="A126289442W">Data4!$CS$1:$CS$10,Data4!$CS$11:$CS$20</definedName>
    <definedName name="A126289442W_Data">Data4!$CS$11:$CS$20</definedName>
    <definedName name="A126289442W_Latest">Data4!$CS$20</definedName>
    <definedName name="A126289446F">Data4!$DQ$1:$DQ$10,Data4!$DQ$11:$DQ$20</definedName>
    <definedName name="A126289446F_Data">Data4!$DQ$11:$DQ$20</definedName>
    <definedName name="A126289446F_Latest">Data4!$DQ$20</definedName>
    <definedName name="A126289450W">Data4!$EL$1:$EL$10,Data4!$EL$11:$EL$20</definedName>
    <definedName name="A126289450W_Data">Data4!$EL$11:$EL$20</definedName>
    <definedName name="A126289450W_Latest">Data4!$EL$20</definedName>
    <definedName name="A126289454F">Data4!$GK$1:$GK$10,Data4!$GK$11:$GK$20</definedName>
    <definedName name="A126289454F_Data">Data4!$GK$11:$GK$20</definedName>
    <definedName name="A126289454F_Latest">Data4!$GK$20</definedName>
    <definedName name="A126289458R">Data4!$HI$1:$HI$10,Data4!$HI$11:$HI$20</definedName>
    <definedName name="A126289458R_Data">Data4!$HI$11:$HI$20</definedName>
    <definedName name="A126289458R_Latest">Data4!$HI$20</definedName>
    <definedName name="A126289462F">Data4!$BL$1:$BL$10,Data4!$BL$11:$BL$20</definedName>
    <definedName name="A126289462F_Data">Data4!$BL$11:$BL$20</definedName>
    <definedName name="A126289462F_Latest">Data4!$BL$20</definedName>
    <definedName name="A126291194L">Data1!$GW$1:$GW$10,Data1!$GW$11:$GW$20</definedName>
    <definedName name="A126291194L_Data">Data1!$GW$11:$GW$20</definedName>
    <definedName name="A126291194L_Latest">Data1!$GW$20</definedName>
    <definedName name="A126291198W">Data1!$HR$1:$HR$10,Data1!$HR$11:$HR$20</definedName>
    <definedName name="A126291198W_Data">Data1!$HR$11:$HR$20</definedName>
    <definedName name="A126291198W_Latest">Data1!$HR$20</definedName>
    <definedName name="A126291202A">Data1!$IA$1:$IA$10,Data1!$IA$11:$IA$20</definedName>
    <definedName name="A126291202A_Data">Data1!$IA$11:$IA$20</definedName>
    <definedName name="A126291202A_Latest">Data1!$IA$20</definedName>
    <definedName name="A126291206K">Data1!$IM$1:$IM$10,Data1!$IM$11:$IM$20</definedName>
    <definedName name="A126291206K_Data">Data1!$IM$11:$IM$20</definedName>
    <definedName name="A126291206K_Latest">Data1!$IM$20</definedName>
    <definedName name="A126291210A">Data2!$I$1:$I$10,Data2!$I$11:$I$20</definedName>
    <definedName name="A126291210A_Data">Data2!$I$11:$I$20</definedName>
    <definedName name="A126291210A_Latest">Data2!$I$20</definedName>
    <definedName name="A126291214K">Data2!$AV$1:$AV$10,Data2!$AV$11:$AV$20</definedName>
    <definedName name="A126291214K_Data">Data2!$AV$11:$AV$20</definedName>
    <definedName name="A126291214K_Latest">Data2!$AV$20</definedName>
    <definedName name="A126291218V">Data2!$BN$1:$BN$10,Data2!$BN$11:$BN$20</definedName>
    <definedName name="A126291218V_Data">Data2!$BN$11:$BN$20</definedName>
    <definedName name="A126291218V_Latest">Data2!$BN$20</definedName>
    <definedName name="A126291222K">Data1!$GZ$1:$GZ$10,Data1!$GZ$11:$GZ$20</definedName>
    <definedName name="A126291222K_Data">Data1!$GZ$11:$GZ$20</definedName>
    <definedName name="A126291222K_Latest">Data1!$GZ$20</definedName>
    <definedName name="A126291226V">Data1!$HF$1:$HF$10,Data1!$HF$11:$HF$20</definedName>
    <definedName name="A126291226V_Data">Data1!$HF$11:$HF$20</definedName>
    <definedName name="A126291226V_Latest">Data1!$HF$20</definedName>
    <definedName name="A126291230K">Data2!$O$1:$O$10,Data2!$O$11:$O$20</definedName>
    <definedName name="A126291230K_Data">Data2!$O$11:$O$20</definedName>
    <definedName name="A126291230K_Latest">Data2!$O$20</definedName>
    <definedName name="A126291234V">Data2!$BB$1:$BB$10,Data2!$BB$11:$BB$20</definedName>
    <definedName name="A126291234V_Data">Data2!$BB$11:$BB$20</definedName>
    <definedName name="A126291234V_Latest">Data2!$BB$20</definedName>
    <definedName name="A126291238C">Data2!$F$1:$F$10,Data2!$F$11:$F$20</definedName>
    <definedName name="A126291238C_Data">Data2!$F$11:$F$20</definedName>
    <definedName name="A126291238C_Latest">Data2!$F$20</definedName>
    <definedName name="A126291242V">Data2!$U$1:$U$10,Data2!$U$11:$U$20</definedName>
    <definedName name="A126291242V_Data">Data2!$U$11:$U$20</definedName>
    <definedName name="A126291242V_Latest">Data2!$U$20</definedName>
    <definedName name="A126291246C">Data2!$AG$1:$AG$10,Data2!$AG$11:$AG$20</definedName>
    <definedName name="A126291246C_Data">Data2!$AG$11:$AG$20</definedName>
    <definedName name="A126291246C_Latest">Data2!$AG$20</definedName>
    <definedName name="A126291250V">Data2!$BK$1:$BK$10,Data2!$BK$11:$BK$20</definedName>
    <definedName name="A126291250V_Data">Data2!$BK$11:$BK$20</definedName>
    <definedName name="A126291250V_Latest">Data2!$BK$20</definedName>
    <definedName name="A126291254C">Data1!$GH$1:$GH$10,Data1!$GH$11:$GH$20</definedName>
    <definedName name="A126291254C_Data">Data1!$GH$11:$GH$20</definedName>
    <definedName name="A126291254C_Latest">Data1!$GH$20</definedName>
    <definedName name="A126291258L">Data1!$GT$1:$GT$10,Data1!$GT$11:$GT$20</definedName>
    <definedName name="A126291258L_Data">Data1!$GT$11:$GT$20</definedName>
    <definedName name="A126291258L_Latest">Data1!$GT$20</definedName>
    <definedName name="A126291262C">Data1!$ID$1:$ID$10,Data1!$ID$11:$ID$20</definedName>
    <definedName name="A126291262C_Data">Data1!$ID$11:$ID$20</definedName>
    <definedName name="A126291262C_Latest">Data1!$ID$20</definedName>
    <definedName name="A126291266L">Data2!$L$1:$L$10,Data2!$L$11:$L$20</definedName>
    <definedName name="A126291266L_Data">Data2!$L$11:$L$20</definedName>
    <definedName name="A126291266L_Latest">Data2!$L$20</definedName>
    <definedName name="A126291270C">Data2!$R$1:$R$10,Data2!$R$11:$R$20</definedName>
    <definedName name="A126291270C_Data">Data2!$R$11:$R$20</definedName>
    <definedName name="A126291270C_Latest">Data2!$R$20</definedName>
    <definedName name="A126291274L">Data2!$X$1:$X$10,Data2!$X$11:$X$20</definedName>
    <definedName name="A126291274L_Data">Data2!$X$11:$X$20</definedName>
    <definedName name="A126291274L_Latest">Data2!$X$20</definedName>
    <definedName name="A126291278W">Data2!$AD$1:$AD$10,Data2!$AD$11:$AD$20</definedName>
    <definedName name="A126291278W_Data">Data2!$AD$11:$AD$20</definedName>
    <definedName name="A126291278W_Latest">Data2!$AD$20</definedName>
    <definedName name="A126291282L">Data2!$AY$1:$AY$10,Data2!$AY$11:$AY$20</definedName>
    <definedName name="A126291282L_Data">Data2!$AY$11:$AY$20</definedName>
    <definedName name="A126291282L_Latest">Data2!$AY$20</definedName>
    <definedName name="A126291286W">Data2!$BT$1:$BT$10,Data2!$BT$11:$BT$20</definedName>
    <definedName name="A126291286W_Data">Data2!$BT$11:$BT$20</definedName>
    <definedName name="A126291286W_Latest">Data2!$BT$20</definedName>
    <definedName name="A126291290L">Data1!$FP$1:$FP$10,Data1!$FP$11:$FP$20</definedName>
    <definedName name="A126291290L_Data">Data1!$FP$11:$FP$20</definedName>
    <definedName name="A126291290L_Latest">Data1!$FP$20</definedName>
    <definedName name="A126291294W">Data1!$FY$1:$FY$10,Data1!$FY$11:$FY$20</definedName>
    <definedName name="A126291294W_Data">Data1!$FY$11:$FY$20</definedName>
    <definedName name="A126291294W_Latest">Data1!$FY$20</definedName>
    <definedName name="A126291298F">Data1!$GB$1:$GB$10,Data1!$GB$11:$GB$20</definedName>
    <definedName name="A126291298F_Data">Data1!$GB$11:$GB$20</definedName>
    <definedName name="A126291298F_Latest">Data1!$GB$20</definedName>
    <definedName name="A126291302K">Data1!$HC$1:$HC$10,Data1!$HC$11:$HC$20</definedName>
    <definedName name="A126291302K_Data">Data1!$HC$11:$HC$20</definedName>
    <definedName name="A126291302K_Latest">Data1!$HC$20</definedName>
    <definedName name="A126291306V">Data1!$HI$1:$HI$10,Data1!$HI$11:$HI$20</definedName>
    <definedName name="A126291306V_Data">Data1!$HI$11:$HI$20</definedName>
    <definedName name="A126291306V_Latest">Data1!$HI$20</definedName>
    <definedName name="A126291310K">Data1!$HL$1:$HL$10,Data1!$HL$11:$HL$20</definedName>
    <definedName name="A126291310K_Data">Data1!$HL$11:$HL$20</definedName>
    <definedName name="A126291310K_Latest">Data1!$HL$20</definedName>
    <definedName name="A126291314V">Data1!$IG$1:$IG$10,Data1!$IG$11:$IG$20</definedName>
    <definedName name="A126291314V_Data">Data1!$IG$11:$IG$20</definedName>
    <definedName name="A126291314V_Latest">Data1!$IG$20</definedName>
    <definedName name="A126291318C">Data2!$AA$1:$AA$10,Data2!$AA$11:$AA$20</definedName>
    <definedName name="A126291318C_Data">Data2!$AA$11:$AA$20</definedName>
    <definedName name="A126291318C_Latest">Data2!$AA$20</definedName>
    <definedName name="A126291322V">Data2!$AM$1:$AM$10,Data2!$AM$11:$AM$20</definedName>
    <definedName name="A126291322V_Data">Data2!$AM$11:$AM$20</definedName>
    <definedName name="A126291322V_Latest">Data2!$AM$20</definedName>
    <definedName name="A126291326C">Data2!$AP$1:$AP$10,Data2!$AP$11:$AP$20</definedName>
    <definedName name="A126291326C_Data">Data2!$AP$11:$AP$20</definedName>
    <definedName name="A126291326C_Latest">Data2!$AP$20</definedName>
    <definedName name="A126291330V">Data2!$BE$1:$BE$10,Data2!$BE$11:$BE$20</definedName>
    <definedName name="A126291330V_Data">Data2!$BE$11:$BE$20</definedName>
    <definedName name="A126291330V_Latest">Data2!$BE$20</definedName>
    <definedName name="A126291334C">Data2!$BH$1:$BH$10,Data2!$BH$11:$BH$20</definedName>
    <definedName name="A126291334C_Data">Data2!$BH$11:$BH$20</definedName>
    <definedName name="A126291334C_Latest">Data2!$BH$20</definedName>
    <definedName name="A126291338L">Data1!$GE$1:$GE$10,Data1!$GE$11:$GE$20</definedName>
    <definedName name="A126291338L_Data">Data1!$GE$11:$GE$20</definedName>
    <definedName name="A126291338L_Latest">Data1!$GE$20</definedName>
    <definedName name="A126291342C">Data1!$GN$1:$GN$10,Data1!$GN$11:$GN$20</definedName>
    <definedName name="A126291342C_Data">Data1!$GN$11:$GN$20</definedName>
    <definedName name="A126291342C_Latest">Data1!$GN$20</definedName>
    <definedName name="A126291346L">Data1!$IP$1:$IP$10,Data1!$IP$11:$IP$20</definedName>
    <definedName name="A126291346L_Data">Data1!$IP$11:$IP$20</definedName>
    <definedName name="A126291346L_Latest">Data1!$IP$20</definedName>
    <definedName name="A126291350C">Data2!$C$1:$C$10,Data2!$C$11:$C$20</definedName>
    <definedName name="A126291350C_Data">Data2!$C$11:$C$20</definedName>
    <definedName name="A126291350C_Latest">Data2!$C$20</definedName>
    <definedName name="A126291354L">Data2!$AJ$1:$AJ$10,Data2!$AJ$11:$AJ$20</definedName>
    <definedName name="A126291354L_Data">Data2!$AJ$11:$AJ$20</definedName>
    <definedName name="A126291354L_Latest">Data2!$AJ$20</definedName>
    <definedName name="A126291358W">Data2!$BW$1:$BW$10,Data2!$BW$11:$BW$20</definedName>
    <definedName name="A126291358W_Data">Data2!$BW$11:$BW$20</definedName>
    <definedName name="A126291358W_Latest">Data2!$BW$20</definedName>
    <definedName name="A126291362L">Data1!$FM$1:$FM$10,Data1!$FM$11:$FM$20</definedName>
    <definedName name="A126291362L_Data">Data1!$FM$11:$FM$20</definedName>
    <definedName name="A126291362L_Latest">Data1!$FM$20</definedName>
    <definedName name="A126291366W">Data1!$FS$1:$FS$10,Data1!$FS$11:$FS$20</definedName>
    <definedName name="A126291366W_Data">Data1!$FS$11:$FS$20</definedName>
    <definedName name="A126291366W_Latest">Data1!$FS$20</definedName>
    <definedName name="A126291370L">Data1!$FV$1:$FV$10,Data1!$FV$11:$FV$20</definedName>
    <definedName name="A126291370L_Data">Data1!$FV$11:$FV$20</definedName>
    <definedName name="A126291370L_Latest">Data1!$FV$20</definedName>
    <definedName name="A126291374W">Data1!$GK$1:$GK$10,Data1!$GK$11:$GK$20</definedName>
    <definedName name="A126291374W_Data">Data1!$GK$11:$GK$20</definedName>
    <definedName name="A126291374W_Latest">Data1!$GK$20</definedName>
    <definedName name="A126291378F">Data1!$HU$1:$HU$10,Data1!$HU$11:$HU$20</definedName>
    <definedName name="A126291378F_Data">Data1!$HU$11:$HU$20</definedName>
    <definedName name="A126291378F_Latest">Data1!$HU$20</definedName>
    <definedName name="A126291382W">Data1!$HX$1:$HX$10,Data1!$HX$11:$HX$20</definedName>
    <definedName name="A126291382W_Data">Data1!$HX$11:$HX$20</definedName>
    <definedName name="A126291382W_Latest">Data1!$HX$20</definedName>
    <definedName name="A126291386F">Data1!$GQ$1:$GQ$10,Data1!$GQ$11:$GQ$20</definedName>
    <definedName name="A126291386F_Data">Data1!$GQ$11:$GQ$20</definedName>
    <definedName name="A126291386F_Latest">Data1!$GQ$20</definedName>
    <definedName name="A126291390W">Data1!$HO$1:$HO$10,Data1!$HO$11:$HO$20</definedName>
    <definedName name="A126291390W_Data">Data1!$HO$11:$HO$20</definedName>
    <definedName name="A126291390W_Latest">Data1!$HO$20</definedName>
    <definedName name="A126291394F">Data1!$IJ$1:$IJ$10,Data1!$IJ$11:$IJ$20</definedName>
    <definedName name="A126291394F_Data">Data1!$IJ$11:$IJ$20</definedName>
    <definedName name="A126291394F_Latest">Data1!$IJ$20</definedName>
    <definedName name="A126291398R">Data2!$AS$1:$AS$10,Data2!$AS$11:$AS$20</definedName>
    <definedName name="A126291398R_Data">Data2!$AS$11:$AS$20</definedName>
    <definedName name="A126291398R_Latest">Data2!$AS$20</definedName>
    <definedName name="A126291402V">Data2!$BQ$1:$BQ$10,Data2!$BQ$11:$BQ$20</definedName>
    <definedName name="A126291402V_Data">Data2!$BQ$11:$BQ$20</definedName>
    <definedName name="A126291402V_Latest">Data2!$BQ$20</definedName>
    <definedName name="A126291406C">Data1!$FJ$1:$FJ$10,Data1!$FJ$11:$FJ$20</definedName>
    <definedName name="A126291406C_Data">Data1!$FJ$11:$FJ$20</definedName>
    <definedName name="A126291406C_Latest">Data1!$FJ$20</definedName>
    <definedName name="A126293138F">Data3!$AC$1:$AC$10,Data3!$AC$11:$AC$20</definedName>
    <definedName name="A126293138F_Data">Data3!$AC$11:$AC$20</definedName>
    <definedName name="A126293138F_Latest">Data3!$AC$20</definedName>
    <definedName name="A126293142W">Data3!$AX$1:$AX$10,Data3!$AX$11:$AX$20</definedName>
    <definedName name="A126293142W_Data">Data3!$AX$11:$AX$20</definedName>
    <definedName name="A126293142W_Latest">Data3!$AX$20</definedName>
    <definedName name="A126293146F">Data3!$BG$1:$BG$10,Data3!$BG$11:$BG$20</definedName>
    <definedName name="A126293146F_Data">Data3!$BG$11:$BG$20</definedName>
    <definedName name="A126293146F_Latest">Data3!$BG$20</definedName>
    <definedName name="A126293150W">Data3!$BS$1:$BS$10,Data3!$BS$11:$BS$20</definedName>
    <definedName name="A126293150W_Data">Data3!$BS$11:$BS$20</definedName>
    <definedName name="A126293150W_Latest">Data3!$BS$20</definedName>
    <definedName name="A126293154F">Data3!$CE$1:$CE$10,Data3!$CE$11:$CE$20</definedName>
    <definedName name="A126293154F_Data">Data3!$CE$11:$CE$20</definedName>
    <definedName name="A126293154F_Latest">Data3!$CE$20</definedName>
    <definedName name="A126293158R">Data3!$DR$1:$DR$10,Data3!$DR$11:$DR$20</definedName>
    <definedName name="A126293158R_Data">Data3!$DR$11:$DR$20</definedName>
    <definedName name="A126293158R_Latest">Data3!$DR$20</definedName>
    <definedName name="A126293162F">Data3!$EJ$1:$EJ$10,Data3!$EJ$11:$EJ$20</definedName>
    <definedName name="A126293162F_Data">Data3!$EJ$11:$EJ$20</definedName>
    <definedName name="A126293162F_Latest">Data3!$EJ$20</definedName>
    <definedName name="A126293166R">Data3!$AF$1:$AF$10,Data3!$AF$11:$AF$20</definedName>
    <definedName name="A126293166R_Data">Data3!$AF$11:$AF$20</definedName>
    <definedName name="A126293166R_Latest">Data3!$AF$20</definedName>
    <definedName name="A126293170F">Data3!$AL$1:$AL$10,Data3!$AL$11:$AL$20</definedName>
    <definedName name="A126293170F_Data">Data3!$AL$11:$AL$20</definedName>
    <definedName name="A126293170F_Latest">Data3!$AL$20</definedName>
    <definedName name="A126293174R">Data3!$CK$1:$CK$10,Data3!$CK$11:$CK$20</definedName>
    <definedName name="A126293174R_Data">Data3!$CK$11:$CK$20</definedName>
    <definedName name="A126293174R_Latest">Data3!$CK$20</definedName>
    <definedName name="A126293178X">Data3!$DX$1:$DX$10,Data3!$DX$11:$DX$20</definedName>
    <definedName name="A126293178X_Data">Data3!$DX$11:$DX$20</definedName>
    <definedName name="A126293178X_Latest">Data3!$DX$20</definedName>
    <definedName name="A126293182R">Data3!$CB$1:$CB$10,Data3!$CB$11:$CB$20</definedName>
    <definedName name="A126293182R_Data">Data3!$CB$11:$CB$20</definedName>
    <definedName name="A126293182R_Latest">Data3!$CB$20</definedName>
    <definedName name="A126293186X">Data3!$CQ$1:$CQ$10,Data3!$CQ$11:$CQ$20</definedName>
    <definedName name="A126293186X_Data">Data3!$CQ$11:$CQ$20</definedName>
    <definedName name="A126293186X_Latest">Data3!$CQ$20</definedName>
    <definedName name="A126293190R">Data3!$DC$1:$DC$10,Data3!$DC$11:$DC$20</definedName>
    <definedName name="A126293190R_Data">Data3!$DC$11:$DC$20</definedName>
    <definedName name="A126293190R_Latest">Data3!$DC$20</definedName>
    <definedName name="A126293194X">Data3!$EG$1:$EG$10,Data3!$EG$11:$EG$20</definedName>
    <definedName name="A126293194X_Data">Data3!$EG$11:$EG$20</definedName>
    <definedName name="A126293194X_Latest">Data3!$EG$20</definedName>
    <definedName name="A126293198J">Data3!$N$1:$N$10,Data3!$N$11:$N$20</definedName>
    <definedName name="A126293198J_Data">Data3!$N$11:$N$20</definedName>
    <definedName name="A126293198J_Latest">Data3!$N$20</definedName>
    <definedName name="A126293202L">Data3!$Z$1:$Z$10,Data3!$Z$11:$Z$20</definedName>
    <definedName name="A126293202L_Data">Data3!$Z$11:$Z$20</definedName>
    <definedName name="A126293202L_Latest">Data3!$Z$20</definedName>
    <definedName name="A126293206W">Data3!$BJ$1:$BJ$10,Data3!$BJ$11:$BJ$20</definedName>
    <definedName name="A126293206W_Data">Data3!$BJ$11:$BJ$20</definedName>
    <definedName name="A126293206W_Latest">Data3!$BJ$20</definedName>
    <definedName name="A126293210L">Data3!$CH$1:$CH$10,Data3!$CH$11:$CH$20</definedName>
    <definedName name="A126293210L_Data">Data3!$CH$11:$CH$20</definedName>
    <definedName name="A126293210L_Latest">Data3!$CH$20</definedName>
    <definedName name="A126293214W">Data3!$CN$1:$CN$10,Data3!$CN$11:$CN$20</definedName>
    <definedName name="A126293214W_Data">Data3!$CN$11:$CN$20</definedName>
    <definedName name="A126293214W_Latest">Data3!$CN$20</definedName>
    <definedName name="A126293218F">Data3!$CT$1:$CT$10,Data3!$CT$11:$CT$20</definedName>
    <definedName name="A126293218F_Data">Data3!$CT$11:$CT$20</definedName>
    <definedName name="A126293218F_Latest">Data3!$CT$20</definedName>
    <definedName name="A126293222W">Data3!$CZ$1:$CZ$10,Data3!$CZ$11:$CZ$20</definedName>
    <definedName name="A126293222W_Data">Data3!$CZ$11:$CZ$20</definedName>
    <definedName name="A126293222W_Latest">Data3!$CZ$20</definedName>
    <definedName name="A126293226F">Data3!$DU$1:$DU$10,Data3!$DU$11:$DU$20</definedName>
    <definedName name="A126293226F_Data">Data3!$DU$11:$DU$20</definedName>
    <definedName name="A126293226F_Latest">Data3!$DU$20</definedName>
    <definedName name="A126293230W">Data3!$EP$1:$EP$10,Data3!$EP$11:$EP$20</definedName>
    <definedName name="A126293230W_Data">Data3!$EP$11:$EP$20</definedName>
    <definedName name="A126293230W_Latest">Data3!$EP$20</definedName>
    <definedName name="A126293234F">Data2!$IL$1:$IL$10,Data2!$IL$11:$IL$20</definedName>
    <definedName name="A126293234F_Data">Data2!$IL$11:$IL$20</definedName>
    <definedName name="A126293234F_Latest">Data2!$IL$20</definedName>
    <definedName name="A126293238R">Data3!$E$1:$E$10,Data3!$E$11:$E$20</definedName>
    <definedName name="A126293238R_Data">Data3!$E$11:$E$20</definedName>
    <definedName name="A126293238R_Latest">Data3!$E$20</definedName>
    <definedName name="A126293242F">Data3!$H$1:$H$10,Data3!$H$11:$H$20</definedName>
    <definedName name="A126293242F_Data">Data3!$H$11:$H$20</definedName>
    <definedName name="A126293242F_Latest">Data3!$H$20</definedName>
    <definedName name="A126293246R">Data3!$AI$1:$AI$10,Data3!$AI$11:$AI$20</definedName>
    <definedName name="A126293246R_Data">Data3!$AI$11:$AI$20</definedName>
    <definedName name="A126293246R_Latest">Data3!$AI$20</definedName>
    <definedName name="A126293250F">Data3!$AO$1:$AO$10,Data3!$AO$11:$AO$20</definedName>
    <definedName name="A126293250F_Data">Data3!$AO$11:$AO$20</definedName>
    <definedName name="A126293250F_Latest">Data3!$AO$20</definedName>
    <definedName name="A126293254R">Data3!$AR$1:$AR$10,Data3!$AR$11:$AR$20</definedName>
    <definedName name="A126293254R_Data">Data3!$AR$11:$AR$20</definedName>
    <definedName name="A126293254R_Latest">Data3!$AR$20</definedName>
    <definedName name="A126293258X">Data3!$BM$1:$BM$10,Data3!$BM$11:$BM$20</definedName>
    <definedName name="A126293258X_Data">Data3!$BM$11:$BM$20</definedName>
    <definedName name="A126293258X_Latest">Data3!$BM$20</definedName>
    <definedName name="A126293262R">Data3!$CW$1:$CW$10,Data3!$CW$11:$CW$20</definedName>
    <definedName name="A126293262R_Data">Data3!$CW$11:$CW$20</definedName>
    <definedName name="A126293262R_Latest">Data3!$CW$20</definedName>
    <definedName name="A126293266X">Data3!$DI$1:$DI$10,Data3!$DI$11:$DI$20</definedName>
    <definedName name="A126293266X_Data">Data3!$DI$11:$DI$20</definedName>
    <definedName name="A126293266X_Latest">Data3!$DI$20</definedName>
    <definedName name="A126293270R">Data3!$DL$1:$DL$10,Data3!$DL$11:$DL$20</definedName>
    <definedName name="A126293270R_Data">Data3!$DL$11:$DL$20</definedName>
    <definedName name="A126293270R_Latest">Data3!$DL$20</definedName>
    <definedName name="A126293274X">Data3!$EA$1:$EA$10,Data3!$EA$11:$EA$20</definedName>
    <definedName name="A126293274X_Data">Data3!$EA$11:$EA$20</definedName>
    <definedName name="A126293274X_Latest">Data3!$EA$20</definedName>
    <definedName name="A126293278J">Data3!$ED$1:$ED$10,Data3!$ED$11:$ED$20</definedName>
    <definedName name="A126293278J_Data">Data3!$ED$11:$ED$20</definedName>
    <definedName name="A126293278J_Latest">Data3!$ED$20</definedName>
    <definedName name="A126293282X">Data3!$K$1:$K$10,Data3!$K$11:$K$20</definedName>
    <definedName name="A126293282X_Data">Data3!$K$11:$K$20</definedName>
    <definedName name="A126293282X_Latest">Data3!$K$20</definedName>
    <definedName name="A126293286J">Data3!$T$1:$T$10,Data3!$T$11:$T$20</definedName>
    <definedName name="A126293286J_Data">Data3!$T$11:$T$20</definedName>
    <definedName name="A126293286J_Latest">Data3!$T$20</definedName>
    <definedName name="A126293290X">Data3!$BV$1:$BV$10,Data3!$BV$11:$BV$20</definedName>
    <definedName name="A126293290X_Data">Data3!$BV$11:$BV$20</definedName>
    <definedName name="A126293290X_Latest">Data3!$BV$20</definedName>
    <definedName name="A126293294J">Data3!$BY$1:$BY$10,Data3!$BY$11:$BY$20</definedName>
    <definedName name="A126293294J_Data">Data3!$BY$11:$BY$20</definedName>
    <definedName name="A126293294J_Latest">Data3!$BY$20</definedName>
    <definedName name="A126293298T">Data3!$DF$1:$DF$10,Data3!$DF$11:$DF$20</definedName>
    <definedName name="A126293298T_Data">Data3!$DF$11:$DF$20</definedName>
    <definedName name="A126293298T_Latest">Data3!$DF$20</definedName>
    <definedName name="A126293302W">Data3!$ES$1:$ES$10,Data3!$ES$11:$ES$20</definedName>
    <definedName name="A126293302W_Data">Data3!$ES$11:$ES$20</definedName>
    <definedName name="A126293302W_Latest">Data3!$ES$20</definedName>
    <definedName name="A126293306F">Data2!$II$1:$II$10,Data2!$II$11:$II$20</definedName>
    <definedName name="A126293306F_Data">Data2!$II$11:$II$20</definedName>
    <definedName name="A126293306F_Latest">Data2!$II$20</definedName>
    <definedName name="A126293310W">Data2!$IO$1:$IO$10,Data2!$IO$11:$IO$20</definedName>
    <definedName name="A126293310W_Data">Data2!$IO$11:$IO$20</definedName>
    <definedName name="A126293310W_Latest">Data2!$IO$20</definedName>
    <definedName name="A126293314F">Data3!$B$1:$B$10,Data3!$B$11:$B$20</definedName>
    <definedName name="A126293314F_Data">Data3!$B$11:$B$20</definedName>
    <definedName name="A126293314F_Latest">Data3!$B$20</definedName>
    <definedName name="A126293318R">Data3!$Q$1:$Q$10,Data3!$Q$11:$Q$20</definedName>
    <definedName name="A126293318R_Data">Data3!$Q$11:$Q$20</definedName>
    <definedName name="A126293318R_Latest">Data3!$Q$20</definedName>
    <definedName name="A126293322F">Data3!$BA$1:$BA$10,Data3!$BA$11:$BA$20</definedName>
    <definedName name="A126293322F_Data">Data3!$BA$11:$BA$20</definedName>
    <definedName name="A126293322F_Latest">Data3!$BA$20</definedName>
    <definedName name="A126293326R">Data3!$BD$1:$BD$10,Data3!$BD$11:$BD$20</definedName>
    <definedName name="A126293326R_Data">Data3!$BD$11:$BD$20</definedName>
    <definedName name="A126293326R_Latest">Data3!$BD$20</definedName>
    <definedName name="A126293330F">Data3!$W$1:$W$10,Data3!$W$11:$W$20</definedName>
    <definedName name="A126293330F_Data">Data3!$W$11:$W$20</definedName>
    <definedName name="A126293330F_Latest">Data3!$W$20</definedName>
    <definedName name="A126293334R">Data3!$AU$1:$AU$10,Data3!$AU$11:$AU$20</definedName>
    <definedName name="A126293334R_Data">Data3!$AU$11:$AU$20</definedName>
    <definedName name="A126293334R_Latest">Data3!$AU$20</definedName>
    <definedName name="A126293338X">Data3!$BP$1:$BP$10,Data3!$BP$11:$BP$20</definedName>
    <definedName name="A126293338X_Data">Data3!$BP$11:$BP$20</definedName>
    <definedName name="A126293338X_Latest">Data3!$BP$20</definedName>
    <definedName name="A126293342R">Data3!$DO$1:$DO$10,Data3!$DO$11:$DO$20</definedName>
    <definedName name="A126293342R_Data">Data3!$DO$11:$DO$20</definedName>
    <definedName name="A126293342R_Latest">Data3!$DO$20</definedName>
    <definedName name="A126293346X">Data3!$EM$1:$EM$10,Data3!$EM$11:$EM$20</definedName>
    <definedName name="A126293346X_Data">Data3!$EM$11:$EM$20</definedName>
    <definedName name="A126293346X_Latest">Data3!$EM$20</definedName>
    <definedName name="A126293350R">Data2!$IF$1:$IF$10,Data2!$IF$11:$IF$20</definedName>
    <definedName name="A126293350R_Data">Data2!$IF$11:$IF$20</definedName>
    <definedName name="A126293350R_Latest">Data2!$IF$20</definedName>
    <definedName name="A126295082T">Data3!$GI$1:$GI$10,Data3!$GI$11:$GI$20</definedName>
    <definedName name="A126295082T_Data">Data3!$GI$11:$GI$20</definedName>
    <definedName name="A126295082T_Latest">Data3!$GI$20</definedName>
    <definedName name="A126295086A">Data3!$HD$1:$HD$10,Data3!$HD$11:$HD$20</definedName>
    <definedName name="A126295086A_Data">Data3!$HD$11:$HD$20</definedName>
    <definedName name="A126295086A_Latest">Data3!$HD$20</definedName>
    <definedName name="A126295090T">Data3!$HM$1:$HM$10,Data3!$HM$11:$HM$20</definedName>
    <definedName name="A126295090T_Data">Data3!$HM$11:$HM$20</definedName>
    <definedName name="A126295090T_Latest">Data3!$HM$20</definedName>
    <definedName name="A126295094A">Data3!$HY$1:$HY$10,Data3!$HY$11:$HY$20</definedName>
    <definedName name="A126295094A_Data">Data3!$HY$11:$HY$20</definedName>
    <definedName name="A126295094A_Latest">Data3!$HY$20</definedName>
    <definedName name="A126295098K">Data3!$IK$1:$IK$10,Data3!$IK$11:$IK$20</definedName>
    <definedName name="A126295098K_Data">Data3!$IK$11:$IK$20</definedName>
    <definedName name="A126295098K_Latest">Data3!$IK$20</definedName>
    <definedName name="A126295102R">Data4!$AH$1:$AH$10,Data4!$AH$11:$AH$20</definedName>
    <definedName name="A126295102R_Data">Data4!$AH$11:$AH$20</definedName>
    <definedName name="A126295102R_Latest">Data4!$AH$20</definedName>
    <definedName name="A126295106X">Data4!$AZ$1:$AZ$10,Data4!$AZ$11:$AZ$20</definedName>
    <definedName name="A126295106X_Data">Data4!$AZ$11:$AZ$20</definedName>
    <definedName name="A126295106X_Latest">Data4!$AZ$20</definedName>
    <definedName name="A126295110R">Data3!$GL$1:$GL$10,Data3!$GL$11:$GL$20</definedName>
    <definedName name="A126295110R_Data">Data3!$GL$11:$GL$20</definedName>
    <definedName name="A126295110R_Latest">Data3!$GL$20</definedName>
    <definedName name="A126295114X">Data3!$GR$1:$GR$10,Data3!$GR$11:$GR$20</definedName>
    <definedName name="A126295114X_Data">Data3!$GR$11:$GR$20</definedName>
    <definedName name="A126295114X_Latest">Data3!$GR$20</definedName>
    <definedName name="A126295118J">Data3!$IQ$1:$IQ$10,Data3!$IQ$11:$IQ$20</definedName>
    <definedName name="A126295118J_Data">Data3!$IQ$11:$IQ$20</definedName>
    <definedName name="A126295118J_Latest">Data3!$IQ$20</definedName>
    <definedName name="A126295122X">Data4!$AN$1:$AN$10,Data4!$AN$11:$AN$20</definedName>
    <definedName name="A126295122X_Data">Data4!$AN$11:$AN$20</definedName>
    <definedName name="A126295122X_Latest">Data4!$AN$20</definedName>
    <definedName name="A126295126J">Data3!$IH$1:$IH$10,Data3!$IH$11:$IH$20</definedName>
    <definedName name="A126295126J_Data">Data3!$IH$11:$IH$20</definedName>
    <definedName name="A126295126J_Latest">Data3!$IH$20</definedName>
    <definedName name="A126295130X">Data4!$G$1:$G$10,Data4!$G$11:$G$20</definedName>
    <definedName name="A126295130X_Data">Data4!$G$11:$G$20</definedName>
    <definedName name="A126295130X_Latest">Data4!$G$20</definedName>
    <definedName name="A126295134J">Data4!$S$1:$S$10,Data4!$S$11:$S$20</definedName>
    <definedName name="A126295134J_Data">Data4!$S$11:$S$20</definedName>
    <definedName name="A126295134J_Latest">Data4!$S$20</definedName>
    <definedName name="A126295138T">Data4!$AW$1:$AW$10,Data4!$AW$11:$AW$20</definedName>
    <definedName name="A126295138T_Data">Data4!$AW$11:$AW$20</definedName>
    <definedName name="A126295138T_Latest">Data4!$AW$20</definedName>
    <definedName name="A126295142J">Data3!$FT$1:$FT$10,Data3!$FT$11:$FT$20</definedName>
    <definedName name="A126295142J_Data">Data3!$FT$11:$FT$20</definedName>
    <definedName name="A126295142J_Latest">Data3!$FT$20</definedName>
    <definedName name="A126295146T">Data3!$GF$1:$GF$10,Data3!$GF$11:$GF$20</definedName>
    <definedName name="A126295146T_Data">Data3!$GF$11:$GF$20</definedName>
    <definedName name="A126295146T_Latest">Data3!$GF$20</definedName>
    <definedName name="A126295150J">Data3!$HP$1:$HP$10,Data3!$HP$11:$HP$20</definedName>
    <definedName name="A126295150J_Data">Data3!$HP$11:$HP$20</definedName>
    <definedName name="A126295150J_Latest">Data3!$HP$20</definedName>
    <definedName name="A126295154T">Data3!$IN$1:$IN$10,Data3!$IN$11:$IN$20</definedName>
    <definedName name="A126295154T_Data">Data3!$IN$11:$IN$20</definedName>
    <definedName name="A126295154T_Latest">Data3!$IN$20</definedName>
    <definedName name="A126295158A">Data4!$D$1:$D$10,Data4!$D$11:$D$20</definedName>
    <definedName name="A126295158A_Data">Data4!$D$11:$D$20</definedName>
    <definedName name="A126295158A_Latest">Data4!$D$20</definedName>
    <definedName name="A126295162T">Data4!$J$1:$J$10,Data4!$J$11:$J$20</definedName>
    <definedName name="A126295162T_Data">Data4!$J$11:$J$20</definedName>
    <definedName name="A126295162T_Latest">Data4!$J$20</definedName>
    <definedName name="A126295166A">Data4!$P$1:$P$10,Data4!$P$11:$P$20</definedName>
    <definedName name="A126295166A_Data">Data4!$P$11:$P$20</definedName>
    <definedName name="A126295166A_Latest">Data4!$P$20</definedName>
    <definedName name="A126295170T">Data4!$AK$1:$AK$10,Data4!$AK$11:$AK$20</definedName>
    <definedName name="A126295170T_Data">Data4!$AK$11:$AK$20</definedName>
    <definedName name="A126295170T_Latest">Data4!$AK$20</definedName>
    <definedName name="A126295174A">Data4!$BF$1:$BF$10,Data4!$BF$11:$BF$20</definedName>
    <definedName name="A126295174A_Data">Data4!$BF$11:$BF$20</definedName>
    <definedName name="A126295174A_Latest">Data4!$BF$20</definedName>
    <definedName name="A126295178K">Data3!$FB$1:$FB$10,Data3!$FB$11:$FB$20</definedName>
    <definedName name="A126295178K_Data">Data3!$FB$11:$FB$20</definedName>
    <definedName name="A126295178K_Latest">Data3!$FB$20</definedName>
    <definedName name="A126295182A">Data3!$FK$1:$FK$10,Data3!$FK$11:$FK$20</definedName>
    <definedName name="A126295182A_Data">Data3!$FK$11:$FK$20</definedName>
    <definedName name="A126295182A_Latest">Data3!$FK$20</definedName>
    <definedName name="A126295186K">Data3!$FN$1:$FN$10,Data3!$FN$11:$FN$20</definedName>
    <definedName name="A126295186K_Data">Data3!$FN$11:$FN$20</definedName>
    <definedName name="A126295186K_Latest">Data3!$FN$20</definedName>
    <definedName name="A126295190A">Data3!$GO$1:$GO$10,Data3!$GO$11:$GO$20</definedName>
    <definedName name="A126295190A_Data">Data3!$GO$11:$GO$20</definedName>
    <definedName name="A126295190A_Latest">Data3!$GO$20</definedName>
    <definedName name="A126295194K">Data3!$GU$1:$GU$10,Data3!$GU$11:$GU$20</definedName>
    <definedName name="A126295194K_Data">Data3!$GU$11:$GU$20</definedName>
    <definedName name="A126295194K_Latest">Data3!$GU$20</definedName>
    <definedName name="A126295198V">Data3!$GX$1:$GX$10,Data3!$GX$11:$GX$20</definedName>
    <definedName name="A126295198V_Data">Data3!$GX$11:$GX$20</definedName>
    <definedName name="A126295198V_Latest">Data3!$GX$20</definedName>
    <definedName name="A126295202X">Data3!$HS$1:$HS$10,Data3!$HS$11:$HS$20</definedName>
    <definedName name="A126295202X_Data">Data3!$HS$11:$HS$20</definedName>
    <definedName name="A126295202X_Latest">Data3!$HS$20</definedName>
    <definedName name="A126295206J">Data4!$M$1:$M$10,Data4!$M$11:$M$20</definedName>
    <definedName name="A126295206J_Data">Data4!$M$11:$M$20</definedName>
    <definedName name="A126295206J_Latest">Data4!$M$20</definedName>
    <definedName name="A126295210X">Data4!$Y$1:$Y$10,Data4!$Y$11:$Y$20</definedName>
    <definedName name="A126295210X_Data">Data4!$Y$11:$Y$20</definedName>
    <definedName name="A126295210X_Latest">Data4!$Y$20</definedName>
    <definedName name="A126295214J">Data4!$AB$1:$AB$10,Data4!$AB$11:$AB$20</definedName>
    <definedName name="A126295214J_Data">Data4!$AB$11:$AB$20</definedName>
    <definedName name="A126295214J_Latest">Data4!$AB$20</definedName>
    <definedName name="A126295218T">Data4!$AQ$1:$AQ$10,Data4!$AQ$11:$AQ$20</definedName>
    <definedName name="A126295218T_Data">Data4!$AQ$11:$AQ$20</definedName>
    <definedName name="A126295218T_Latest">Data4!$AQ$20</definedName>
    <definedName name="A126295222J">Data4!$AT$1:$AT$10,Data4!$AT$11:$AT$20</definedName>
    <definedName name="A126295222J_Data">Data4!$AT$11:$AT$20</definedName>
    <definedName name="A126295222J_Latest">Data4!$AT$20</definedName>
    <definedName name="A126295226T">Data3!$FQ$1:$FQ$10,Data3!$FQ$11:$FQ$20</definedName>
    <definedName name="A126295226T_Data">Data3!$FQ$11:$FQ$20</definedName>
    <definedName name="A126295226T_Latest">Data3!$FQ$20</definedName>
    <definedName name="A126295230J">Data3!$FZ$1:$FZ$10,Data3!$FZ$11:$FZ$20</definedName>
    <definedName name="A126295230J_Data">Data3!$FZ$11:$FZ$20</definedName>
    <definedName name="A126295230J_Latest">Data3!$FZ$20</definedName>
    <definedName name="A126295234T">Data3!$IB$1:$IB$10,Data3!$IB$11:$IB$20</definedName>
    <definedName name="A126295234T_Data">Data3!$IB$11:$IB$20</definedName>
    <definedName name="A126295234T_Latest">Data3!$IB$20</definedName>
    <definedName name="A126295238A">Data3!$IE$1:$IE$10,Data3!$IE$11:$IE$20</definedName>
    <definedName name="A126295238A_Data">Data3!$IE$11:$IE$20</definedName>
    <definedName name="A126295238A_Latest">Data3!$IE$20</definedName>
    <definedName name="A126295242T">Data4!$V$1:$V$10,Data4!$V$11:$V$20</definedName>
    <definedName name="A126295242T_Data">Data4!$V$11:$V$20</definedName>
    <definedName name="A126295242T_Latest">Data4!$V$20</definedName>
    <definedName name="A126295246A">Data4!$BI$1:$BI$10,Data4!$BI$11:$BI$20</definedName>
    <definedName name="A126295246A_Data">Data4!$BI$11:$BI$20</definedName>
    <definedName name="A126295246A_Latest">Data4!$BI$20</definedName>
    <definedName name="A126295250T">Data3!$EY$1:$EY$10,Data3!$EY$11:$EY$20</definedName>
    <definedName name="A126295250T_Data">Data3!$EY$11:$EY$20</definedName>
    <definedName name="A126295250T_Latest">Data3!$EY$20</definedName>
    <definedName name="A126295254A">Data3!$FE$1:$FE$10,Data3!$FE$11:$FE$20</definedName>
    <definedName name="A126295254A_Data">Data3!$FE$11:$FE$20</definedName>
    <definedName name="A126295254A_Latest">Data3!$FE$20</definedName>
    <definedName name="A126295258K">Data3!$FH$1:$FH$10,Data3!$FH$11:$FH$20</definedName>
    <definedName name="A126295258K_Data">Data3!$FH$11:$FH$20</definedName>
    <definedName name="A126295258K_Latest">Data3!$FH$20</definedName>
    <definedName name="A126295262A">Data3!$FW$1:$FW$10,Data3!$FW$11:$FW$20</definedName>
    <definedName name="A126295262A_Data">Data3!$FW$11:$FW$20</definedName>
    <definedName name="A126295262A_Latest">Data3!$FW$20</definedName>
    <definedName name="A126295266K">Data3!$HG$1:$HG$10,Data3!$HG$11:$HG$20</definedName>
    <definedName name="A126295266K_Data">Data3!$HG$11:$HG$20</definedName>
    <definedName name="A126295266K_Latest">Data3!$HG$20</definedName>
    <definedName name="A126295270A">Data3!$HJ$1:$HJ$10,Data3!$HJ$11:$HJ$20</definedName>
    <definedName name="A126295270A_Data">Data3!$HJ$11:$HJ$20</definedName>
    <definedName name="A126295270A_Latest">Data3!$HJ$20</definedName>
    <definedName name="A126295274K">Data3!$GC$1:$GC$10,Data3!$GC$11:$GC$20</definedName>
    <definedName name="A126295274K_Data">Data3!$GC$11:$GC$20</definedName>
    <definedName name="A126295274K_Latest">Data3!$GC$20</definedName>
    <definedName name="A126295278V">Data3!$HA$1:$HA$10,Data3!$HA$11:$HA$20</definedName>
    <definedName name="A126295278V_Data">Data3!$HA$11:$HA$20</definedName>
    <definedName name="A126295278V_Latest">Data3!$HA$20</definedName>
    <definedName name="A126295282K">Data3!$HV$1:$HV$10,Data3!$HV$11:$HV$20</definedName>
    <definedName name="A126295282K_Data">Data3!$HV$11:$HV$20</definedName>
    <definedName name="A126295282K_Latest">Data3!$HV$20</definedName>
    <definedName name="A126295286V">Data4!$AE$1:$AE$10,Data4!$AE$11:$AE$20</definedName>
    <definedName name="A126295286V_Data">Data4!$AE$11:$AE$20</definedName>
    <definedName name="A126295286V_Latest">Data4!$AE$20</definedName>
    <definedName name="A126295290K">Data4!$BC$1:$BC$10,Data4!$BC$11:$BC$20</definedName>
    <definedName name="A126295290K_Data">Data4!$BC$11:$BC$20</definedName>
    <definedName name="A126295290K_Latest">Data4!$BC$20</definedName>
    <definedName name="A126295294V">Data3!$EV$1:$EV$10,Data3!$EV$11:$EV$20</definedName>
    <definedName name="A126295294V_Data">Data3!$EV$11:$EV$20</definedName>
    <definedName name="A126295294V_Latest">Data3!$EV$20</definedName>
    <definedName name="A126297026K">Data1!$AP$1:$AP$10,Data1!$AP$11:$AP$20</definedName>
    <definedName name="A126297026K_Data">Data1!$AP$11:$AP$20</definedName>
    <definedName name="A126297026K_Latest">Data1!$AP$20</definedName>
    <definedName name="A126297030A">Data1!$BK$1:$BK$10,Data1!$BK$11:$BK$20</definedName>
    <definedName name="A126297030A_Data">Data1!$BK$11:$BK$20</definedName>
    <definedName name="A126297030A_Latest">Data1!$BK$20</definedName>
    <definedName name="A126297034K">Data1!$BT$1:$BT$10,Data1!$BT$11:$BT$20</definedName>
    <definedName name="A126297034K_Data">Data1!$BT$11:$BT$20</definedName>
    <definedName name="A126297034K_Latest">Data1!$BT$20</definedName>
    <definedName name="A126297038V">Data1!$CF$1:$CF$10,Data1!$CF$11:$CF$20</definedName>
    <definedName name="A126297038V_Data">Data1!$CF$11:$CF$20</definedName>
    <definedName name="A126297038V_Latest">Data1!$CF$20</definedName>
    <definedName name="A126297042K">Data1!$CR$1:$CR$10,Data1!$CR$11:$CR$20</definedName>
    <definedName name="A126297042K_Data">Data1!$CR$11:$CR$20</definedName>
    <definedName name="A126297042K_Latest">Data1!$CR$20</definedName>
    <definedName name="A126297046V">Data1!$EE$1:$EE$10,Data1!$EE$11:$EE$20</definedName>
    <definedName name="A126297046V_Data">Data1!$EE$11:$EE$20</definedName>
    <definedName name="A126297046V_Latest">Data1!$EE$20</definedName>
    <definedName name="A126297050K">Data1!$EW$1:$EW$10,Data1!$EW$11:$EW$20</definedName>
    <definedName name="A126297050K_Data">Data1!$EW$11:$EW$20</definedName>
    <definedName name="A126297050K_Latest">Data1!$EW$20</definedName>
    <definedName name="A126297054V">Data1!$AS$1:$AS$10,Data1!$AS$11:$AS$20</definedName>
    <definedName name="A126297054V_Data">Data1!$AS$11:$AS$20</definedName>
    <definedName name="A126297054V_Latest">Data1!$AS$20</definedName>
    <definedName name="A126297058C">Data1!$AY$1:$AY$10,Data1!$AY$11:$AY$20</definedName>
    <definedName name="A126297058C_Data">Data1!$AY$11:$AY$20</definedName>
    <definedName name="A126297058C_Latest">Data1!$AY$20</definedName>
    <definedName name="A126297062V">Data1!$CX$1:$CX$10,Data1!$CX$11:$CX$20</definedName>
    <definedName name="A126297062V_Data">Data1!$CX$11:$CX$20</definedName>
    <definedName name="A126297062V_Latest">Data1!$CX$20</definedName>
    <definedName name="A126297066C">Data1!$EK$1:$EK$10,Data1!$EK$11:$EK$20</definedName>
    <definedName name="A126297066C_Data">Data1!$EK$11:$EK$20</definedName>
    <definedName name="A126297066C_Latest">Data1!$EK$20</definedName>
    <definedName name="A126297070V">Data1!$CO$1:$CO$10,Data1!$CO$11:$CO$20</definedName>
    <definedName name="A126297070V_Data">Data1!$CO$11:$CO$20</definedName>
    <definedName name="A126297070V_Latest">Data1!$CO$20</definedName>
    <definedName name="A126297074C">Data1!$DD$1:$DD$10,Data1!$DD$11:$DD$20</definedName>
    <definedName name="A126297074C_Data">Data1!$DD$11:$DD$20</definedName>
    <definedName name="A126297074C_Latest">Data1!$DD$20</definedName>
    <definedName name="A126297078L">Data1!$DP$1:$DP$10,Data1!$DP$11:$DP$20</definedName>
    <definedName name="A126297078L_Data">Data1!$DP$11:$DP$20</definedName>
    <definedName name="A126297078L_Latest">Data1!$DP$20</definedName>
    <definedName name="A126297082C">Data1!$ET$1:$ET$10,Data1!$ET$11:$ET$20</definedName>
    <definedName name="A126297082C_Data">Data1!$ET$11:$ET$20</definedName>
    <definedName name="A126297082C_Latest">Data1!$ET$20</definedName>
    <definedName name="A126297086L">Data1!$AA$1:$AA$10,Data1!$AA$11:$AA$20</definedName>
    <definedName name="A126297086L_Data">Data1!$AA$11:$AA$20</definedName>
    <definedName name="A126297086L_Latest">Data1!$AA$20</definedName>
    <definedName name="A126297090C">Data1!$AM$1:$AM$10,Data1!$AM$11:$AM$20</definedName>
    <definedName name="A126297090C_Data">Data1!$AM$11:$AM$20</definedName>
    <definedName name="A126297090C_Latest">Data1!$AM$20</definedName>
    <definedName name="A126297094L">Data1!$BW$1:$BW$10,Data1!$BW$11:$BW$20</definedName>
    <definedName name="A126297094L_Data">Data1!$BW$11:$BW$20</definedName>
    <definedName name="A126297094L_Latest">Data1!$BW$20</definedName>
    <definedName name="A126297098W">Data1!$CU$1:$CU$10,Data1!$CU$11:$CU$20</definedName>
    <definedName name="A126297098W_Data">Data1!$CU$11:$CU$20</definedName>
    <definedName name="A126297098W_Latest">Data1!$CU$20</definedName>
    <definedName name="A126297102A">Data1!$DA$1:$DA$10,Data1!$DA$11:$DA$20</definedName>
    <definedName name="A126297102A_Data">Data1!$DA$11:$DA$20</definedName>
    <definedName name="A126297102A_Latest">Data1!$DA$20</definedName>
    <definedName name="A126297106K">Data1!$DG$1:$DG$10,Data1!$DG$11:$DG$20</definedName>
    <definedName name="A126297106K_Data">Data1!$DG$11:$DG$20</definedName>
    <definedName name="A126297106K_Latest">Data1!$DG$20</definedName>
    <definedName name="A126297110A">Data1!$DM$1:$DM$10,Data1!$DM$11:$DM$20</definedName>
    <definedName name="A126297110A_Data">Data1!$DM$11:$DM$20</definedName>
    <definedName name="A126297110A_Latest">Data1!$DM$20</definedName>
    <definedName name="A126297114K">Data1!$EH$1:$EH$10,Data1!$EH$11:$EH$20</definedName>
    <definedName name="A126297114K_Data">Data1!$EH$11:$EH$20</definedName>
    <definedName name="A126297114K_Latest">Data1!$EH$20</definedName>
    <definedName name="A126297118V">Data1!$FC$1:$FC$10,Data1!$FC$11:$FC$20</definedName>
    <definedName name="A126297118V_Data">Data1!$FC$11:$FC$20</definedName>
    <definedName name="A126297118V_Latest">Data1!$FC$20</definedName>
    <definedName name="A126297122K">Data1!$I$1:$I$10,Data1!$I$11:$I$20</definedName>
    <definedName name="A126297122K_Data">Data1!$I$11:$I$20</definedName>
    <definedName name="A126297122K_Latest">Data1!$I$20</definedName>
    <definedName name="A126297126V">Data1!$R$1:$R$10,Data1!$R$11:$R$20</definedName>
    <definedName name="A126297126V_Data">Data1!$R$11:$R$20</definedName>
    <definedName name="A126297126V_Latest">Data1!$R$20</definedName>
    <definedName name="A126297130K">Data1!$U$1:$U$10,Data1!$U$11:$U$20</definedName>
    <definedName name="A126297130K_Data">Data1!$U$11:$U$20</definedName>
    <definedName name="A126297130K_Latest">Data1!$U$20</definedName>
    <definedName name="A126297134V">Data1!$AV$1:$AV$10,Data1!$AV$11:$AV$20</definedName>
    <definedName name="A126297134V_Data">Data1!$AV$11:$AV$20</definedName>
    <definedName name="A126297134V_Latest">Data1!$AV$20</definedName>
    <definedName name="A126297138C">Data1!$BB$1:$BB$10,Data1!$BB$11:$BB$20</definedName>
    <definedName name="A126297138C_Data">Data1!$BB$11:$BB$20</definedName>
    <definedName name="A126297138C_Latest">Data1!$BB$20</definedName>
    <definedName name="A126297142V">Data1!$BE$1:$BE$10,Data1!$BE$11:$BE$20</definedName>
    <definedName name="A126297142V_Data">Data1!$BE$11:$BE$20</definedName>
    <definedName name="A126297142V_Latest">Data1!$BE$20</definedName>
    <definedName name="A126297146C">Data1!$BZ$1:$BZ$10,Data1!$BZ$11:$BZ$20</definedName>
    <definedName name="A126297146C_Data">Data1!$BZ$11:$BZ$20</definedName>
    <definedName name="A126297146C_Latest">Data1!$BZ$20</definedName>
    <definedName name="A126297150V">Data1!$DJ$1:$DJ$10,Data1!$DJ$11:$DJ$20</definedName>
    <definedName name="A126297150V_Data">Data1!$DJ$11:$DJ$20</definedName>
    <definedName name="A126297150V_Latest">Data1!$DJ$20</definedName>
    <definedName name="A126297154C">Data1!$DV$1:$DV$10,Data1!$DV$11:$DV$20</definedName>
    <definedName name="A126297154C_Data">Data1!$DV$11:$DV$20</definedName>
    <definedName name="A126297154C_Latest">Data1!$DV$20</definedName>
    <definedName name="A126297158L">Data1!$DY$1:$DY$10,Data1!$DY$11:$DY$20</definedName>
    <definedName name="A126297158L_Data">Data1!$DY$11:$DY$20</definedName>
    <definedName name="A126297158L_Latest">Data1!$DY$20</definedName>
    <definedName name="A126297162C">Data1!$EN$1:$EN$10,Data1!$EN$11:$EN$20</definedName>
    <definedName name="A126297162C_Data">Data1!$EN$11:$EN$20</definedName>
    <definedName name="A126297162C_Latest">Data1!$EN$20</definedName>
    <definedName name="A126297166L">Data1!$EQ$1:$EQ$10,Data1!$EQ$11:$EQ$20</definedName>
    <definedName name="A126297166L_Data">Data1!$EQ$11:$EQ$20</definedName>
    <definedName name="A126297166L_Latest">Data1!$EQ$20</definedName>
    <definedName name="A126297170C">Data1!$X$1:$X$10,Data1!$X$11:$X$20</definedName>
    <definedName name="A126297170C_Data">Data1!$X$11:$X$20</definedName>
    <definedName name="A126297170C_Latest">Data1!$X$20</definedName>
    <definedName name="A126297174L">Data1!$AG$1:$AG$10,Data1!$AG$11:$AG$20</definedName>
    <definedName name="A126297174L_Data">Data1!$AG$11:$AG$20</definedName>
    <definedName name="A126297174L_Latest">Data1!$AG$20</definedName>
    <definedName name="A126297178W">Data1!$CI$1:$CI$10,Data1!$CI$11:$CI$20</definedName>
    <definedName name="A126297178W_Data">Data1!$CI$11:$CI$20</definedName>
    <definedName name="A126297178W_Latest">Data1!$CI$20</definedName>
    <definedName name="A126297182L">Data1!$CL$1:$CL$10,Data1!$CL$11:$CL$20</definedName>
    <definedName name="A126297182L_Data">Data1!$CL$11:$CL$20</definedName>
    <definedName name="A126297182L_Latest">Data1!$CL$20</definedName>
    <definedName name="A126297186W">Data1!$DS$1:$DS$10,Data1!$DS$11:$DS$20</definedName>
    <definedName name="A126297186W_Data">Data1!$DS$11:$DS$20</definedName>
    <definedName name="A126297186W_Latest">Data1!$DS$20</definedName>
    <definedName name="A126297190L">Data1!$FF$1:$FF$10,Data1!$FF$11:$FF$20</definedName>
    <definedName name="A126297190L_Data">Data1!$FF$11:$FF$20</definedName>
    <definedName name="A126297190L_Latest">Data1!$FF$20</definedName>
    <definedName name="A126297194W">Data1!$F$1:$F$10,Data1!$F$11:$F$20</definedName>
    <definedName name="A126297194W_Data">Data1!$F$11:$F$20</definedName>
    <definedName name="A126297194W_Latest">Data1!$F$20</definedName>
    <definedName name="A126297198F">Data1!$L$1:$L$10,Data1!$L$11:$L$20</definedName>
    <definedName name="A126297198F_Data">Data1!$L$11:$L$20</definedName>
    <definedName name="A126297198F_Latest">Data1!$L$20</definedName>
    <definedName name="A126297202K">Data1!$O$1:$O$10,Data1!$O$11:$O$20</definedName>
    <definedName name="A126297202K_Data">Data1!$O$11:$O$20</definedName>
    <definedName name="A126297202K_Latest">Data1!$O$20</definedName>
    <definedName name="A126297206V">Data1!$AD$1:$AD$10,Data1!$AD$11:$AD$20</definedName>
    <definedName name="A126297206V_Data">Data1!$AD$11:$AD$20</definedName>
    <definedName name="A126297206V_Latest">Data1!$AD$20</definedName>
    <definedName name="A126297210K">Data1!$BN$1:$BN$10,Data1!$BN$11:$BN$20</definedName>
    <definedName name="A126297210K_Data">Data1!$BN$11:$BN$20</definedName>
    <definedName name="A126297210K_Latest">Data1!$BN$20</definedName>
    <definedName name="A126297214V">Data1!$BQ$1:$BQ$10,Data1!$BQ$11:$BQ$20</definedName>
    <definedName name="A126297214V_Data">Data1!$BQ$11:$BQ$20</definedName>
    <definedName name="A126297214V_Latest">Data1!$BQ$20</definedName>
    <definedName name="A126297218C">Data1!$AJ$1:$AJ$10,Data1!$AJ$11:$AJ$20</definedName>
    <definedName name="A126297218C_Data">Data1!$AJ$11:$AJ$20</definedName>
    <definedName name="A126297218C_Latest">Data1!$AJ$20</definedName>
    <definedName name="A126297222V">Data1!$BH$1:$BH$10,Data1!$BH$11:$BH$20</definedName>
    <definedName name="A126297222V_Data">Data1!$BH$11:$BH$20</definedName>
    <definedName name="A126297222V_Latest">Data1!$BH$20</definedName>
    <definedName name="A126297226C">Data1!$CC$1:$CC$10,Data1!$CC$11:$CC$20</definedName>
    <definedName name="A126297226C_Data">Data1!$CC$11:$CC$20</definedName>
    <definedName name="A126297226C_Latest">Data1!$CC$20</definedName>
    <definedName name="A126297230V">Data1!$EB$1:$EB$10,Data1!$EB$11:$EB$20</definedName>
    <definedName name="A126297230V_Data">Data1!$EB$11:$EB$20</definedName>
    <definedName name="A126297230V_Latest">Data1!$EB$20</definedName>
    <definedName name="A126297234C">Data1!$EZ$1:$EZ$10,Data1!$EZ$11:$EZ$20</definedName>
    <definedName name="A126297234C_Data">Data1!$EZ$11:$EZ$20</definedName>
    <definedName name="A126297234C_Latest">Data1!$EZ$20</definedName>
    <definedName name="A126297238L">Data1!$C$1:$C$10,Data1!$C$11:$C$20</definedName>
    <definedName name="A126297238L_Data">Data1!$C$11:$C$20</definedName>
    <definedName name="A126297238L_Latest">Data1!$C$20</definedName>
    <definedName name="A126297242C">Data9!$ER$1:$ER$10,Data9!$ER$11:$ER$20</definedName>
    <definedName name="A126297242C_Data">Data9!$ER$11:$ER$20</definedName>
    <definedName name="A126297242C_Latest">Data9!$ER$20</definedName>
    <definedName name="A126297246L">Data9!$FM$1:$FM$10,Data9!$FM$11:$FM$20</definedName>
    <definedName name="A126297246L_Data">Data9!$FM$11:$FM$20</definedName>
    <definedName name="A126297246L_Latest">Data9!$FM$20</definedName>
    <definedName name="A126297250C">Data9!$FV$1:$FV$10,Data9!$FV$11:$FV$20</definedName>
    <definedName name="A126297250C_Data">Data9!$FV$11:$FV$20</definedName>
    <definedName name="A126297250C_Latest">Data9!$FV$20</definedName>
    <definedName name="A126297254L">Data9!$GH$1:$GH$10,Data9!$GH$11:$GH$20</definedName>
    <definedName name="A126297254L_Data">Data9!$GH$11:$GH$20</definedName>
    <definedName name="A126297254L_Latest">Data9!$GH$20</definedName>
    <definedName name="A126297258W">Data9!$GT$1:$GT$10,Data9!$GT$11:$GT$20</definedName>
    <definedName name="A126297258W_Data">Data9!$GT$11:$GT$20</definedName>
    <definedName name="A126297258W_Latest">Data9!$GT$20</definedName>
    <definedName name="A126297262L">Data9!$IG$1:$IG$10,Data9!$IG$11:$IG$20</definedName>
    <definedName name="A126297262L_Data">Data9!$IG$11:$IG$20</definedName>
    <definedName name="A126297262L_Latest">Data9!$IG$20</definedName>
    <definedName name="A126297266W">Data10!$I$1:$I$10,Data10!$I$11:$I$20</definedName>
    <definedName name="A126297266W_Data">Data10!$I$11:$I$20</definedName>
    <definedName name="A126297266W_Latest">Data10!$I$20</definedName>
    <definedName name="A126297270L">Data9!$EU$1:$EU$10,Data9!$EU$11:$EU$20</definedName>
    <definedName name="A126297270L_Data">Data9!$EU$11:$EU$20</definedName>
    <definedName name="A126297270L_Latest">Data9!$EU$20</definedName>
    <definedName name="A126297274W">Data9!$FA$1:$FA$10,Data9!$FA$11:$FA$20</definedName>
    <definedName name="A126297274W_Data">Data9!$FA$11:$FA$20</definedName>
    <definedName name="A126297274W_Latest">Data9!$FA$20</definedName>
    <definedName name="A126297278F">Data9!$GZ$1:$GZ$10,Data9!$GZ$11:$GZ$20</definedName>
    <definedName name="A126297278F_Data">Data9!$GZ$11:$GZ$20</definedName>
    <definedName name="A126297278F_Latest">Data9!$GZ$20</definedName>
    <definedName name="A126297282W">Data9!$IM$1:$IM$10,Data9!$IM$11:$IM$20</definedName>
    <definedName name="A126297282W_Data">Data9!$IM$11:$IM$20</definedName>
    <definedName name="A126297282W_Latest">Data9!$IM$20</definedName>
    <definedName name="A126297286F">Data9!$GQ$1:$GQ$10,Data9!$GQ$11:$GQ$20</definedName>
    <definedName name="A126297286F_Data">Data9!$GQ$11:$GQ$20</definedName>
    <definedName name="A126297286F_Latest">Data9!$GQ$20</definedName>
    <definedName name="A126297290W">Data9!$HF$1:$HF$10,Data9!$HF$11:$HF$20</definedName>
    <definedName name="A126297290W_Data">Data9!$HF$11:$HF$20</definedName>
    <definedName name="A126297290W_Latest">Data9!$HF$20</definedName>
    <definedName name="A126297294F">Data9!$HR$1:$HR$10,Data9!$HR$11:$HR$20</definedName>
    <definedName name="A126297294F_Data">Data9!$HR$11:$HR$20</definedName>
    <definedName name="A126297294F_Latest">Data9!$HR$20</definedName>
    <definedName name="A126297298R">Data10!$F$1:$F$10,Data10!$F$11:$F$20</definedName>
    <definedName name="A126297298R_Data">Data10!$F$11:$F$20</definedName>
    <definedName name="A126297298R_Latest">Data10!$F$20</definedName>
    <definedName name="A126297302V">Data9!$EC$1:$EC$10,Data9!$EC$11:$EC$20</definedName>
    <definedName name="A126297302V_Data">Data9!$EC$11:$EC$20</definedName>
    <definedName name="A126297302V_Latest">Data9!$EC$20</definedName>
    <definedName name="A126297306C">Data9!$EO$1:$EO$10,Data9!$EO$11:$EO$20</definedName>
    <definedName name="A126297306C_Data">Data9!$EO$11:$EO$20</definedName>
    <definedName name="A126297306C_Latest">Data9!$EO$20</definedName>
    <definedName name="A126297310V">Data9!$FY$1:$FY$10,Data9!$FY$11:$FY$20</definedName>
    <definedName name="A126297310V_Data">Data9!$FY$11:$FY$20</definedName>
    <definedName name="A126297310V_Latest">Data9!$FY$20</definedName>
    <definedName name="A126297314C">Data9!$GW$1:$GW$10,Data9!$GW$11:$GW$20</definedName>
    <definedName name="A126297314C_Data">Data9!$GW$11:$GW$20</definedName>
    <definedName name="A126297314C_Latest">Data9!$GW$20</definedName>
    <definedName name="A126297318L">Data9!$HC$1:$HC$10,Data9!$HC$11:$HC$20</definedName>
    <definedName name="A126297318L_Data">Data9!$HC$11:$HC$20</definedName>
    <definedName name="A126297318L_Latest">Data9!$HC$20</definedName>
    <definedName name="A126297322C">Data9!$HI$1:$HI$10,Data9!$HI$11:$HI$20</definedName>
    <definedName name="A126297322C_Data">Data9!$HI$11:$HI$20</definedName>
    <definedName name="A126297322C_Latest">Data9!$HI$20</definedName>
    <definedName name="A126297326L">Data9!$HO$1:$HO$10,Data9!$HO$11:$HO$20</definedName>
    <definedName name="A126297326L_Data">Data9!$HO$11:$HO$20</definedName>
    <definedName name="A126297326L_Latest">Data9!$HO$20</definedName>
    <definedName name="A126297330C">Data9!$IJ$1:$IJ$10,Data9!$IJ$11:$IJ$20</definedName>
    <definedName name="A126297330C_Data">Data9!$IJ$11:$IJ$20</definedName>
    <definedName name="A126297330C_Latest">Data9!$IJ$20</definedName>
    <definedName name="A126297334L">Data10!$O$1:$O$10,Data10!$O$11:$O$20</definedName>
    <definedName name="A126297334L_Data">Data10!$O$11:$O$20</definedName>
    <definedName name="A126297334L_Latest">Data10!$O$20</definedName>
    <definedName name="A126297338W">Data9!$DK$1:$DK$10,Data9!$DK$11:$DK$20</definedName>
    <definedName name="A126297338W_Data">Data9!$DK$11:$DK$20</definedName>
    <definedName name="A126297338W_Latest">Data9!$DK$20</definedName>
    <definedName name="A126297342L">Data9!$DT$1:$DT$10,Data9!$DT$11:$DT$20</definedName>
    <definedName name="A126297342L_Data">Data9!$DT$11:$DT$20</definedName>
    <definedName name="A126297342L_Latest">Data9!$DT$20</definedName>
    <definedName name="A126297346W">Data9!$DW$1:$DW$10,Data9!$DW$11:$DW$20</definedName>
    <definedName name="A126297346W_Data">Data9!$DW$11:$DW$20</definedName>
    <definedName name="A126297346W_Latest">Data9!$DW$20</definedName>
    <definedName name="A126297350L">Data9!$EX$1:$EX$10,Data9!$EX$11:$EX$20</definedName>
    <definedName name="A126297350L_Data">Data9!$EX$11:$EX$20</definedName>
    <definedName name="A126297350L_Latest">Data9!$EX$20</definedName>
    <definedName name="A126297354W">Data9!$FD$1:$FD$10,Data9!$FD$11:$FD$20</definedName>
    <definedName name="A126297354W_Data">Data9!$FD$11:$FD$20</definedName>
    <definedName name="A126297354W_Latest">Data9!$FD$20</definedName>
    <definedName name="A126297358F">Data9!$FG$1:$FG$10,Data9!$FG$11:$FG$20</definedName>
    <definedName name="A126297358F_Data">Data9!$FG$11:$FG$20</definedName>
    <definedName name="A126297358F_Latest">Data9!$FG$20</definedName>
    <definedName name="A126297362W">Data9!$GB$1:$GB$10,Data9!$GB$11:$GB$20</definedName>
    <definedName name="A126297362W_Data">Data9!$GB$11:$GB$20</definedName>
    <definedName name="A126297362W_Latest">Data9!$GB$20</definedName>
    <definedName name="A126297366F">Data9!$HL$1:$HL$10,Data9!$HL$11:$HL$20</definedName>
    <definedName name="A126297366F_Data">Data9!$HL$11:$HL$20</definedName>
    <definedName name="A126297366F_Latest">Data9!$HL$20</definedName>
    <definedName name="A126297370W">Data9!$HX$1:$HX$10,Data9!$HX$11:$HX$20</definedName>
    <definedName name="A126297370W_Data">Data9!$HX$11:$HX$20</definedName>
    <definedName name="A126297370W_Latest">Data9!$HX$20</definedName>
    <definedName name="A126297374F">Data9!$IA$1:$IA$10,Data9!$IA$11:$IA$20</definedName>
    <definedName name="A126297374F_Data">Data9!$IA$11:$IA$20</definedName>
    <definedName name="A126297374F_Latest">Data9!$IA$20</definedName>
    <definedName name="A126297378R">Data9!$IP$1:$IP$10,Data9!$IP$11:$IP$20</definedName>
    <definedName name="A126297378R_Data">Data9!$IP$11:$IP$20</definedName>
    <definedName name="A126297378R_Latest">Data9!$IP$20</definedName>
    <definedName name="A126297382F">Data10!$C$1:$C$10,Data10!$C$11:$C$20</definedName>
    <definedName name="A126297382F_Data">Data10!$C$11:$C$20</definedName>
    <definedName name="A126297382F_Latest">Data10!$C$20</definedName>
    <definedName name="A126297386R">Data9!$DZ$1:$DZ$10,Data9!$DZ$11:$DZ$20</definedName>
    <definedName name="A126297386R_Data">Data9!$DZ$11:$DZ$20</definedName>
    <definedName name="A126297386R_Latest">Data9!$DZ$20</definedName>
    <definedName name="A126297390F">Data9!$EI$1:$EI$10,Data9!$EI$11:$EI$20</definedName>
    <definedName name="A126297390F_Data">Data9!$EI$11:$EI$20</definedName>
    <definedName name="A126297390F_Latest">Data9!$EI$20</definedName>
    <definedName name="A126297394R">Data9!$GK$1:$GK$10,Data9!$GK$11:$GK$20</definedName>
    <definedName name="A126297394R_Data">Data9!$GK$11:$GK$20</definedName>
    <definedName name="A126297394R_Latest">Data9!$GK$20</definedName>
    <definedName name="A126297398X">Data9!$GN$1:$GN$10,Data9!$GN$11:$GN$20</definedName>
    <definedName name="A126297398X_Data">Data9!$GN$11:$GN$20</definedName>
    <definedName name="A126297398X_Latest">Data9!$GN$20</definedName>
    <definedName name="A126297402C">Data9!$HU$1:$HU$10,Data9!$HU$11:$HU$20</definedName>
    <definedName name="A126297402C_Data">Data9!$HU$11:$HU$20</definedName>
    <definedName name="A126297402C_Latest">Data9!$HU$20</definedName>
    <definedName name="A126297406L">Data10!$R$1:$R$10,Data10!$R$11:$R$20</definedName>
    <definedName name="A126297406L_Data">Data10!$R$11:$R$20</definedName>
    <definedName name="A126297406L_Latest">Data10!$R$20</definedName>
    <definedName name="A126297410C">Data9!$DH$1:$DH$10,Data9!$DH$11:$DH$20</definedName>
    <definedName name="A126297410C_Data">Data9!$DH$11:$DH$20</definedName>
    <definedName name="A126297410C_Latest">Data9!$DH$20</definedName>
    <definedName name="A126297414L">Data9!$DN$1:$DN$10,Data9!$DN$11:$DN$20</definedName>
    <definedName name="A126297414L_Data">Data9!$DN$11:$DN$20</definedName>
    <definedName name="A126297414L_Latest">Data9!$DN$20</definedName>
    <definedName name="A126297418W">Data9!$DQ$1:$DQ$10,Data9!$DQ$11:$DQ$20</definedName>
    <definedName name="A126297418W_Data">Data9!$DQ$11:$DQ$20</definedName>
    <definedName name="A126297418W_Latest">Data9!$DQ$20</definedName>
    <definedName name="A126297422L">Data9!$EF$1:$EF$10,Data9!$EF$11:$EF$20</definedName>
    <definedName name="A126297422L_Data">Data9!$EF$11:$EF$20</definedName>
    <definedName name="A126297422L_Latest">Data9!$EF$20</definedName>
    <definedName name="A126297426W">Data9!$FP$1:$FP$10,Data9!$FP$11:$FP$20</definedName>
    <definedName name="A126297426W_Data">Data9!$FP$11:$FP$20</definedName>
    <definedName name="A126297426W_Latest">Data9!$FP$20</definedName>
    <definedName name="A126297430L">Data9!$FS$1:$FS$10,Data9!$FS$11:$FS$20</definedName>
    <definedName name="A126297430L_Data">Data9!$FS$11:$FS$20</definedName>
    <definedName name="A126297430L_Latest">Data9!$FS$20</definedName>
    <definedName name="A126297434W">Data9!$EL$1:$EL$10,Data9!$EL$11:$EL$20</definedName>
    <definedName name="A126297434W_Data">Data9!$EL$11:$EL$20</definedName>
    <definedName name="A126297434W_Latest">Data9!$EL$20</definedName>
    <definedName name="A126297438F">Data9!$FJ$1:$FJ$10,Data9!$FJ$11:$FJ$20</definedName>
    <definedName name="A126297438F_Data">Data9!$FJ$11:$FJ$20</definedName>
    <definedName name="A126297438F_Latest">Data9!$FJ$20</definedName>
    <definedName name="A126297442W">Data9!$GE$1:$GE$10,Data9!$GE$11:$GE$20</definedName>
    <definedName name="A126297442W_Data">Data9!$GE$11:$GE$20</definedName>
    <definedName name="A126297442W_Latest">Data9!$GE$20</definedName>
    <definedName name="A126297446F">Data9!$ID$1:$ID$10,Data9!$ID$11:$ID$20</definedName>
    <definedName name="A126297446F_Data">Data9!$ID$11:$ID$20</definedName>
    <definedName name="A126297446F_Latest">Data9!$ID$20</definedName>
    <definedName name="A126297450W">Data10!$L$1:$L$10,Data10!$L$11:$L$20</definedName>
    <definedName name="A126297450W_Data">Data10!$L$11:$L$20</definedName>
    <definedName name="A126297450W_Latest">Data10!$L$20</definedName>
    <definedName name="A126297454F">Data9!$DE$1:$DE$10,Data9!$DE$11:$DE$20</definedName>
    <definedName name="A126297454F_Data">Data9!$DE$11:$DE$20</definedName>
    <definedName name="A126297454F_Latest">Data9!$DE$20</definedName>
    <definedName name="A126297458R">Data5!$FT$1:$FT$10,Data5!$FT$11:$FT$20</definedName>
    <definedName name="A126297458R_Data">Data5!$FT$11:$FT$20</definedName>
    <definedName name="A126297458R_Latest">Data5!$FT$20</definedName>
    <definedName name="A126297462F">Data5!$GO$1:$GO$10,Data5!$GO$11:$GO$20</definedName>
    <definedName name="A126297462F_Data">Data5!$GO$11:$GO$20</definedName>
    <definedName name="A126297462F_Latest">Data5!$GO$20</definedName>
    <definedName name="A126297466R">Data5!$GX$1:$GX$10,Data5!$GX$11:$GX$20</definedName>
    <definedName name="A126297466R_Data">Data5!$GX$11:$GX$20</definedName>
    <definedName name="A126297466R_Latest">Data5!$GX$20</definedName>
    <definedName name="A126297470F">Data5!$HJ$1:$HJ$10,Data5!$HJ$11:$HJ$20</definedName>
    <definedName name="A126297470F_Data">Data5!$HJ$11:$HJ$20</definedName>
    <definedName name="A126297470F_Latest">Data5!$HJ$20</definedName>
    <definedName name="A126297474R">Data5!$HV$1:$HV$10,Data5!$HV$11:$HV$20</definedName>
    <definedName name="A126297474R_Data">Data5!$HV$11:$HV$20</definedName>
    <definedName name="A126297474R_Latest">Data5!$HV$20</definedName>
    <definedName name="A126297478X">Data6!$S$1:$S$10,Data6!$S$11:$S$20</definedName>
    <definedName name="A126297478X_Data">Data6!$S$11:$S$20</definedName>
    <definedName name="A126297478X_Latest">Data6!$S$20</definedName>
    <definedName name="A126297482R">Data6!$AK$1:$AK$10,Data6!$AK$11:$AK$20</definedName>
    <definedName name="A126297482R_Data">Data6!$AK$11:$AK$20</definedName>
    <definedName name="A126297482R_Latest">Data6!$AK$20</definedName>
    <definedName name="A126297486X">Data5!$FW$1:$FW$10,Data5!$FW$11:$FW$20</definedName>
    <definedName name="A126297486X_Data">Data5!$FW$11:$FW$20</definedName>
    <definedName name="A126297486X_Latest">Data5!$FW$20</definedName>
    <definedName name="A126297490R">Data5!$GC$1:$GC$10,Data5!$GC$11:$GC$20</definedName>
    <definedName name="A126297490R_Data">Data5!$GC$11:$GC$20</definedName>
    <definedName name="A126297490R_Latest">Data5!$GC$20</definedName>
    <definedName name="A126297494X">Data5!$IB$1:$IB$10,Data5!$IB$11:$IB$20</definedName>
    <definedName name="A126297494X_Data">Data5!$IB$11:$IB$20</definedName>
    <definedName name="A126297494X_Latest">Data5!$IB$20</definedName>
    <definedName name="A126297498J">Data6!$Y$1:$Y$10,Data6!$Y$11:$Y$20</definedName>
    <definedName name="A126297498J_Data">Data6!$Y$11:$Y$20</definedName>
    <definedName name="A126297498J_Latest">Data6!$Y$20</definedName>
    <definedName name="A126297502L">Data5!$HS$1:$HS$10,Data5!$HS$11:$HS$20</definedName>
    <definedName name="A126297502L_Data">Data5!$HS$11:$HS$20</definedName>
    <definedName name="A126297502L_Latest">Data5!$HS$20</definedName>
    <definedName name="A126297506W">Data5!$IH$1:$IH$10,Data5!$IH$11:$IH$20</definedName>
    <definedName name="A126297506W_Data">Data5!$IH$11:$IH$20</definedName>
    <definedName name="A126297506W_Latest">Data5!$IH$20</definedName>
    <definedName name="A126297510L">Data6!$D$1:$D$10,Data6!$D$11:$D$20</definedName>
    <definedName name="A126297510L_Data">Data6!$D$11:$D$20</definedName>
    <definedName name="A126297510L_Latest">Data6!$D$20</definedName>
    <definedName name="A126297514W">Data6!$AH$1:$AH$10,Data6!$AH$11:$AH$20</definedName>
    <definedName name="A126297514W_Data">Data6!$AH$11:$AH$20</definedName>
    <definedName name="A126297514W_Latest">Data6!$AH$20</definedName>
    <definedName name="A126297518F">Data5!$FE$1:$FE$10,Data5!$FE$11:$FE$20</definedName>
    <definedName name="A126297518F_Data">Data5!$FE$11:$FE$20</definedName>
    <definedName name="A126297518F_Latest">Data5!$FE$20</definedName>
    <definedName name="A126297522W">Data5!$FQ$1:$FQ$10,Data5!$FQ$11:$FQ$20</definedName>
    <definedName name="A126297522W_Data">Data5!$FQ$11:$FQ$20</definedName>
    <definedName name="A126297522W_Latest">Data5!$FQ$20</definedName>
    <definedName name="A126297526F">Data5!$HA$1:$HA$10,Data5!$HA$11:$HA$20</definedName>
    <definedName name="A126297526F_Data">Data5!$HA$11:$HA$20</definedName>
    <definedName name="A126297526F_Latest">Data5!$HA$20</definedName>
    <definedName name="A126297530W">Data5!$HY$1:$HY$10,Data5!$HY$11:$HY$20</definedName>
    <definedName name="A126297530W_Data">Data5!$HY$11:$HY$20</definedName>
    <definedName name="A126297530W_Latest">Data5!$HY$20</definedName>
    <definedName name="A126297534F">Data5!$IE$1:$IE$10,Data5!$IE$11:$IE$20</definedName>
    <definedName name="A126297534F_Data">Data5!$IE$11:$IE$20</definedName>
    <definedName name="A126297534F_Latest">Data5!$IE$20</definedName>
    <definedName name="A126297538R">Data5!$IK$1:$IK$10,Data5!$IK$11:$IK$20</definedName>
    <definedName name="A126297538R_Data">Data5!$IK$11:$IK$20</definedName>
    <definedName name="A126297538R_Latest">Data5!$IK$20</definedName>
    <definedName name="A126297542F">Data5!$IQ$1:$IQ$10,Data5!$IQ$11:$IQ$20</definedName>
    <definedName name="A126297542F_Data">Data5!$IQ$11:$IQ$20</definedName>
    <definedName name="A126297542F_Latest">Data5!$IQ$20</definedName>
    <definedName name="A126297546R">Data6!$V$1:$V$10,Data6!$V$11:$V$20</definedName>
    <definedName name="A126297546R_Data">Data6!$V$11:$V$20</definedName>
    <definedName name="A126297546R_Latest">Data6!$V$20</definedName>
    <definedName name="A126297550F">Data6!$AQ$1:$AQ$10,Data6!$AQ$11:$AQ$20</definedName>
    <definedName name="A126297550F_Data">Data6!$AQ$11:$AQ$20</definedName>
    <definedName name="A126297550F_Latest">Data6!$AQ$20</definedName>
    <definedName name="A126297554R">Data5!$EM$1:$EM$10,Data5!$EM$11:$EM$20</definedName>
    <definedName name="A126297554R_Data">Data5!$EM$11:$EM$20</definedName>
    <definedName name="A126297554R_Latest">Data5!$EM$20</definedName>
    <definedName name="A126297558X">Data5!$EV$1:$EV$10,Data5!$EV$11:$EV$20</definedName>
    <definedName name="A126297558X_Data">Data5!$EV$11:$EV$20</definedName>
    <definedName name="A126297558X_Latest">Data5!$EV$20</definedName>
    <definedName name="A126297562R">Data5!$EY$1:$EY$10,Data5!$EY$11:$EY$20</definedName>
    <definedName name="A126297562R_Data">Data5!$EY$11:$EY$20</definedName>
    <definedName name="A126297562R_Latest">Data5!$EY$20</definedName>
    <definedName name="A126297566X">Data5!$FZ$1:$FZ$10,Data5!$FZ$11:$FZ$20</definedName>
    <definedName name="A126297566X_Data">Data5!$FZ$11:$FZ$20</definedName>
    <definedName name="A126297566X_Latest">Data5!$FZ$20</definedName>
    <definedName name="A126297570R">Data5!$GF$1:$GF$10,Data5!$GF$11:$GF$20</definedName>
    <definedName name="A126297570R_Data">Data5!$GF$11:$GF$20</definedName>
    <definedName name="A126297570R_Latest">Data5!$GF$20</definedName>
    <definedName name="A126297574X">Data5!$GI$1:$GI$10,Data5!$GI$11:$GI$20</definedName>
    <definedName name="A126297574X_Data">Data5!$GI$11:$GI$20</definedName>
    <definedName name="A126297574X_Latest">Data5!$GI$20</definedName>
    <definedName name="A126297578J">Data5!$HD$1:$HD$10,Data5!$HD$11:$HD$20</definedName>
    <definedName name="A126297578J_Data">Data5!$HD$11:$HD$20</definedName>
    <definedName name="A126297578J_Latest">Data5!$HD$20</definedName>
    <definedName name="A126297582X">Data5!$IN$1:$IN$10,Data5!$IN$11:$IN$20</definedName>
    <definedName name="A126297582X_Data">Data5!$IN$11:$IN$20</definedName>
    <definedName name="A126297582X_Latest">Data5!$IN$20</definedName>
    <definedName name="A126297586J">Data6!$J$1:$J$10,Data6!$J$11:$J$20</definedName>
    <definedName name="A126297586J_Data">Data6!$J$11:$J$20</definedName>
    <definedName name="A126297586J_Latest">Data6!$J$20</definedName>
    <definedName name="A126297590X">Data6!$M$1:$M$10,Data6!$M$11:$M$20</definedName>
    <definedName name="A126297590X_Data">Data6!$M$11:$M$20</definedName>
    <definedName name="A126297590X_Latest">Data6!$M$20</definedName>
    <definedName name="A126297594J">Data6!$AB$1:$AB$10,Data6!$AB$11:$AB$20</definedName>
    <definedName name="A126297594J_Data">Data6!$AB$11:$AB$20</definedName>
    <definedName name="A126297594J_Latest">Data6!$AB$20</definedName>
    <definedName name="A126297598T">Data6!$AE$1:$AE$10,Data6!$AE$11:$AE$20</definedName>
    <definedName name="A126297598T_Data">Data6!$AE$11:$AE$20</definedName>
    <definedName name="A126297598T_Latest">Data6!$AE$20</definedName>
    <definedName name="A126297602W">Data5!$FB$1:$FB$10,Data5!$FB$11:$FB$20</definedName>
    <definedName name="A126297602W_Data">Data5!$FB$11:$FB$20</definedName>
    <definedName name="A126297602W_Latest">Data5!$FB$20</definedName>
    <definedName name="A126297606F">Data5!$FK$1:$FK$10,Data5!$FK$11:$FK$20</definedName>
    <definedName name="A126297606F_Data">Data5!$FK$11:$FK$20</definedName>
    <definedName name="A126297606F_Latest">Data5!$FK$20</definedName>
    <definedName name="A126297610W">Data5!$HM$1:$HM$10,Data5!$HM$11:$HM$20</definedName>
    <definedName name="A126297610W_Data">Data5!$HM$11:$HM$20</definedName>
    <definedName name="A126297610W_Latest">Data5!$HM$20</definedName>
    <definedName name="A126297614F">Data5!$HP$1:$HP$10,Data5!$HP$11:$HP$20</definedName>
    <definedName name="A126297614F_Data">Data5!$HP$11:$HP$20</definedName>
    <definedName name="A126297614F_Latest">Data5!$HP$20</definedName>
    <definedName name="A126297618R">Data6!$G$1:$G$10,Data6!$G$11:$G$20</definedName>
    <definedName name="A126297618R_Data">Data6!$G$11:$G$20</definedName>
    <definedName name="A126297618R_Latest">Data6!$G$20</definedName>
    <definedName name="A126297622F">Data6!$AT$1:$AT$10,Data6!$AT$11:$AT$20</definedName>
    <definedName name="A126297622F_Data">Data6!$AT$11:$AT$20</definedName>
    <definedName name="A126297622F_Latest">Data6!$AT$20</definedName>
    <definedName name="A126297626R">Data5!$EJ$1:$EJ$10,Data5!$EJ$11:$EJ$20</definedName>
    <definedName name="A126297626R_Data">Data5!$EJ$11:$EJ$20</definedName>
    <definedName name="A126297626R_Latest">Data5!$EJ$20</definedName>
    <definedName name="A126297630F">Data5!$EP$1:$EP$10,Data5!$EP$11:$EP$20</definedName>
    <definedName name="A126297630F_Data">Data5!$EP$11:$EP$20</definedName>
    <definedName name="A126297630F_Latest">Data5!$EP$20</definedName>
    <definedName name="A126297634R">Data5!$ES$1:$ES$10,Data5!$ES$11:$ES$20</definedName>
    <definedName name="A126297634R_Data">Data5!$ES$11:$ES$20</definedName>
    <definedName name="A126297634R_Latest">Data5!$ES$20</definedName>
    <definedName name="A126297638X">Data5!$FH$1:$FH$10,Data5!$FH$11:$FH$20</definedName>
    <definedName name="A126297638X_Data">Data5!$FH$11:$FH$20</definedName>
    <definedName name="A126297638X_Latest">Data5!$FH$20</definedName>
    <definedName name="A126297642R">Data5!$GR$1:$GR$10,Data5!$GR$11:$GR$20</definedName>
    <definedName name="A126297642R_Data">Data5!$GR$11:$GR$20</definedName>
    <definedName name="A126297642R_Latest">Data5!$GR$20</definedName>
    <definedName name="A126297646X">Data5!$GU$1:$GU$10,Data5!$GU$11:$GU$20</definedName>
    <definedName name="A126297646X_Data">Data5!$GU$11:$GU$20</definedName>
    <definedName name="A126297646X_Latest">Data5!$GU$20</definedName>
    <definedName name="A126297650R">Data5!$FN$1:$FN$10,Data5!$FN$11:$FN$20</definedName>
    <definedName name="A126297650R_Data">Data5!$FN$11:$FN$20</definedName>
    <definedName name="A126297650R_Latest">Data5!$FN$20</definedName>
    <definedName name="A126297654X">Data5!$GL$1:$GL$10,Data5!$GL$11:$GL$20</definedName>
    <definedName name="A126297654X_Data">Data5!$GL$11:$GL$20</definedName>
    <definedName name="A126297654X_Latest">Data5!$GL$20</definedName>
    <definedName name="A126297658J">Data5!$HG$1:$HG$10,Data5!$HG$11:$HG$20</definedName>
    <definedName name="A126297658J_Data">Data5!$HG$11:$HG$20</definedName>
    <definedName name="A126297658J_Latest">Data5!$HG$20</definedName>
    <definedName name="A126297662X">Data6!$P$1:$P$10,Data6!$P$11:$P$20</definedName>
    <definedName name="A126297662X_Data">Data6!$P$11:$P$20</definedName>
    <definedName name="A126297662X_Latest">Data6!$P$20</definedName>
    <definedName name="A126297666J">Data6!$AN$1:$AN$10,Data6!$AN$11:$AN$20</definedName>
    <definedName name="A126297666J_Data">Data6!$AN$11:$AN$20</definedName>
    <definedName name="A126297666J_Latest">Data6!$AN$20</definedName>
    <definedName name="A126297670X">Data5!$EG$1:$EG$10,Data5!$EG$11:$EG$20</definedName>
    <definedName name="A126297670X_Data">Data5!$EG$11:$EG$20</definedName>
    <definedName name="A126297670X_Latest">Data5!$EG$20</definedName>
    <definedName name="A126297674J">Data7!$FF$1:$FF$10,Data7!$FF$11:$FF$20</definedName>
    <definedName name="A126297674J_Data">Data7!$FF$11:$FF$20</definedName>
    <definedName name="A126297674J_Latest">Data7!$FF$20</definedName>
    <definedName name="A126297678T">Data7!$GA$1:$GA$10,Data7!$GA$11:$GA$20</definedName>
    <definedName name="A126297678T_Data">Data7!$GA$11:$GA$20</definedName>
    <definedName name="A126297678T_Latest">Data7!$GA$20</definedName>
    <definedName name="A126297682J">Data7!$GJ$1:$GJ$10,Data7!$GJ$11:$GJ$20</definedName>
    <definedName name="A126297682J_Data">Data7!$GJ$11:$GJ$20</definedName>
    <definedName name="A126297682J_Latest">Data7!$GJ$20</definedName>
    <definedName name="A126297686T">Data7!$GV$1:$GV$10,Data7!$GV$11:$GV$20</definedName>
    <definedName name="A126297686T_Data">Data7!$GV$11:$GV$20</definedName>
    <definedName name="A126297686T_Latest">Data7!$GV$20</definedName>
    <definedName name="A126297690J">Data7!$HH$1:$HH$10,Data7!$HH$11:$HH$20</definedName>
    <definedName name="A126297690J_Data">Data7!$HH$11:$HH$20</definedName>
    <definedName name="A126297690J_Latest">Data7!$HH$20</definedName>
    <definedName name="A126297694T">Data8!$E$1:$E$10,Data8!$E$11:$E$20</definedName>
    <definedName name="A126297694T_Data">Data8!$E$11:$E$20</definedName>
    <definedName name="A126297694T_Latest">Data8!$E$20</definedName>
    <definedName name="A126297698A">Data8!$W$1:$W$10,Data8!$W$11:$W$20</definedName>
    <definedName name="A126297698A_Data">Data8!$W$11:$W$20</definedName>
    <definedName name="A126297698A_Latest">Data8!$W$20</definedName>
    <definedName name="A126297702F">Data7!$FI$1:$FI$10,Data7!$FI$11:$FI$20</definedName>
    <definedName name="A126297702F_Data">Data7!$FI$11:$FI$20</definedName>
    <definedName name="A126297702F_Latest">Data7!$FI$20</definedName>
    <definedName name="A126297706R">Data7!$FO$1:$FO$10,Data7!$FO$11:$FO$20</definedName>
    <definedName name="A126297706R_Data">Data7!$FO$11:$FO$20</definedName>
    <definedName name="A126297706R_Latest">Data7!$FO$20</definedName>
    <definedName name="A126297710F">Data7!$HN$1:$HN$10,Data7!$HN$11:$HN$20</definedName>
    <definedName name="A126297710F_Data">Data7!$HN$11:$HN$20</definedName>
    <definedName name="A126297710F_Latest">Data7!$HN$20</definedName>
    <definedName name="A126297714R">Data8!$K$1:$K$10,Data8!$K$11:$K$20</definedName>
    <definedName name="A126297714R_Data">Data8!$K$11:$K$20</definedName>
    <definedName name="A126297714R_Latest">Data8!$K$20</definedName>
    <definedName name="A126297718X">Data7!$HE$1:$HE$10,Data7!$HE$11:$HE$20</definedName>
    <definedName name="A126297718X_Data">Data7!$HE$11:$HE$20</definedName>
    <definedName name="A126297718X_Latest">Data7!$HE$20</definedName>
    <definedName name="A126297722R">Data7!$HT$1:$HT$10,Data7!$HT$11:$HT$20</definedName>
    <definedName name="A126297722R_Data">Data7!$HT$11:$HT$20</definedName>
    <definedName name="A126297722R_Latest">Data7!$HT$20</definedName>
    <definedName name="A126297726X">Data7!$IF$1:$IF$10,Data7!$IF$11:$IF$20</definedName>
    <definedName name="A126297726X_Data">Data7!$IF$11:$IF$20</definedName>
    <definedName name="A126297726X_Latest">Data7!$IF$20</definedName>
    <definedName name="A126297730R">Data8!$T$1:$T$10,Data8!$T$11:$T$20</definedName>
    <definedName name="A126297730R_Data">Data8!$T$11:$T$20</definedName>
    <definedName name="A126297730R_Latest">Data8!$T$20</definedName>
    <definedName name="A126297734X">Data7!$EQ$1:$EQ$10,Data7!$EQ$11:$EQ$20</definedName>
    <definedName name="A126297734X_Data">Data7!$EQ$11:$EQ$20</definedName>
    <definedName name="A126297734X_Latest">Data7!$EQ$20</definedName>
    <definedName name="A126297738J">Data7!$FC$1:$FC$10,Data7!$FC$11:$FC$20</definedName>
    <definedName name="A126297738J_Data">Data7!$FC$11:$FC$20</definedName>
    <definedName name="A126297738J_Latest">Data7!$FC$20</definedName>
    <definedName name="A126297742X">Data7!$GM$1:$GM$10,Data7!$GM$11:$GM$20</definedName>
    <definedName name="A126297742X_Data">Data7!$GM$11:$GM$20</definedName>
    <definedName name="A126297742X_Latest">Data7!$GM$20</definedName>
    <definedName name="A126297746J">Data7!$HK$1:$HK$10,Data7!$HK$11:$HK$20</definedName>
    <definedName name="A126297746J_Data">Data7!$HK$11:$HK$20</definedName>
    <definedName name="A126297746J_Latest">Data7!$HK$20</definedName>
    <definedName name="A126297750X">Data7!$HQ$1:$HQ$10,Data7!$HQ$11:$HQ$20</definedName>
    <definedName name="A126297750X_Data">Data7!$HQ$11:$HQ$20</definedName>
    <definedName name="A126297750X_Latest">Data7!$HQ$20</definedName>
    <definedName name="A126297754J">Data7!$HW$1:$HW$10,Data7!$HW$11:$HW$20</definedName>
    <definedName name="A126297754J_Data">Data7!$HW$11:$HW$20</definedName>
    <definedName name="A126297754J_Latest">Data7!$HW$20</definedName>
    <definedName name="A126297758T">Data7!$IC$1:$IC$10,Data7!$IC$11:$IC$20</definedName>
    <definedName name="A126297758T_Data">Data7!$IC$11:$IC$20</definedName>
    <definedName name="A126297758T_Latest">Data7!$IC$20</definedName>
    <definedName name="A126297762J">Data8!$H$1:$H$10,Data8!$H$11:$H$20</definedName>
    <definedName name="A126297762J_Data">Data8!$H$11:$H$20</definedName>
    <definedName name="A126297762J_Latest">Data8!$H$20</definedName>
    <definedName name="A126297766T">Data8!$AC$1:$AC$10,Data8!$AC$11:$AC$20</definedName>
    <definedName name="A126297766T_Data">Data8!$AC$11:$AC$20</definedName>
    <definedName name="A126297766T_Latest">Data8!$AC$20</definedName>
    <definedName name="A126297770J">Data7!$DY$1:$DY$10,Data7!$DY$11:$DY$20</definedName>
    <definedName name="A126297770J_Data">Data7!$DY$11:$DY$20</definedName>
    <definedName name="A126297770J_Latest">Data7!$DY$20</definedName>
    <definedName name="A126297774T">Data7!$EH$1:$EH$10,Data7!$EH$11:$EH$20</definedName>
    <definedName name="A126297774T_Data">Data7!$EH$11:$EH$20</definedName>
    <definedName name="A126297774T_Latest">Data7!$EH$20</definedName>
    <definedName name="A126297778A">Data7!$EK$1:$EK$10,Data7!$EK$11:$EK$20</definedName>
    <definedName name="A126297778A_Data">Data7!$EK$11:$EK$20</definedName>
    <definedName name="A126297778A_Latest">Data7!$EK$20</definedName>
    <definedName name="A126297782T">Data7!$FL$1:$FL$10,Data7!$FL$11:$FL$20</definedName>
    <definedName name="A126297782T_Data">Data7!$FL$11:$FL$20</definedName>
    <definedName name="A126297782T_Latest">Data7!$FL$20</definedName>
    <definedName name="A126297786A">Data7!$FR$1:$FR$10,Data7!$FR$11:$FR$20</definedName>
    <definedName name="A126297786A_Data">Data7!$FR$11:$FR$20</definedName>
    <definedName name="A126297786A_Latest">Data7!$FR$20</definedName>
    <definedName name="A126297790T">Data7!$FU$1:$FU$10,Data7!$FU$11:$FU$20</definedName>
    <definedName name="A126297790T_Data">Data7!$FU$11:$FU$20</definedName>
    <definedName name="A126297790T_Latest">Data7!$FU$20</definedName>
    <definedName name="A126297794A">Data7!$GP$1:$GP$10,Data7!$GP$11:$GP$20</definedName>
    <definedName name="A126297794A_Data">Data7!$GP$11:$GP$20</definedName>
    <definedName name="A126297794A_Latest">Data7!$GP$20</definedName>
    <definedName name="A126297798K">Data7!$HZ$1:$HZ$10,Data7!$HZ$11:$HZ$20</definedName>
    <definedName name="A126297798K_Data">Data7!$HZ$11:$HZ$20</definedName>
    <definedName name="A126297798K_Latest">Data7!$HZ$20</definedName>
    <definedName name="A126297802R">Data7!$IL$1:$IL$10,Data7!$IL$11:$IL$20</definedName>
    <definedName name="A126297802R_Data">Data7!$IL$11:$IL$20</definedName>
    <definedName name="A126297802R_Latest">Data7!$IL$20</definedName>
    <definedName name="A126297806X">Data7!$IO$1:$IO$10,Data7!$IO$11:$IO$20</definedName>
    <definedName name="A126297806X_Data">Data7!$IO$11:$IO$20</definedName>
    <definedName name="A126297806X_Latest">Data7!$IO$20</definedName>
    <definedName name="A126297810R">Data8!$N$1:$N$10,Data8!$N$11:$N$20</definedName>
    <definedName name="A126297810R_Data">Data8!$N$11:$N$20</definedName>
    <definedName name="A126297810R_Latest">Data8!$N$20</definedName>
    <definedName name="A126297814X">Data8!$Q$1:$Q$10,Data8!$Q$11:$Q$20</definedName>
    <definedName name="A126297814X_Data">Data8!$Q$11:$Q$20</definedName>
    <definedName name="A126297814X_Latest">Data8!$Q$20</definedName>
    <definedName name="A126297818J">Data7!$EN$1:$EN$10,Data7!$EN$11:$EN$20</definedName>
    <definedName name="A126297818J_Data">Data7!$EN$11:$EN$20</definedName>
    <definedName name="A126297818J_Latest">Data7!$EN$20</definedName>
    <definedName name="A126297822X">Data7!$EW$1:$EW$10,Data7!$EW$11:$EW$20</definedName>
    <definedName name="A126297822X_Data">Data7!$EW$11:$EW$20</definedName>
    <definedName name="A126297822X_Latest">Data7!$EW$20</definedName>
    <definedName name="A126297826J">Data7!$GY$1:$GY$10,Data7!$GY$11:$GY$20</definedName>
    <definedName name="A126297826J_Data">Data7!$GY$11:$GY$20</definedName>
    <definedName name="A126297826J_Latest">Data7!$GY$20</definedName>
    <definedName name="A126297830X">Data7!$HB$1:$HB$10,Data7!$HB$11:$HB$20</definedName>
    <definedName name="A126297830X_Data">Data7!$HB$11:$HB$20</definedName>
    <definedName name="A126297830X_Latest">Data7!$HB$20</definedName>
    <definedName name="A126297834J">Data7!$II$1:$II$10,Data7!$II$11:$II$20</definedName>
    <definedName name="A126297834J_Data">Data7!$II$11:$II$20</definedName>
    <definedName name="A126297834J_Latest">Data7!$II$20</definedName>
    <definedName name="A126297838T">Data8!$AF$1:$AF$10,Data8!$AF$11:$AF$20</definedName>
    <definedName name="A126297838T_Data">Data8!$AF$11:$AF$20</definedName>
    <definedName name="A126297838T_Latest">Data8!$AF$20</definedName>
    <definedName name="A126297842J">Data7!$DV$1:$DV$10,Data7!$DV$11:$DV$20</definedName>
    <definedName name="A126297842J_Data">Data7!$DV$11:$DV$20</definedName>
    <definedName name="A126297842J_Latest">Data7!$DV$20</definedName>
    <definedName name="A126297846T">Data7!$EB$1:$EB$10,Data7!$EB$11:$EB$20</definedName>
    <definedName name="A126297846T_Data">Data7!$EB$11:$EB$20</definedName>
    <definedName name="A126297846T_Latest">Data7!$EB$20</definedName>
    <definedName name="A126297850J">Data7!$EE$1:$EE$10,Data7!$EE$11:$EE$20</definedName>
    <definedName name="A126297850J_Data">Data7!$EE$11:$EE$20</definedName>
    <definedName name="A126297850J_Latest">Data7!$EE$20</definedName>
    <definedName name="A126297854T">Data7!$ET$1:$ET$10,Data7!$ET$11:$ET$20</definedName>
    <definedName name="A126297854T_Data">Data7!$ET$11:$ET$20</definedName>
    <definedName name="A126297854T_Latest">Data7!$ET$20</definedName>
    <definedName name="A126297858A">Data7!$GD$1:$GD$10,Data7!$GD$11:$GD$20</definedName>
    <definedName name="A126297858A_Data">Data7!$GD$11:$GD$20</definedName>
    <definedName name="A126297858A_Latest">Data7!$GD$20</definedName>
    <definedName name="A126297862T">Data7!$GG$1:$GG$10,Data7!$GG$11:$GG$20</definedName>
    <definedName name="A126297862T_Data">Data7!$GG$11:$GG$20</definedName>
    <definedName name="A126297862T_Latest">Data7!$GG$20</definedName>
    <definedName name="A126297866A">Data7!$EZ$1:$EZ$10,Data7!$EZ$11:$EZ$20</definedName>
    <definedName name="A126297866A_Data">Data7!$EZ$11:$EZ$20</definedName>
    <definedName name="A126297866A_Latest">Data7!$EZ$20</definedName>
    <definedName name="A126297870T">Data7!$FX$1:$FX$10,Data7!$FX$11:$FX$20</definedName>
    <definedName name="A126297870T_Data">Data7!$FX$11:$FX$20</definedName>
    <definedName name="A126297870T_Latest">Data7!$FX$20</definedName>
    <definedName name="A126297874A">Data7!$GS$1:$GS$10,Data7!$GS$11:$GS$20</definedName>
    <definedName name="A126297874A_Data">Data7!$GS$11:$GS$20</definedName>
    <definedName name="A126297874A_Latest">Data7!$GS$20</definedName>
    <definedName name="A126297878K">Data8!$B$1:$B$10,Data8!$B$11:$B$20</definedName>
    <definedName name="A126297878K_Data">Data8!$B$11:$B$20</definedName>
    <definedName name="A126297878K_Latest">Data8!$B$20</definedName>
    <definedName name="A126297882A">Data8!$Z$1:$Z$10,Data8!$Z$11:$Z$20</definedName>
    <definedName name="A126297882A_Data">Data8!$Z$11:$Z$20</definedName>
    <definedName name="A126297882A_Latest">Data8!$Z$20</definedName>
    <definedName name="A126297886K">Data7!$DS$1:$DS$10,Data7!$DS$11:$DS$20</definedName>
    <definedName name="A126297886K_Data">Data7!$DS$11:$DS$20</definedName>
    <definedName name="A126297886K_Latest">Data7!$DS$20</definedName>
    <definedName name="A126297890A">Data8!$BV$1:$BV$10,Data8!$BV$11:$BV$20</definedName>
    <definedName name="A126297890A_Data">Data8!$BV$11:$BV$20</definedName>
    <definedName name="A126297890A_Latest">Data8!$BV$20</definedName>
    <definedName name="A126297894K">Data8!$CQ$1:$CQ$10,Data8!$CQ$11:$CQ$20</definedName>
    <definedName name="A126297894K_Data">Data8!$CQ$11:$CQ$20</definedName>
    <definedName name="A126297894K_Latest">Data8!$CQ$20</definedName>
    <definedName name="A126297898V">Data8!$CZ$1:$CZ$10,Data8!$CZ$11:$CZ$20</definedName>
    <definedName name="A126297898V_Data">Data8!$CZ$11:$CZ$20</definedName>
    <definedName name="A126297898V_Latest">Data8!$CZ$20</definedName>
    <definedName name="A126297902X">Data8!$DL$1:$DL$10,Data8!$DL$11:$DL$20</definedName>
    <definedName name="A126297902X_Data">Data8!$DL$11:$DL$20</definedName>
    <definedName name="A126297902X_Latest">Data8!$DL$20</definedName>
    <definedName name="A126297906J">Data8!$DX$1:$DX$10,Data8!$DX$11:$DX$20</definedName>
    <definedName name="A126297906J_Data">Data8!$DX$11:$DX$20</definedName>
    <definedName name="A126297906J_Latest">Data8!$DX$20</definedName>
    <definedName name="A126297910X">Data8!$FK$1:$FK$10,Data8!$FK$11:$FK$20</definedName>
    <definedName name="A126297910X_Data">Data8!$FK$11:$FK$20</definedName>
    <definedName name="A126297910X_Latest">Data8!$FK$20</definedName>
    <definedName name="A126297914J">Data8!$GC$1:$GC$10,Data8!$GC$11:$GC$20</definedName>
    <definedName name="A126297914J_Data">Data8!$GC$11:$GC$20</definedName>
    <definedName name="A126297914J_Latest">Data8!$GC$20</definedName>
    <definedName name="A126297918T">Data8!$BY$1:$BY$10,Data8!$BY$11:$BY$20</definedName>
    <definedName name="A126297918T_Data">Data8!$BY$11:$BY$20</definedName>
    <definedName name="A126297918T_Latest">Data8!$BY$20</definedName>
    <definedName name="A126297922J">Data8!$CE$1:$CE$10,Data8!$CE$11:$CE$20</definedName>
    <definedName name="A126297922J_Data">Data8!$CE$11:$CE$20</definedName>
    <definedName name="A126297922J_Latest">Data8!$CE$20</definedName>
    <definedName name="A126297926T">Data8!$ED$1:$ED$10,Data8!$ED$11:$ED$20</definedName>
    <definedName name="A126297926T_Data">Data8!$ED$11:$ED$20</definedName>
    <definedName name="A126297926T_Latest">Data8!$ED$20</definedName>
    <definedName name="A126297930J">Data8!$FQ$1:$FQ$10,Data8!$FQ$11:$FQ$20</definedName>
    <definedName name="A126297930J_Data">Data8!$FQ$11:$FQ$20</definedName>
    <definedName name="A126297930J_Latest">Data8!$FQ$20</definedName>
    <definedName name="A126297934T">Data8!$DU$1:$DU$10,Data8!$DU$11:$DU$20</definedName>
    <definedName name="A126297934T_Data">Data8!$DU$11:$DU$20</definedName>
    <definedName name="A126297934T_Latest">Data8!$DU$20</definedName>
    <definedName name="A126297938A">Data8!$EJ$1:$EJ$10,Data8!$EJ$11:$EJ$20</definedName>
    <definedName name="A126297938A_Data">Data8!$EJ$11:$EJ$20</definedName>
    <definedName name="A126297938A_Latest">Data8!$EJ$20</definedName>
    <definedName name="A126297942T">Data8!$EV$1:$EV$10,Data8!$EV$11:$EV$20</definedName>
    <definedName name="A126297942T_Data">Data8!$EV$11:$EV$20</definedName>
    <definedName name="A126297942T_Latest">Data8!$EV$20</definedName>
    <definedName name="A126297946A">Data8!$FZ$1:$FZ$10,Data8!$FZ$11:$FZ$20</definedName>
    <definedName name="A126297946A_Data">Data8!$FZ$11:$FZ$20</definedName>
    <definedName name="A126297946A_Latest">Data8!$FZ$20</definedName>
    <definedName name="A126297950T">Data8!$BG$1:$BG$10,Data8!$BG$11:$BG$20</definedName>
    <definedName name="A126297950T_Data">Data8!$BG$11:$BG$20</definedName>
    <definedName name="A126297950T_Latest">Data8!$BG$20</definedName>
    <definedName name="A126297954A">Data8!$BS$1:$BS$10,Data8!$BS$11:$BS$20</definedName>
    <definedName name="A126297954A_Data">Data8!$BS$11:$BS$20</definedName>
    <definedName name="A126297954A_Latest">Data8!$BS$20</definedName>
    <definedName name="A126297958K">Data8!$DC$1:$DC$10,Data8!$DC$11:$DC$20</definedName>
    <definedName name="A126297958K_Data">Data8!$DC$11:$DC$20</definedName>
    <definedName name="A126297958K_Latest">Data8!$DC$20</definedName>
    <definedName name="A126297962A">Data8!$EA$1:$EA$10,Data8!$EA$11:$EA$20</definedName>
    <definedName name="A126297962A_Data">Data8!$EA$11:$EA$20</definedName>
    <definedName name="A126297962A_Latest">Data8!$EA$20</definedName>
    <definedName name="A126297966K">Data8!$EG$1:$EG$10,Data8!$EG$11:$EG$20</definedName>
    <definedName name="A126297966K_Data">Data8!$EG$11:$EG$20</definedName>
    <definedName name="A126297966K_Latest">Data8!$EG$20</definedName>
    <definedName name="A126297970A">Data8!$EM$1:$EM$10,Data8!$EM$11:$EM$20</definedName>
    <definedName name="A126297970A_Data">Data8!$EM$11:$EM$20</definedName>
    <definedName name="A126297970A_Latest">Data8!$EM$20</definedName>
    <definedName name="A126297974K">Data8!$ES$1:$ES$10,Data8!$ES$11:$ES$20</definedName>
    <definedName name="A126297974K_Data">Data8!$ES$11:$ES$20</definedName>
    <definedName name="A126297974K_Latest">Data8!$ES$20</definedName>
    <definedName name="A126297978V">Data8!$FN$1:$FN$10,Data8!$FN$11:$FN$20</definedName>
    <definedName name="A126297978V_Data">Data8!$FN$11:$FN$20</definedName>
    <definedName name="A126297978V_Latest">Data8!$FN$20</definedName>
    <definedName name="A126297982K">Data8!$GI$1:$GI$10,Data8!$GI$11:$GI$20</definedName>
    <definedName name="A126297982K_Data">Data8!$GI$11:$GI$20</definedName>
    <definedName name="A126297982K_Latest">Data8!$GI$20</definedName>
    <definedName name="A126297986V">Data8!$AO$1:$AO$10,Data8!$AO$11:$AO$20</definedName>
    <definedName name="A126297986V_Data">Data8!$AO$11:$AO$20</definedName>
    <definedName name="A126297986V_Latest">Data8!$AO$20</definedName>
    <definedName name="A126297990K">Data8!$AX$1:$AX$10,Data8!$AX$11:$AX$20</definedName>
    <definedName name="A126297990K_Data">Data8!$AX$11:$AX$20</definedName>
    <definedName name="A126297990K_Latest">Data8!$AX$20</definedName>
    <definedName name="A126297994V">Data8!$BA$1:$BA$10,Data8!$BA$11:$BA$20</definedName>
    <definedName name="A126297994V_Data">Data8!$BA$11:$BA$20</definedName>
    <definedName name="A126297994V_Latest">Data8!$BA$20</definedName>
    <definedName name="A126297998C">Data8!$CB$1:$CB$10,Data8!$CB$11:$CB$20</definedName>
    <definedName name="A126297998C_Data">Data8!$CB$11:$CB$20</definedName>
    <definedName name="A126297998C_Latest">Data8!$CB$20</definedName>
    <definedName name="A126298002K">Data8!$CH$1:$CH$10,Data8!$CH$11:$CH$20</definedName>
    <definedName name="A126298002K_Data">Data8!$CH$11:$CH$20</definedName>
    <definedName name="A126298002K_Latest">Data8!$CH$20</definedName>
    <definedName name="A126298006V">Data8!$CK$1:$CK$10,Data8!$CK$11:$CK$20</definedName>
    <definedName name="A126298006V_Data">Data8!$CK$11:$CK$20</definedName>
    <definedName name="A126298006V_Latest">Data8!$CK$20</definedName>
    <definedName name="A126298010K">Data8!$DF$1:$DF$10,Data8!$DF$11:$DF$20</definedName>
    <definedName name="A126298010K_Data">Data8!$DF$11:$DF$20</definedName>
    <definedName name="A126298010K_Latest">Data8!$DF$20</definedName>
    <definedName name="A126298014V">Data8!$EP$1:$EP$10,Data8!$EP$11:$EP$20</definedName>
    <definedName name="A126298014V_Data">Data8!$EP$11:$EP$20</definedName>
    <definedName name="A126298014V_Latest">Data8!$EP$20</definedName>
    <definedName name="A126298018C">Data8!$FB$1:$FB$10,Data8!$FB$11:$FB$20</definedName>
    <definedName name="A126298018C_Data">Data8!$FB$11:$FB$20</definedName>
    <definedName name="A126298018C_Latest">Data8!$FB$20</definedName>
    <definedName name="A126298022V">Data8!$FE$1:$FE$10,Data8!$FE$11:$FE$20</definedName>
    <definedName name="A126298022V_Data">Data8!$FE$11:$FE$20</definedName>
    <definedName name="A126298022V_Latest">Data8!$FE$20</definedName>
    <definedName name="A126298026C">Data8!$FT$1:$FT$10,Data8!$FT$11:$FT$20</definedName>
    <definedName name="A126298026C_Data">Data8!$FT$11:$FT$20</definedName>
    <definedName name="A126298026C_Latest">Data8!$FT$20</definedName>
    <definedName name="A126298030V">Data8!$FW$1:$FW$10,Data8!$FW$11:$FW$20</definedName>
    <definedName name="A126298030V_Data">Data8!$FW$11:$FW$20</definedName>
    <definedName name="A126298030V_Latest">Data8!$FW$20</definedName>
    <definedName name="A126298034C">Data8!$BD$1:$BD$10,Data8!$BD$11:$BD$20</definedName>
    <definedName name="A126298034C_Data">Data8!$BD$11:$BD$20</definedName>
    <definedName name="A126298034C_Latest">Data8!$BD$20</definedName>
    <definedName name="A126298038L">Data8!$BM$1:$BM$10,Data8!$BM$11:$BM$20</definedName>
    <definedName name="A126298038L_Data">Data8!$BM$11:$BM$20</definedName>
    <definedName name="A126298038L_Latest">Data8!$BM$20</definedName>
    <definedName name="A126298042C">Data8!$DO$1:$DO$10,Data8!$DO$11:$DO$20</definedName>
    <definedName name="A126298042C_Data">Data8!$DO$11:$DO$20</definedName>
    <definedName name="A126298042C_Latest">Data8!$DO$20</definedName>
    <definedName name="A126298046L">Data8!$DR$1:$DR$10,Data8!$DR$11:$DR$20</definedName>
    <definedName name="A126298046L_Data">Data8!$DR$11:$DR$20</definedName>
    <definedName name="A126298046L_Latest">Data8!$DR$20</definedName>
    <definedName name="A126298050C">Data8!$EY$1:$EY$10,Data8!$EY$11:$EY$20</definedName>
    <definedName name="A126298050C_Data">Data8!$EY$11:$EY$20</definedName>
    <definedName name="A126298050C_Latest">Data8!$EY$20</definedName>
    <definedName name="A126298054L">Data8!$GL$1:$GL$10,Data8!$GL$11:$GL$20</definedName>
    <definedName name="A126298054L_Data">Data8!$GL$11:$GL$20</definedName>
    <definedName name="A126298054L_Latest">Data8!$GL$20</definedName>
    <definedName name="A126298058W">Data8!$AL$1:$AL$10,Data8!$AL$11:$AL$20</definedName>
    <definedName name="A126298058W_Data">Data8!$AL$11:$AL$20</definedName>
    <definedName name="A126298058W_Latest">Data8!$AL$20</definedName>
    <definedName name="A126298062L">Data8!$AR$1:$AR$10,Data8!$AR$11:$AR$20</definedName>
    <definedName name="A126298062L_Data">Data8!$AR$11:$AR$20</definedName>
    <definedName name="A126298062L_Latest">Data8!$AR$20</definedName>
    <definedName name="A126298066W">Data8!$AU$1:$AU$10,Data8!$AU$11:$AU$20</definedName>
    <definedName name="A126298066W_Data">Data8!$AU$11:$AU$20</definedName>
    <definedName name="A126298066W_Latest">Data8!$AU$20</definedName>
    <definedName name="A126298070L">Data8!$BJ$1:$BJ$10,Data8!$BJ$11:$BJ$20</definedName>
    <definedName name="A126298070L_Data">Data8!$BJ$11:$BJ$20</definedName>
    <definedName name="A126298070L_Latest">Data8!$BJ$20</definedName>
    <definedName name="A126298074W">Data8!$CT$1:$CT$10,Data8!$CT$11:$CT$20</definedName>
    <definedName name="A126298074W_Data">Data8!$CT$11:$CT$20</definedName>
    <definedName name="A126298074W_Latest">Data8!$CT$20</definedName>
    <definedName name="A126298078F">Data8!$CW$1:$CW$10,Data8!$CW$11:$CW$20</definedName>
    <definedName name="A126298078F_Data">Data8!$CW$11:$CW$20</definedName>
    <definedName name="A126298078F_Latest">Data8!$CW$20</definedName>
    <definedName name="A126298082W">Data8!$BP$1:$BP$10,Data8!$BP$11:$BP$20</definedName>
    <definedName name="A126298082W_Data">Data8!$BP$11:$BP$20</definedName>
    <definedName name="A126298082W_Latest">Data8!$BP$20</definedName>
    <definedName name="A126298086F">Data8!$CN$1:$CN$10,Data8!$CN$11:$CN$20</definedName>
    <definedName name="A126298086F_Data">Data8!$CN$11:$CN$20</definedName>
    <definedName name="A126298086F_Latest">Data8!$CN$20</definedName>
    <definedName name="A126298090W">Data8!$DI$1:$DI$10,Data8!$DI$11:$DI$20</definedName>
    <definedName name="A126298090W_Data">Data8!$DI$11:$DI$20</definedName>
    <definedName name="A126298090W_Latest">Data8!$DI$20</definedName>
    <definedName name="A126298094F">Data8!$FH$1:$FH$10,Data8!$FH$11:$FH$20</definedName>
    <definedName name="A126298094F_Data">Data8!$FH$11:$FH$20</definedName>
    <definedName name="A126298094F_Latest">Data8!$FH$20</definedName>
    <definedName name="A126298098R">Data8!$GF$1:$GF$10,Data8!$GF$11:$GF$20</definedName>
    <definedName name="A126298098R_Data">Data8!$GF$11:$GF$20</definedName>
    <definedName name="A126298098R_Latest">Data8!$GF$20</definedName>
    <definedName name="A126298102V">Data8!$AI$1:$AI$10,Data8!$AI$11:$AI$20</definedName>
    <definedName name="A126298102V_Data">Data8!$AI$11:$AI$20</definedName>
    <definedName name="A126298102V_Latest">Data8!$AI$20</definedName>
    <definedName name="A126298106C">Data8!$IB$1:$IB$10,Data8!$IB$11:$IB$20</definedName>
    <definedName name="A126298106C_Data">Data8!$IB$11:$IB$20</definedName>
    <definedName name="A126298106C_Latest">Data8!$IB$20</definedName>
    <definedName name="A126298110V">Data9!$G$1:$G$10,Data9!$G$11:$G$20</definedName>
    <definedName name="A126298110V_Data">Data9!$G$11:$G$20</definedName>
    <definedName name="A126298110V_Latest">Data9!$G$20</definedName>
    <definedName name="A126298114C">Data9!$P$1:$P$10,Data9!$P$11:$P$20</definedName>
    <definedName name="A126298114C_Data">Data9!$P$11:$P$20</definedName>
    <definedName name="A126298114C_Latest">Data9!$P$20</definedName>
    <definedName name="A126298118L">Data9!$AB$1:$AB$10,Data9!$AB$11:$AB$20</definedName>
    <definedName name="A126298118L_Data">Data9!$AB$11:$AB$20</definedName>
    <definedName name="A126298118L_Latest">Data9!$AB$20</definedName>
    <definedName name="A126298122C">Data9!$AN$1:$AN$10,Data9!$AN$11:$AN$20</definedName>
    <definedName name="A126298122C_Data">Data9!$AN$11:$AN$20</definedName>
    <definedName name="A126298122C_Latest">Data9!$AN$20</definedName>
    <definedName name="A126298126L">Data9!$CA$1:$CA$10,Data9!$CA$11:$CA$20</definedName>
    <definedName name="A126298126L_Data">Data9!$CA$11:$CA$20</definedName>
    <definedName name="A126298126L_Latest">Data9!$CA$20</definedName>
    <definedName name="A126298130C">Data9!$CS$1:$CS$10,Data9!$CS$11:$CS$20</definedName>
    <definedName name="A126298130C_Data">Data9!$CS$11:$CS$20</definedName>
    <definedName name="A126298130C_Latest">Data9!$CS$20</definedName>
    <definedName name="A126298134L">Data8!$IE$1:$IE$10,Data8!$IE$11:$IE$20</definedName>
    <definedName name="A126298134L_Data">Data8!$IE$11:$IE$20</definedName>
    <definedName name="A126298134L_Latest">Data8!$IE$20</definedName>
    <definedName name="A126298138W">Data8!$IK$1:$IK$10,Data8!$IK$11:$IK$20</definedName>
    <definedName name="A126298138W_Data">Data8!$IK$11:$IK$20</definedName>
    <definedName name="A126298138W_Latest">Data8!$IK$20</definedName>
    <definedName name="A126298142L">Data9!$AT$1:$AT$10,Data9!$AT$11:$AT$20</definedName>
    <definedName name="A126298142L_Data">Data9!$AT$11:$AT$20</definedName>
    <definedName name="A126298142L_Latest">Data9!$AT$20</definedName>
    <definedName name="A126298146W">Data9!$CG$1:$CG$10,Data9!$CG$11:$CG$20</definedName>
    <definedName name="A126298146W_Data">Data9!$CG$11:$CG$20</definedName>
    <definedName name="A126298146W_Latest">Data9!$CG$20</definedName>
    <definedName name="A126298150L">Data9!$AK$1:$AK$10,Data9!$AK$11:$AK$20</definedName>
    <definedName name="A126298150L_Data">Data9!$AK$11:$AK$20</definedName>
    <definedName name="A126298150L_Latest">Data9!$AK$20</definedName>
    <definedName name="A126298154W">Data9!$AZ$1:$AZ$10,Data9!$AZ$11:$AZ$20</definedName>
    <definedName name="A126298154W_Data">Data9!$AZ$11:$AZ$20</definedName>
    <definedName name="A126298154W_Latest">Data9!$AZ$20</definedName>
    <definedName name="A126298158F">Data9!$BL$1:$BL$10,Data9!$BL$11:$BL$20</definedName>
    <definedName name="A126298158F_Data">Data9!$BL$11:$BL$20</definedName>
    <definedName name="A126298158F_Latest">Data9!$BL$20</definedName>
    <definedName name="A126298162W">Data9!$CP$1:$CP$10,Data9!$CP$11:$CP$20</definedName>
    <definedName name="A126298162W_Data">Data9!$CP$11:$CP$20</definedName>
    <definedName name="A126298162W_Latest">Data9!$CP$20</definedName>
    <definedName name="A126298166F">Data8!$HM$1:$HM$10,Data8!$HM$11:$HM$20</definedName>
    <definedName name="A126298166F_Data">Data8!$HM$11:$HM$20</definedName>
    <definedName name="A126298166F_Latest">Data8!$HM$20</definedName>
    <definedName name="A126298170W">Data8!$HY$1:$HY$10,Data8!$HY$11:$HY$20</definedName>
    <definedName name="A126298170W_Data">Data8!$HY$11:$HY$20</definedName>
    <definedName name="A126298170W_Latest">Data8!$HY$20</definedName>
    <definedName name="A126298174F">Data9!$S$1:$S$10,Data9!$S$11:$S$20</definedName>
    <definedName name="A126298174F_Data">Data9!$S$11:$S$20</definedName>
    <definedName name="A126298174F_Latest">Data9!$S$20</definedName>
    <definedName name="A126298178R">Data9!$AQ$1:$AQ$10,Data9!$AQ$11:$AQ$20</definedName>
    <definedName name="A126298178R_Data">Data9!$AQ$11:$AQ$20</definedName>
    <definedName name="A126298178R_Latest">Data9!$AQ$20</definedName>
    <definedName name="A126298182F">Data9!$AW$1:$AW$10,Data9!$AW$11:$AW$20</definedName>
    <definedName name="A126298182F_Data">Data9!$AW$11:$AW$20</definedName>
    <definedName name="A126298182F_Latest">Data9!$AW$20</definedName>
    <definedName name="A126298186R">Data9!$BC$1:$BC$10,Data9!$BC$11:$BC$20</definedName>
    <definedName name="A126298186R_Data">Data9!$BC$11:$BC$20</definedName>
    <definedName name="A126298186R_Latest">Data9!$BC$20</definedName>
    <definedName name="A126298190F">Data9!$BI$1:$BI$10,Data9!$BI$11:$BI$20</definedName>
    <definedName name="A126298190F_Data">Data9!$BI$11:$BI$20</definedName>
    <definedName name="A126298190F_Latest">Data9!$BI$20</definedName>
    <definedName name="A126298194R">Data9!$CD$1:$CD$10,Data9!$CD$11:$CD$20</definedName>
    <definedName name="A126298194R_Data">Data9!$CD$11:$CD$20</definedName>
    <definedName name="A126298194R_Latest">Data9!$CD$20</definedName>
    <definedName name="A126298198X">Data9!$CY$1:$CY$10,Data9!$CY$11:$CY$20</definedName>
    <definedName name="A126298198X_Data">Data9!$CY$11:$CY$20</definedName>
    <definedName name="A126298198X_Latest">Data9!$CY$20</definedName>
    <definedName name="A126298202C">Data8!$GU$1:$GU$10,Data8!$GU$11:$GU$20</definedName>
    <definedName name="A126298202C_Data">Data8!$GU$11:$GU$20</definedName>
    <definedName name="A126298202C_Latest">Data8!$GU$20</definedName>
    <definedName name="A126298206L">Data8!$HD$1:$HD$10,Data8!$HD$11:$HD$20</definedName>
    <definedName name="A126298206L_Data">Data8!$HD$11:$HD$20</definedName>
    <definedName name="A126298206L_Latest">Data8!$HD$20</definedName>
    <definedName name="A126298210C">Data8!$HG$1:$HG$10,Data8!$HG$11:$HG$20</definedName>
    <definedName name="A126298210C_Data">Data8!$HG$11:$HG$20</definedName>
    <definedName name="A126298210C_Latest">Data8!$HG$20</definedName>
    <definedName name="A126298214L">Data8!$IH$1:$IH$10,Data8!$IH$11:$IH$20</definedName>
    <definedName name="A126298214L_Data">Data8!$IH$11:$IH$20</definedName>
    <definedName name="A126298214L_Latest">Data8!$IH$20</definedName>
    <definedName name="A126298218W">Data8!$IN$1:$IN$10,Data8!$IN$11:$IN$20</definedName>
    <definedName name="A126298218W_Data">Data8!$IN$11:$IN$20</definedName>
    <definedName name="A126298218W_Latest">Data8!$IN$20</definedName>
    <definedName name="A126298222L">Data8!$IQ$1:$IQ$10,Data8!$IQ$11:$IQ$20</definedName>
    <definedName name="A126298222L_Data">Data8!$IQ$11:$IQ$20</definedName>
    <definedName name="A126298222L_Latest">Data8!$IQ$20</definedName>
    <definedName name="A126298226W">Data9!$V$1:$V$10,Data9!$V$11:$V$20</definedName>
    <definedName name="A126298226W_Data">Data9!$V$11:$V$20</definedName>
    <definedName name="A126298226W_Latest">Data9!$V$20</definedName>
    <definedName name="A126298230L">Data9!$BF$1:$BF$10,Data9!$BF$11:$BF$20</definedName>
    <definedName name="A126298230L_Data">Data9!$BF$11:$BF$20</definedName>
    <definedName name="A126298230L_Latest">Data9!$BF$20</definedName>
    <definedName name="A126298234W">Data9!$BR$1:$BR$10,Data9!$BR$11:$BR$20</definedName>
    <definedName name="A126298234W_Data">Data9!$BR$11:$BR$20</definedName>
    <definedName name="A126298234W_Latest">Data9!$BR$20</definedName>
    <definedName name="A126298238F">Data9!$BU$1:$BU$10,Data9!$BU$11:$BU$20</definedName>
    <definedName name="A126298238F_Data">Data9!$BU$11:$BU$20</definedName>
    <definedName name="A126298238F_Latest">Data9!$BU$20</definedName>
    <definedName name="A126298242W">Data9!$CJ$1:$CJ$10,Data9!$CJ$11:$CJ$20</definedName>
    <definedName name="A126298242W_Data">Data9!$CJ$11:$CJ$20</definedName>
    <definedName name="A126298242W_Latest">Data9!$CJ$20</definedName>
    <definedName name="A126298246F">Data9!$CM$1:$CM$10,Data9!$CM$11:$CM$20</definedName>
    <definedName name="A126298246F_Data">Data9!$CM$11:$CM$20</definedName>
    <definedName name="A126298246F_Latest">Data9!$CM$20</definedName>
    <definedName name="A126298250W">Data8!$HJ$1:$HJ$10,Data8!$HJ$11:$HJ$20</definedName>
    <definedName name="A126298250W_Data">Data8!$HJ$11:$HJ$20</definedName>
    <definedName name="A126298250W_Latest">Data8!$HJ$20</definedName>
    <definedName name="A126298254F">Data8!$HS$1:$HS$10,Data8!$HS$11:$HS$20</definedName>
    <definedName name="A126298254F_Data">Data8!$HS$11:$HS$20</definedName>
    <definedName name="A126298254F_Latest">Data8!$HS$20</definedName>
    <definedName name="A126298258R">Data9!$AE$1:$AE$10,Data9!$AE$11:$AE$20</definedName>
    <definedName name="A126298258R_Data">Data9!$AE$11:$AE$20</definedName>
    <definedName name="A126298258R_Latest">Data9!$AE$20</definedName>
    <definedName name="A126298262F">Data9!$AH$1:$AH$10,Data9!$AH$11:$AH$20</definedName>
    <definedName name="A126298262F_Data">Data9!$AH$11:$AH$20</definedName>
    <definedName name="A126298262F_Latest">Data9!$AH$20</definedName>
    <definedName name="A126298266R">Data9!$BO$1:$BO$10,Data9!$BO$11:$BO$20</definedName>
    <definedName name="A126298266R_Data">Data9!$BO$11:$BO$20</definedName>
    <definedName name="A126298266R_Latest">Data9!$BO$20</definedName>
    <definedName name="A126298270F">Data9!$DB$1:$DB$10,Data9!$DB$11:$DB$20</definedName>
    <definedName name="A126298270F_Data">Data9!$DB$11:$DB$20</definedName>
    <definedName name="A126298270F_Latest">Data9!$DB$20</definedName>
    <definedName name="A126298274R">Data8!$GR$1:$GR$10,Data8!$GR$11:$GR$20</definedName>
    <definedName name="A126298274R_Data">Data8!$GR$11:$GR$20</definedName>
    <definedName name="A126298274R_Latest">Data8!$GR$20</definedName>
    <definedName name="A126298278X">Data8!$GX$1:$GX$10,Data8!$GX$11:$GX$20</definedName>
    <definedName name="A126298278X_Data">Data8!$GX$11:$GX$20</definedName>
    <definedName name="A126298278X_Latest">Data8!$GX$20</definedName>
    <definedName name="A126298282R">Data8!$HA$1:$HA$10,Data8!$HA$11:$HA$20</definedName>
    <definedName name="A126298282R_Data">Data8!$HA$11:$HA$20</definedName>
    <definedName name="A126298282R_Latest">Data8!$HA$20</definedName>
    <definedName name="A126298286X">Data8!$HP$1:$HP$10,Data8!$HP$11:$HP$20</definedName>
    <definedName name="A126298286X_Data">Data8!$HP$11:$HP$20</definedName>
    <definedName name="A126298286X_Latest">Data8!$HP$20</definedName>
    <definedName name="A126298290R">Data9!$J$1:$J$10,Data9!$J$11:$J$20</definedName>
    <definedName name="A126298290R_Data">Data9!$J$11:$J$20</definedName>
    <definedName name="A126298290R_Latest">Data9!$J$20</definedName>
    <definedName name="A126298294X">Data9!$M$1:$M$10,Data9!$M$11:$M$20</definedName>
    <definedName name="A126298294X_Data">Data9!$M$11:$M$20</definedName>
    <definedName name="A126298294X_Latest">Data9!$M$20</definedName>
    <definedName name="A126298298J">Data8!$HV$1:$HV$10,Data8!$HV$11:$HV$20</definedName>
    <definedName name="A126298298J_Data">Data8!$HV$11:$HV$20</definedName>
    <definedName name="A126298298J_Latest">Data8!$HV$20</definedName>
    <definedName name="A126298302L">Data9!$D$1:$D$10,Data9!$D$11:$D$20</definedName>
    <definedName name="A126298302L_Data">Data9!$D$11:$D$20</definedName>
    <definedName name="A126298302L_Latest">Data9!$D$20</definedName>
    <definedName name="A126298306W">Data9!$Y$1:$Y$10,Data9!$Y$11:$Y$20</definedName>
    <definedName name="A126298306W_Data">Data9!$Y$11:$Y$20</definedName>
    <definedName name="A126298306W_Latest">Data9!$Y$20</definedName>
    <definedName name="A126298310L">Data9!$BX$1:$BX$10,Data9!$BX$11:$BX$20</definedName>
    <definedName name="A126298310L_Data">Data9!$BX$11:$BX$20</definedName>
    <definedName name="A126298310L_Latest">Data9!$BX$20</definedName>
    <definedName name="A126298314W">Data9!$CV$1:$CV$10,Data9!$CV$11:$CV$20</definedName>
    <definedName name="A126298314W_Data">Data9!$CV$11:$CV$20</definedName>
    <definedName name="A126298314W_Latest">Data9!$CV$20</definedName>
    <definedName name="A126298318F">Data8!$GO$1:$GO$10,Data8!$GO$11:$GO$20</definedName>
    <definedName name="A126298318F_Data">Data8!$GO$11:$GO$20</definedName>
    <definedName name="A126298318F_Latest">Data8!$GO$20</definedName>
    <definedName name="A126298322W">Data5!$N$1:$N$10,Data5!$N$11:$N$20</definedName>
    <definedName name="A126298322W_Data">Data5!$N$11:$N$20</definedName>
    <definedName name="A126298322W_Latest">Data5!$N$20</definedName>
    <definedName name="A126298326F">Data5!$AI$1:$AI$10,Data5!$AI$11:$AI$20</definedName>
    <definedName name="A126298326F_Data">Data5!$AI$11:$AI$20</definedName>
    <definedName name="A126298326F_Latest">Data5!$AI$20</definedName>
    <definedName name="A126298330W">Data5!$AR$1:$AR$10,Data5!$AR$11:$AR$20</definedName>
    <definedName name="A126298330W_Data">Data5!$AR$11:$AR$20</definedName>
    <definedName name="A126298330W_Latest">Data5!$AR$20</definedName>
    <definedName name="A126298334F">Data5!$BD$1:$BD$10,Data5!$BD$11:$BD$20</definedName>
    <definedName name="A126298334F_Data">Data5!$BD$11:$BD$20</definedName>
    <definedName name="A126298334F_Latest">Data5!$BD$20</definedName>
    <definedName name="A126298338R">Data5!$BP$1:$BP$10,Data5!$BP$11:$BP$20</definedName>
    <definedName name="A126298338R_Data">Data5!$BP$11:$BP$20</definedName>
    <definedName name="A126298338R_Latest">Data5!$BP$20</definedName>
    <definedName name="A126298342F">Data5!$DC$1:$DC$10,Data5!$DC$11:$DC$20</definedName>
    <definedName name="A126298342F_Data">Data5!$DC$11:$DC$20</definedName>
    <definedName name="A126298342F_Latest">Data5!$DC$20</definedName>
    <definedName name="A126298346R">Data5!$DU$1:$DU$10,Data5!$DU$11:$DU$20</definedName>
    <definedName name="A126298346R_Data">Data5!$DU$11:$DU$20</definedName>
    <definedName name="A126298346R_Latest">Data5!$DU$20</definedName>
    <definedName name="A126298350F">Data5!$Q$1:$Q$10,Data5!$Q$11:$Q$20</definedName>
    <definedName name="A126298350F_Data">Data5!$Q$11:$Q$20</definedName>
    <definedName name="A126298350F_Latest">Data5!$Q$20</definedName>
    <definedName name="A126298354R">Data5!$W$1:$W$10,Data5!$W$11:$W$20</definedName>
    <definedName name="A126298354R_Data">Data5!$W$11:$W$20</definedName>
    <definedName name="A126298354R_Latest">Data5!$W$20</definedName>
    <definedName name="A126298358X">Data5!$BV$1:$BV$10,Data5!$BV$11:$BV$20</definedName>
    <definedName name="A126298358X_Data">Data5!$BV$11:$BV$20</definedName>
    <definedName name="A126298358X_Latest">Data5!$BV$20</definedName>
    <definedName name="A126298362R">Data5!$DI$1:$DI$10,Data5!$DI$11:$DI$20</definedName>
    <definedName name="A126298362R_Data">Data5!$DI$11:$DI$20</definedName>
    <definedName name="A126298362R_Latest">Data5!$DI$20</definedName>
    <definedName name="A126298366X">Data5!$BM$1:$BM$10,Data5!$BM$11:$BM$20</definedName>
    <definedName name="A126298366X_Data">Data5!$BM$11:$BM$20</definedName>
    <definedName name="A126298366X_Latest">Data5!$BM$20</definedName>
    <definedName name="A126298370R">Data5!$CB$1:$CB$10,Data5!$CB$11:$CB$20</definedName>
    <definedName name="A126298370R_Data">Data5!$CB$11:$CB$20</definedName>
    <definedName name="A126298370R_Latest">Data5!$CB$20</definedName>
    <definedName name="A126298374X">Data5!$CN$1:$CN$10,Data5!$CN$11:$CN$20</definedName>
    <definedName name="A126298374X_Data">Data5!$CN$11:$CN$20</definedName>
    <definedName name="A126298374X_Latest">Data5!$CN$20</definedName>
    <definedName name="A126298378J">Data5!$DR$1:$DR$10,Data5!$DR$11:$DR$20</definedName>
    <definedName name="A126298378J_Data">Data5!$DR$11:$DR$20</definedName>
    <definedName name="A126298378J_Latest">Data5!$DR$20</definedName>
    <definedName name="A126298382X">Data4!$IO$1:$IO$10,Data4!$IO$11:$IO$20</definedName>
    <definedName name="A126298382X_Data">Data4!$IO$11:$IO$20</definedName>
    <definedName name="A126298382X_Latest">Data4!$IO$20</definedName>
    <definedName name="A126298386J">Data5!$K$1:$K$10,Data5!$K$11:$K$20</definedName>
    <definedName name="A126298386J_Data">Data5!$K$11:$K$20</definedName>
    <definedName name="A126298386J_Latest">Data5!$K$20</definedName>
    <definedName name="A126298390X">Data5!$AU$1:$AU$10,Data5!$AU$11:$AU$20</definedName>
    <definedName name="A126298390X_Data">Data5!$AU$11:$AU$20</definedName>
    <definedName name="A126298390X_Latest">Data5!$AU$20</definedName>
    <definedName name="A126298394J">Data5!$BS$1:$BS$10,Data5!$BS$11:$BS$20</definedName>
    <definedName name="A126298394J_Data">Data5!$BS$11:$BS$20</definedName>
    <definedName name="A126298394J_Latest">Data5!$BS$20</definedName>
    <definedName name="A126298398T">Data5!$BY$1:$BY$10,Data5!$BY$11:$BY$20</definedName>
    <definedName name="A126298398T_Data">Data5!$BY$11:$BY$20</definedName>
    <definedName name="A126298398T_Latest">Data5!$BY$20</definedName>
    <definedName name="A126298402W">Data5!$CE$1:$CE$10,Data5!$CE$11:$CE$20</definedName>
    <definedName name="A126298402W_Data">Data5!$CE$11:$CE$20</definedName>
    <definedName name="A126298402W_Latest">Data5!$CE$20</definedName>
    <definedName name="A126298406F">Data5!$CK$1:$CK$10,Data5!$CK$11:$CK$20</definedName>
    <definedName name="A126298406F_Data">Data5!$CK$11:$CK$20</definedName>
    <definedName name="A126298406F_Latest">Data5!$CK$20</definedName>
    <definedName name="A126298410W">Data5!$DF$1:$DF$10,Data5!$DF$11:$DF$20</definedName>
    <definedName name="A126298410W_Data">Data5!$DF$11:$DF$20</definedName>
    <definedName name="A126298410W_Latest">Data5!$DF$20</definedName>
    <definedName name="A126298414F">Data5!$EA$1:$EA$10,Data5!$EA$11:$EA$20</definedName>
    <definedName name="A126298414F_Data">Data5!$EA$11:$EA$20</definedName>
    <definedName name="A126298414F_Latest">Data5!$EA$20</definedName>
    <definedName name="A126298418R">Data4!$HW$1:$HW$10,Data4!$HW$11:$HW$20</definedName>
    <definedName name="A126298418R_Data">Data4!$HW$11:$HW$20</definedName>
    <definedName name="A126298418R_Latest">Data4!$HW$20</definedName>
    <definedName name="A126298422F">Data4!$IF$1:$IF$10,Data4!$IF$11:$IF$20</definedName>
    <definedName name="A126298422F_Data">Data4!$IF$11:$IF$20</definedName>
    <definedName name="A126298422F_Latest">Data4!$IF$20</definedName>
    <definedName name="A126298426R">Data4!$II$1:$II$10,Data4!$II$11:$II$20</definedName>
    <definedName name="A126298426R_Data">Data4!$II$11:$II$20</definedName>
    <definedName name="A126298426R_Latest">Data4!$II$20</definedName>
    <definedName name="A126298430F">Data5!$T$1:$T$10,Data5!$T$11:$T$20</definedName>
    <definedName name="A126298430F_Data">Data5!$T$11:$T$20</definedName>
    <definedName name="A126298430F_Latest">Data5!$T$20</definedName>
    <definedName name="A126298434R">Data5!$Z$1:$Z$10,Data5!$Z$11:$Z$20</definedName>
    <definedName name="A126298434R_Data">Data5!$Z$11:$Z$20</definedName>
    <definedName name="A126298434R_Latest">Data5!$Z$20</definedName>
    <definedName name="A126298438X">Data5!$AC$1:$AC$10,Data5!$AC$11:$AC$20</definedName>
    <definedName name="A126298438X_Data">Data5!$AC$11:$AC$20</definedName>
    <definedName name="A126298438X_Latest">Data5!$AC$20</definedName>
    <definedName name="A126298442R">Data5!$AX$1:$AX$10,Data5!$AX$11:$AX$20</definedName>
    <definedName name="A126298442R_Data">Data5!$AX$11:$AX$20</definedName>
    <definedName name="A126298442R_Latest">Data5!$AX$20</definedName>
    <definedName name="A126298446X">Data5!$CH$1:$CH$10,Data5!$CH$11:$CH$20</definedName>
    <definedName name="A126298446X_Data">Data5!$CH$11:$CH$20</definedName>
    <definedName name="A126298446X_Latest">Data5!$CH$20</definedName>
    <definedName name="A126298450R">Data5!$CT$1:$CT$10,Data5!$CT$11:$CT$20</definedName>
    <definedName name="A126298450R_Data">Data5!$CT$11:$CT$20</definedName>
    <definedName name="A126298450R_Latest">Data5!$CT$20</definedName>
    <definedName name="A126298454X">Data5!$CW$1:$CW$10,Data5!$CW$11:$CW$20</definedName>
    <definedName name="A126298454X_Data">Data5!$CW$11:$CW$20</definedName>
    <definedName name="A126298454X_Latest">Data5!$CW$20</definedName>
    <definedName name="A126298458J">Data5!$DL$1:$DL$10,Data5!$DL$11:$DL$20</definedName>
    <definedName name="A126298458J_Data">Data5!$DL$11:$DL$20</definedName>
    <definedName name="A126298458J_Latest">Data5!$DL$20</definedName>
    <definedName name="A126298462X">Data5!$DO$1:$DO$10,Data5!$DO$11:$DO$20</definedName>
    <definedName name="A126298462X_Data">Data5!$DO$11:$DO$20</definedName>
    <definedName name="A126298462X_Latest">Data5!$DO$20</definedName>
    <definedName name="A126298466J">Data4!$IL$1:$IL$10,Data4!$IL$11:$IL$20</definedName>
    <definedName name="A126298466J_Data">Data4!$IL$11:$IL$20</definedName>
    <definedName name="A126298466J_Latest">Data4!$IL$20</definedName>
    <definedName name="A126298470X">Data5!$E$1:$E$10,Data5!$E$11:$E$20</definedName>
    <definedName name="A126298470X_Data">Data5!$E$11:$E$20</definedName>
    <definedName name="A126298470X_Latest">Data5!$E$20</definedName>
    <definedName name="A126298474J">Data5!$BG$1:$BG$10,Data5!$BG$11:$BG$20</definedName>
    <definedName name="A126298474J_Data">Data5!$BG$11:$BG$20</definedName>
    <definedName name="A126298474J_Latest">Data5!$BG$20</definedName>
    <definedName name="A126298478T">Data5!$BJ$1:$BJ$10,Data5!$BJ$11:$BJ$20</definedName>
    <definedName name="A126298478T_Data">Data5!$BJ$11:$BJ$20</definedName>
    <definedName name="A126298478T_Latest">Data5!$BJ$20</definedName>
    <definedName name="A126298482J">Data5!$CQ$1:$CQ$10,Data5!$CQ$11:$CQ$20</definedName>
    <definedName name="A126298482J_Data">Data5!$CQ$11:$CQ$20</definedName>
    <definedName name="A126298482J_Latest">Data5!$CQ$20</definedName>
    <definedName name="A126298486T">Data5!$ED$1:$ED$10,Data5!$ED$11:$ED$20</definedName>
    <definedName name="A126298486T_Data">Data5!$ED$11:$ED$20</definedName>
    <definedName name="A126298486T_Latest">Data5!$ED$20</definedName>
    <definedName name="A126298490J">Data4!$HT$1:$HT$10,Data4!$HT$11:$HT$20</definedName>
    <definedName name="A126298490J_Data">Data4!$HT$11:$HT$20</definedName>
    <definedName name="A126298490J_Latest">Data4!$HT$20</definedName>
    <definedName name="A126298494T">Data4!$HZ$1:$HZ$10,Data4!$HZ$11:$HZ$20</definedName>
    <definedName name="A126298494T_Data">Data4!$HZ$11:$HZ$20</definedName>
    <definedName name="A126298494T_Latest">Data4!$HZ$20</definedName>
    <definedName name="A126298498A">Data4!$IC$1:$IC$10,Data4!$IC$11:$IC$20</definedName>
    <definedName name="A126298498A_Data">Data4!$IC$11:$IC$20</definedName>
    <definedName name="A126298498A_Latest">Data4!$IC$20</definedName>
    <definedName name="A126298502F">Data5!$B$1:$B$10,Data5!$B$11:$B$20</definedName>
    <definedName name="A126298502F_Data">Data5!$B$11:$B$20</definedName>
    <definedName name="A126298502F_Latest">Data5!$B$20</definedName>
    <definedName name="A126298506R">Data5!$AL$1:$AL$10,Data5!$AL$11:$AL$20</definedName>
    <definedName name="A126298506R_Data">Data5!$AL$11:$AL$20</definedName>
    <definedName name="A126298506R_Latest">Data5!$AL$20</definedName>
    <definedName name="A126298510F">Data5!$AO$1:$AO$10,Data5!$AO$11:$AO$20</definedName>
    <definedName name="A126298510F_Data">Data5!$AO$11:$AO$20</definedName>
    <definedName name="A126298510F_Latest">Data5!$AO$20</definedName>
    <definedName name="A126298514R">Data5!$H$1:$H$10,Data5!$H$11:$H$20</definedName>
    <definedName name="A126298514R_Data">Data5!$H$11:$H$20</definedName>
    <definedName name="A126298514R_Latest">Data5!$H$20</definedName>
    <definedName name="A126298518X">Data5!$AF$1:$AF$10,Data5!$AF$11:$AF$20</definedName>
    <definedName name="A126298518X_Data">Data5!$AF$11:$AF$20</definedName>
    <definedName name="A126298518X_Latest">Data5!$AF$20</definedName>
    <definedName name="A126298522R">Data5!$BA$1:$BA$10,Data5!$BA$11:$BA$20</definedName>
    <definedName name="A126298522R_Data">Data5!$BA$11:$BA$20</definedName>
    <definedName name="A126298522R_Latest">Data5!$BA$20</definedName>
    <definedName name="A126298526X">Data5!$CZ$1:$CZ$10,Data5!$CZ$11:$CZ$20</definedName>
    <definedName name="A126298526X_Data">Data5!$CZ$11:$CZ$20</definedName>
    <definedName name="A126298526X_Latest">Data5!$CZ$20</definedName>
    <definedName name="A126298530R">Data5!$DX$1:$DX$10,Data5!$DX$11:$DX$20</definedName>
    <definedName name="A126298530R_Data">Data5!$DX$11:$DX$20</definedName>
    <definedName name="A126298530R_Latest">Data5!$DX$20</definedName>
    <definedName name="A126298534X">Data4!$HQ$1:$HQ$10,Data4!$HQ$11:$HQ$20</definedName>
    <definedName name="A126298534X_Data">Data4!$HQ$11:$HQ$20</definedName>
    <definedName name="A126298534X_Latest">Data4!$HQ$20</definedName>
    <definedName name="A126298538J">Data6!$CJ$1:$CJ$10,Data6!$CJ$11:$CJ$20</definedName>
    <definedName name="A126298538J_Data">Data6!$CJ$11:$CJ$20</definedName>
    <definedName name="A126298538J_Latest">Data6!$CJ$20</definedName>
    <definedName name="A126298542X">Data6!$DE$1:$DE$10,Data6!$DE$11:$DE$20</definedName>
    <definedName name="A126298542X_Data">Data6!$DE$11:$DE$20</definedName>
    <definedName name="A126298542X_Latest">Data6!$DE$20</definedName>
    <definedName name="A126298546J">Data6!$DN$1:$DN$10,Data6!$DN$11:$DN$20</definedName>
    <definedName name="A126298546J_Data">Data6!$DN$11:$DN$20</definedName>
    <definedName name="A126298546J_Latest">Data6!$DN$20</definedName>
    <definedName name="A126298550X">Data6!$DZ$1:$DZ$10,Data6!$DZ$11:$DZ$20</definedName>
    <definedName name="A126298550X_Data">Data6!$DZ$11:$DZ$20</definedName>
    <definedName name="A126298550X_Latest">Data6!$DZ$20</definedName>
    <definedName name="A126298554J">Data6!$EL$1:$EL$10,Data6!$EL$11:$EL$20</definedName>
    <definedName name="A126298554J_Data">Data6!$EL$11:$EL$20</definedName>
    <definedName name="A126298554J_Latest">Data6!$EL$20</definedName>
    <definedName name="A126298558T">Data6!$FY$1:$FY$10,Data6!$FY$11:$FY$20</definedName>
    <definedName name="A126298558T_Data">Data6!$FY$11:$FY$20</definedName>
    <definedName name="A126298558T_Latest">Data6!$FY$20</definedName>
    <definedName name="A126298562J">Data6!$GQ$1:$GQ$10,Data6!$GQ$11:$GQ$20</definedName>
    <definedName name="A126298562J_Data">Data6!$GQ$11:$GQ$20</definedName>
    <definedName name="A126298562J_Latest">Data6!$GQ$20</definedName>
    <definedName name="A126298566T">Data6!$CM$1:$CM$10,Data6!$CM$11:$CM$20</definedName>
    <definedName name="A126298566T_Data">Data6!$CM$11:$CM$20</definedName>
    <definedName name="A126298566T_Latest">Data6!$CM$20</definedName>
    <definedName name="A126298570J">Data6!$CS$1:$CS$10,Data6!$CS$11:$CS$20</definedName>
    <definedName name="A126298570J_Data">Data6!$CS$11:$CS$20</definedName>
    <definedName name="A126298570J_Latest">Data6!$CS$20</definedName>
    <definedName name="A126298574T">Data6!$ER$1:$ER$10,Data6!$ER$11:$ER$20</definedName>
    <definedName name="A126298574T_Data">Data6!$ER$11:$ER$20</definedName>
    <definedName name="A126298574T_Latest">Data6!$ER$20</definedName>
    <definedName name="A126298578A">Data6!$GE$1:$GE$10,Data6!$GE$11:$GE$20</definedName>
    <definedName name="A126298578A_Data">Data6!$GE$11:$GE$20</definedName>
    <definedName name="A126298578A_Latest">Data6!$GE$20</definedName>
    <definedName name="A126298582T">Data6!$EI$1:$EI$10,Data6!$EI$11:$EI$20</definedName>
    <definedName name="A126298582T_Data">Data6!$EI$11:$EI$20</definedName>
    <definedName name="A126298582T_Latest">Data6!$EI$20</definedName>
    <definedName name="A126298586A">Data6!$EX$1:$EX$10,Data6!$EX$11:$EX$20</definedName>
    <definedName name="A126298586A_Data">Data6!$EX$11:$EX$20</definedName>
    <definedName name="A126298586A_Latest">Data6!$EX$20</definedName>
    <definedName name="A126298590T">Data6!$FJ$1:$FJ$10,Data6!$FJ$11:$FJ$20</definedName>
    <definedName name="A126298590T_Data">Data6!$FJ$11:$FJ$20</definedName>
    <definedName name="A126298590T_Latest">Data6!$FJ$20</definedName>
    <definedName name="A126298594A">Data6!$GN$1:$GN$10,Data6!$GN$11:$GN$20</definedName>
    <definedName name="A126298594A_Data">Data6!$GN$11:$GN$20</definedName>
    <definedName name="A126298594A_Latest">Data6!$GN$20</definedName>
    <definedName name="A126298598K">Data6!$BU$1:$BU$10,Data6!$BU$11:$BU$20</definedName>
    <definedName name="A126298598K_Data">Data6!$BU$11:$BU$20</definedName>
    <definedName name="A126298598K_Latest">Data6!$BU$20</definedName>
    <definedName name="A126298602R">Data6!$CG$1:$CG$10,Data6!$CG$11:$CG$20</definedName>
    <definedName name="A126298602R_Data">Data6!$CG$11:$CG$20</definedName>
    <definedName name="A126298602R_Latest">Data6!$CG$20</definedName>
    <definedName name="A126298606X">Data6!$DQ$1:$DQ$10,Data6!$DQ$11:$DQ$20</definedName>
    <definedName name="A126298606X_Data">Data6!$DQ$11:$DQ$20</definedName>
    <definedName name="A126298606X_Latest">Data6!$DQ$20</definedName>
    <definedName name="A126298610R">Data6!$EO$1:$EO$10,Data6!$EO$11:$EO$20</definedName>
    <definedName name="A126298610R_Data">Data6!$EO$11:$EO$20</definedName>
    <definedName name="A126298610R_Latest">Data6!$EO$20</definedName>
    <definedName name="A126298614X">Data6!$EU$1:$EU$10,Data6!$EU$11:$EU$20</definedName>
    <definedName name="A126298614X_Data">Data6!$EU$11:$EU$20</definedName>
    <definedName name="A126298614X_Latest">Data6!$EU$20</definedName>
    <definedName name="A126298618J">Data6!$FA$1:$FA$10,Data6!$FA$11:$FA$20</definedName>
    <definedName name="A126298618J_Data">Data6!$FA$11:$FA$20</definedName>
    <definedName name="A126298618J_Latest">Data6!$FA$20</definedName>
    <definedName name="A126298622X">Data6!$FG$1:$FG$10,Data6!$FG$11:$FG$20</definedName>
    <definedName name="A126298622X_Data">Data6!$FG$11:$FG$20</definedName>
    <definedName name="A126298622X_Latest">Data6!$FG$20</definedName>
    <definedName name="A126298626J">Data6!$GB$1:$GB$10,Data6!$GB$11:$GB$20</definedName>
    <definedName name="A126298626J_Data">Data6!$GB$11:$GB$20</definedName>
    <definedName name="A126298626J_Latest">Data6!$GB$20</definedName>
    <definedName name="A126298630X">Data6!$GW$1:$GW$10,Data6!$GW$11:$GW$20</definedName>
    <definedName name="A126298630X_Data">Data6!$GW$11:$GW$20</definedName>
    <definedName name="A126298630X_Latest">Data6!$GW$20</definedName>
    <definedName name="A126298634J">Data6!$BC$1:$BC$10,Data6!$BC$11:$BC$20</definedName>
    <definedName name="A126298634J_Data">Data6!$BC$11:$BC$20</definedName>
    <definedName name="A126298634J_Latest">Data6!$BC$20</definedName>
    <definedName name="A126298638T">Data6!$BL$1:$BL$10,Data6!$BL$11:$BL$20</definedName>
    <definedName name="A126298638T_Data">Data6!$BL$11:$BL$20</definedName>
    <definedName name="A126298638T_Latest">Data6!$BL$20</definedName>
    <definedName name="A126298642J">Data6!$BO$1:$BO$10,Data6!$BO$11:$BO$20</definedName>
    <definedName name="A126298642J_Data">Data6!$BO$11:$BO$20</definedName>
    <definedName name="A126298642J_Latest">Data6!$BO$20</definedName>
    <definedName name="A126298646T">Data6!$CP$1:$CP$10,Data6!$CP$11:$CP$20</definedName>
    <definedName name="A126298646T_Data">Data6!$CP$11:$CP$20</definedName>
    <definedName name="A126298646T_Latest">Data6!$CP$20</definedName>
    <definedName name="A126298650J">Data6!$CV$1:$CV$10,Data6!$CV$11:$CV$20</definedName>
    <definedName name="A126298650J_Data">Data6!$CV$11:$CV$20</definedName>
    <definedName name="A126298650J_Latest">Data6!$CV$20</definedName>
    <definedName name="A126298654T">Data6!$CY$1:$CY$10,Data6!$CY$11:$CY$20</definedName>
    <definedName name="A126298654T_Data">Data6!$CY$11:$CY$20</definedName>
    <definedName name="A126298654T_Latest">Data6!$CY$20</definedName>
    <definedName name="A126298658A">Data6!$DT$1:$DT$10,Data6!$DT$11:$DT$20</definedName>
    <definedName name="A126298658A_Data">Data6!$DT$11:$DT$20</definedName>
    <definedName name="A126298658A_Latest">Data6!$DT$20</definedName>
    <definedName name="A126298662T">Data6!$FD$1:$FD$10,Data6!$FD$11:$FD$20</definedName>
    <definedName name="A126298662T_Data">Data6!$FD$11:$FD$20</definedName>
    <definedName name="A126298662T_Latest">Data6!$FD$20</definedName>
    <definedName name="A126298666A">Data6!$FP$1:$FP$10,Data6!$FP$11:$FP$20</definedName>
    <definedName name="A126298666A_Data">Data6!$FP$11:$FP$20</definedName>
    <definedName name="A126298666A_Latest">Data6!$FP$20</definedName>
    <definedName name="A126298670T">Data6!$FS$1:$FS$10,Data6!$FS$11:$FS$20</definedName>
    <definedName name="A126298670T_Data">Data6!$FS$11:$FS$20</definedName>
    <definedName name="A126298670T_Latest">Data6!$FS$20</definedName>
    <definedName name="A126298674A">Data6!$GH$1:$GH$10,Data6!$GH$11:$GH$20</definedName>
    <definedName name="A126298674A_Data">Data6!$GH$11:$GH$20</definedName>
    <definedName name="A126298674A_Latest">Data6!$GH$20</definedName>
    <definedName name="A126298678K">Data6!$GK$1:$GK$10,Data6!$GK$11:$GK$20</definedName>
    <definedName name="A126298678K_Data">Data6!$GK$11:$GK$20</definedName>
    <definedName name="A126298678K_Latest">Data6!$GK$20</definedName>
    <definedName name="A126298682A">Data6!$BR$1:$BR$10,Data6!$BR$11:$BR$20</definedName>
    <definedName name="A126298682A_Data">Data6!$BR$11:$BR$20</definedName>
    <definedName name="A126298682A_Latest">Data6!$BR$20</definedName>
    <definedName name="A126298686K">Data6!$CA$1:$CA$10,Data6!$CA$11:$CA$20</definedName>
    <definedName name="A126298686K_Data">Data6!$CA$11:$CA$20</definedName>
    <definedName name="A126298686K_Latest">Data6!$CA$20</definedName>
    <definedName name="A126298690A">Data6!$EC$1:$EC$10,Data6!$EC$11:$EC$20</definedName>
    <definedName name="A126298690A_Data">Data6!$EC$11:$EC$20</definedName>
    <definedName name="A126298690A_Latest">Data6!$EC$20</definedName>
    <definedName name="A126298694K">Data6!$EF$1:$EF$10,Data6!$EF$11:$EF$20</definedName>
    <definedName name="A126298694K_Data">Data6!$EF$11:$EF$20</definedName>
    <definedName name="A126298694K_Latest">Data6!$EF$20</definedName>
    <definedName name="A126298698V">Data6!$FM$1:$FM$10,Data6!$FM$11:$FM$20</definedName>
    <definedName name="A126298698V_Data">Data6!$FM$11:$FM$20</definedName>
    <definedName name="A126298698V_Latest">Data6!$FM$20</definedName>
    <definedName name="A126298702X">Data6!$GZ$1:$GZ$10,Data6!$GZ$11:$GZ$20</definedName>
    <definedName name="A126298702X_Data">Data6!$GZ$11:$GZ$20</definedName>
    <definedName name="A126298702X_Latest">Data6!$GZ$20</definedName>
    <definedName name="A126298706J">Data6!$AZ$1:$AZ$10,Data6!$AZ$11:$AZ$20</definedName>
    <definedName name="A126298706J_Data">Data6!$AZ$11:$AZ$20</definedName>
    <definedName name="A126298706J_Latest">Data6!$AZ$20</definedName>
    <definedName name="A126298710X">Data6!$BF$1:$BF$10,Data6!$BF$11:$BF$20</definedName>
    <definedName name="A126298710X_Data">Data6!$BF$11:$BF$20</definedName>
    <definedName name="A126298710X_Latest">Data6!$BF$20</definedName>
    <definedName name="A126298714J">Data6!$BI$1:$BI$10,Data6!$BI$11:$BI$20</definedName>
    <definedName name="A126298714J_Data">Data6!$BI$11:$BI$20</definedName>
    <definedName name="A126298714J_Latest">Data6!$BI$20</definedName>
    <definedName name="A126298718T">Data6!$BX$1:$BX$10,Data6!$BX$11:$BX$20</definedName>
    <definedName name="A126298718T_Data">Data6!$BX$11:$BX$20</definedName>
    <definedName name="A126298718T_Latest">Data6!$BX$20</definedName>
    <definedName name="A126298722J">Data6!$DH$1:$DH$10,Data6!$DH$11:$DH$20</definedName>
    <definedName name="A126298722J_Data">Data6!$DH$11:$DH$20</definedName>
    <definedName name="A126298722J_Latest">Data6!$DH$20</definedName>
    <definedName name="A126298726T">Data6!$DK$1:$DK$10,Data6!$DK$11:$DK$20</definedName>
    <definedName name="A126298726T_Data">Data6!$DK$11:$DK$20</definedName>
    <definedName name="A126298726T_Latest">Data6!$DK$20</definedName>
    <definedName name="A126298730J">Data6!$CD$1:$CD$10,Data6!$CD$11:$CD$20</definedName>
    <definedName name="A126298730J_Data">Data6!$CD$11:$CD$20</definedName>
    <definedName name="A126298730J_Latest">Data6!$CD$20</definedName>
    <definedName name="A126298734T">Data6!$DB$1:$DB$10,Data6!$DB$11:$DB$20</definedName>
    <definedName name="A126298734T_Data">Data6!$DB$11:$DB$20</definedName>
    <definedName name="A126298734T_Latest">Data6!$DB$20</definedName>
    <definedName name="A126298738A">Data6!$DW$1:$DW$10,Data6!$DW$11:$DW$20</definedName>
    <definedName name="A126298738A_Data">Data6!$DW$11:$DW$20</definedName>
    <definedName name="A126298738A_Latest">Data6!$DW$20</definedName>
    <definedName name="A126298742T">Data6!$FV$1:$FV$10,Data6!$FV$11:$FV$20</definedName>
    <definedName name="A126298742T_Data">Data6!$FV$11:$FV$20</definedName>
    <definedName name="A126298742T_Latest">Data6!$FV$20</definedName>
    <definedName name="A126298746A">Data6!$GT$1:$GT$10,Data6!$GT$11:$GT$20</definedName>
    <definedName name="A126298746A_Data">Data6!$GT$11:$GT$20</definedName>
    <definedName name="A126298746A_Latest">Data6!$GT$20</definedName>
    <definedName name="A126298750T">Data6!$AW$1:$AW$10,Data6!$AW$11:$AW$20</definedName>
    <definedName name="A126298750T_Data">Data6!$AW$11:$AW$20</definedName>
    <definedName name="A126298750T_Latest">Data6!$AW$20</definedName>
    <definedName name="A126298754A">Data6!$IP$1:$IP$10,Data6!$IP$11:$IP$20</definedName>
    <definedName name="A126298754A_Data">Data6!$IP$11:$IP$20</definedName>
    <definedName name="A126298754A_Latest">Data6!$IP$20</definedName>
    <definedName name="A126298758K">Data7!$U$1:$U$10,Data7!$U$11:$U$20</definedName>
    <definedName name="A126298758K_Data">Data7!$U$11:$U$20</definedName>
    <definedName name="A126298758K_Latest">Data7!$U$20</definedName>
    <definedName name="A126298762A">Data7!$AD$1:$AD$10,Data7!$AD$11:$AD$20</definedName>
    <definedName name="A126298762A_Data">Data7!$AD$11:$AD$20</definedName>
    <definedName name="A126298762A_Latest">Data7!$AD$20</definedName>
    <definedName name="A126298766K">Data7!$AP$1:$AP$10,Data7!$AP$11:$AP$20</definedName>
    <definedName name="A126298766K_Data">Data7!$AP$11:$AP$20</definedName>
    <definedName name="A126298766K_Latest">Data7!$AP$20</definedName>
    <definedName name="A126298770A">Data7!$BB$1:$BB$10,Data7!$BB$11:$BB$20</definedName>
    <definedName name="A126298770A_Data">Data7!$BB$11:$BB$20</definedName>
    <definedName name="A126298770A_Latest">Data7!$BB$20</definedName>
    <definedName name="A126298774K">Data7!$CO$1:$CO$10,Data7!$CO$11:$CO$20</definedName>
    <definedName name="A126298774K_Data">Data7!$CO$11:$CO$20</definedName>
    <definedName name="A126298774K_Latest">Data7!$CO$20</definedName>
    <definedName name="A126298778V">Data7!$DG$1:$DG$10,Data7!$DG$11:$DG$20</definedName>
    <definedName name="A126298778V_Data">Data7!$DG$11:$DG$20</definedName>
    <definedName name="A126298778V_Latest">Data7!$DG$20</definedName>
    <definedName name="A126298782K">Data7!$C$1:$C$10,Data7!$C$11:$C$20</definedName>
    <definedName name="A126298782K_Data">Data7!$C$11:$C$20</definedName>
    <definedName name="A126298782K_Latest">Data7!$C$20</definedName>
    <definedName name="A126298786V">Data7!$I$1:$I$10,Data7!$I$11:$I$20</definedName>
    <definedName name="A126298786V_Data">Data7!$I$11:$I$20</definedName>
    <definedName name="A126298786V_Latest">Data7!$I$20</definedName>
    <definedName name="A126298790K">Data7!$BH$1:$BH$10,Data7!$BH$11:$BH$20</definedName>
    <definedName name="A126298790K_Data">Data7!$BH$11:$BH$20</definedName>
    <definedName name="A126298790K_Latest">Data7!$BH$20</definedName>
    <definedName name="A126298794V">Data7!$CU$1:$CU$10,Data7!$CU$11:$CU$20</definedName>
    <definedName name="A126298794V_Data">Data7!$CU$11:$CU$20</definedName>
    <definedName name="A126298794V_Latest">Data7!$CU$20</definedName>
    <definedName name="A126298798C">Data7!$AY$1:$AY$10,Data7!$AY$11:$AY$20</definedName>
    <definedName name="A126298798C_Data">Data7!$AY$11:$AY$20</definedName>
    <definedName name="A126298798C_Latest">Data7!$AY$20</definedName>
    <definedName name="A126298802J">Data7!$BN$1:$BN$10,Data7!$BN$11:$BN$20</definedName>
    <definedName name="A126298802J_Data">Data7!$BN$11:$BN$20</definedName>
    <definedName name="A126298802J_Latest">Data7!$BN$20</definedName>
    <definedName name="A126298806T">Data7!$BZ$1:$BZ$10,Data7!$BZ$11:$BZ$20</definedName>
    <definedName name="A126298806T_Data">Data7!$BZ$11:$BZ$20</definedName>
    <definedName name="A126298806T_Latest">Data7!$BZ$20</definedName>
    <definedName name="A126298810J">Data7!$DD$1:$DD$10,Data7!$DD$11:$DD$20</definedName>
    <definedName name="A126298810J_Data">Data7!$DD$11:$DD$20</definedName>
    <definedName name="A126298810J_Latest">Data7!$DD$20</definedName>
    <definedName name="A126298814T">Data6!$IA$1:$IA$10,Data6!$IA$11:$IA$20</definedName>
    <definedName name="A126298814T_Data">Data6!$IA$11:$IA$20</definedName>
    <definedName name="A126298814T_Latest">Data6!$IA$20</definedName>
    <definedName name="A126298818A">Data6!$IM$1:$IM$10,Data6!$IM$11:$IM$20</definedName>
    <definedName name="A126298818A_Data">Data6!$IM$11:$IM$20</definedName>
    <definedName name="A126298818A_Latest">Data6!$IM$20</definedName>
    <definedName name="A126298822T">Data7!$AG$1:$AG$10,Data7!$AG$11:$AG$20</definedName>
    <definedName name="A126298822T_Data">Data7!$AG$11:$AG$20</definedName>
    <definedName name="A126298822T_Latest">Data7!$AG$20</definedName>
    <definedName name="A126298826A">Data7!$BE$1:$BE$10,Data7!$BE$11:$BE$20</definedName>
    <definedName name="A126298826A_Data">Data7!$BE$11:$BE$20</definedName>
    <definedName name="A126298826A_Latest">Data7!$BE$20</definedName>
    <definedName name="A126298830T">Data7!$BK$1:$BK$10,Data7!$BK$11:$BK$20</definedName>
    <definedName name="A126298830T_Data">Data7!$BK$11:$BK$20</definedName>
    <definedName name="A126298830T_Latest">Data7!$BK$20</definedName>
    <definedName name="A126298834A">Data7!$BQ$1:$BQ$10,Data7!$BQ$11:$BQ$20</definedName>
    <definedName name="A126298834A_Data">Data7!$BQ$11:$BQ$20</definedName>
    <definedName name="A126298834A_Latest">Data7!$BQ$20</definedName>
    <definedName name="A126298838K">Data7!$BW$1:$BW$10,Data7!$BW$11:$BW$20</definedName>
    <definedName name="A126298838K_Data">Data7!$BW$11:$BW$20</definedName>
    <definedName name="A126298838K_Latest">Data7!$BW$20</definedName>
    <definedName name="A126298842A">Data7!$CR$1:$CR$10,Data7!$CR$11:$CR$20</definedName>
    <definedName name="A126298842A_Data">Data7!$CR$11:$CR$20</definedName>
    <definedName name="A126298842A_Latest">Data7!$CR$20</definedName>
    <definedName name="A126298846K">Data7!$DM$1:$DM$10,Data7!$DM$11:$DM$20</definedName>
    <definedName name="A126298846K_Data">Data7!$DM$11:$DM$20</definedName>
    <definedName name="A126298846K_Latest">Data7!$DM$20</definedName>
    <definedName name="A126298850A">Data6!$HI$1:$HI$10,Data6!$HI$11:$HI$20</definedName>
    <definedName name="A126298850A_Data">Data6!$HI$11:$HI$20</definedName>
    <definedName name="A126298850A_Latest">Data6!$HI$20</definedName>
    <definedName name="A126298854K">Data6!$HR$1:$HR$10,Data6!$HR$11:$HR$20</definedName>
    <definedName name="A126298854K_Data">Data6!$HR$11:$HR$20</definedName>
    <definedName name="A126298854K_Latest">Data6!$HR$20</definedName>
    <definedName name="A126298858V">Data6!$HU$1:$HU$10,Data6!$HU$11:$HU$20</definedName>
    <definedName name="A126298858V_Data">Data6!$HU$11:$HU$20</definedName>
    <definedName name="A126298858V_Latest">Data6!$HU$20</definedName>
    <definedName name="A126298862K">Data7!$F$1:$F$10,Data7!$F$11:$F$20</definedName>
    <definedName name="A126298862K_Data">Data7!$F$11:$F$20</definedName>
    <definedName name="A126298862K_Latest">Data7!$F$20</definedName>
    <definedName name="A126298866V">Data7!$L$1:$L$10,Data7!$L$11:$L$20</definedName>
    <definedName name="A126298866V_Data">Data7!$L$11:$L$20</definedName>
    <definedName name="A126298866V_Latest">Data7!$L$20</definedName>
    <definedName name="A126298870K">Data7!$O$1:$O$10,Data7!$O$11:$O$20</definedName>
    <definedName name="A126298870K_Data">Data7!$O$11:$O$20</definedName>
    <definedName name="A126298870K_Latest">Data7!$O$20</definedName>
    <definedName name="A126298874V">Data7!$AJ$1:$AJ$10,Data7!$AJ$11:$AJ$20</definedName>
    <definedName name="A126298874V_Data">Data7!$AJ$11:$AJ$20</definedName>
    <definedName name="A126298874V_Latest">Data7!$AJ$20</definedName>
    <definedName name="A126298878C">Data7!$BT$1:$BT$10,Data7!$BT$11:$BT$20</definedName>
    <definedName name="A126298878C_Data">Data7!$BT$11:$BT$20</definedName>
    <definedName name="A126298878C_Latest">Data7!$BT$20</definedName>
    <definedName name="A126298882V">Data7!$CF$1:$CF$10,Data7!$CF$11:$CF$20</definedName>
    <definedName name="A126298882V_Data">Data7!$CF$11:$CF$20</definedName>
    <definedName name="A126298882V_Latest">Data7!$CF$20</definedName>
    <definedName name="A126298886C">Data7!$CI$1:$CI$10,Data7!$CI$11:$CI$20</definedName>
    <definedName name="A126298886C_Data">Data7!$CI$11:$CI$20</definedName>
    <definedName name="A126298886C_Latest">Data7!$CI$20</definedName>
    <definedName name="A126298890V">Data7!$CX$1:$CX$10,Data7!$CX$11:$CX$20</definedName>
    <definedName name="A126298890V_Data">Data7!$CX$11:$CX$20</definedName>
    <definedName name="A126298890V_Latest">Data7!$CX$20</definedName>
    <definedName name="A126298894C">Data7!$DA$1:$DA$10,Data7!$DA$11:$DA$20</definedName>
    <definedName name="A126298894C_Data">Data7!$DA$11:$DA$20</definedName>
    <definedName name="A126298894C_Latest">Data7!$DA$20</definedName>
    <definedName name="A126298898L">Data6!$HX$1:$HX$10,Data6!$HX$11:$HX$20</definedName>
    <definedName name="A126298898L_Data">Data6!$HX$11:$HX$20</definedName>
    <definedName name="A126298898L_Latest">Data6!$HX$20</definedName>
    <definedName name="A126298902T">Data6!$IG$1:$IG$10,Data6!$IG$11:$IG$20</definedName>
    <definedName name="A126298902T_Data">Data6!$IG$11:$IG$20</definedName>
    <definedName name="A126298902T_Latest">Data6!$IG$20</definedName>
    <definedName name="A126298906A">Data7!$AS$1:$AS$10,Data7!$AS$11:$AS$20</definedName>
    <definedName name="A126298906A_Data">Data7!$AS$11:$AS$20</definedName>
    <definedName name="A126298906A_Latest">Data7!$AS$20</definedName>
    <definedName name="A126298910T">Data7!$AV$1:$AV$10,Data7!$AV$11:$AV$20</definedName>
    <definedName name="A126298910T_Data">Data7!$AV$11:$AV$20</definedName>
    <definedName name="A126298910T_Latest">Data7!$AV$20</definedName>
    <definedName name="A126298914A">Data7!$CC$1:$CC$10,Data7!$CC$11:$CC$20</definedName>
    <definedName name="A126298914A_Data">Data7!$CC$11:$CC$20</definedName>
    <definedName name="A126298914A_Latest">Data7!$CC$20</definedName>
    <definedName name="A126298918K">Data7!$DP$1:$DP$10,Data7!$DP$11:$DP$20</definedName>
    <definedName name="A126298918K_Data">Data7!$DP$11:$DP$20</definedName>
    <definedName name="A126298918K_Latest">Data7!$DP$20</definedName>
    <definedName name="A126298922A">Data6!$HF$1:$HF$10,Data6!$HF$11:$HF$20</definedName>
    <definedName name="A126298922A_Data">Data6!$HF$11:$HF$20</definedName>
    <definedName name="A126298922A_Latest">Data6!$HF$20</definedName>
    <definedName name="A126298926K">Data6!$HL$1:$HL$10,Data6!$HL$11:$HL$20</definedName>
    <definedName name="A126298926K_Data">Data6!$HL$11:$HL$20</definedName>
    <definedName name="A126298926K_Latest">Data6!$HL$20</definedName>
    <definedName name="A126298930A">Data6!$HO$1:$HO$10,Data6!$HO$11:$HO$20</definedName>
    <definedName name="A126298930A_Data">Data6!$HO$11:$HO$20</definedName>
    <definedName name="A126298930A_Latest">Data6!$HO$20</definedName>
    <definedName name="A126298934K">Data6!$ID$1:$ID$10,Data6!$ID$11:$ID$20</definedName>
    <definedName name="A126298934K_Data">Data6!$ID$11:$ID$20</definedName>
    <definedName name="A126298934K_Latest">Data6!$ID$20</definedName>
    <definedName name="A126298938V">Data7!$X$1:$X$10,Data7!$X$11:$X$20</definedName>
    <definedName name="A126298938V_Data">Data7!$X$11:$X$20</definedName>
    <definedName name="A126298938V_Latest">Data7!$X$20</definedName>
    <definedName name="A126298942K">Data7!$AA$1:$AA$10,Data7!$AA$11:$AA$20</definedName>
    <definedName name="A126298942K_Data">Data7!$AA$11:$AA$20</definedName>
    <definedName name="A126298942K_Latest">Data7!$AA$20</definedName>
    <definedName name="A126298946V">Data6!$IJ$1:$IJ$10,Data6!$IJ$11:$IJ$20</definedName>
    <definedName name="A126298946V_Data">Data6!$IJ$11:$IJ$20</definedName>
    <definedName name="A126298946V_Latest">Data6!$IJ$20</definedName>
    <definedName name="A126298950K">Data7!$R$1:$R$10,Data7!$R$11:$R$20</definedName>
    <definedName name="A126298950K_Data">Data7!$R$11:$R$20</definedName>
    <definedName name="A126298950K_Latest">Data7!$R$20</definedName>
    <definedName name="A126298954V">Data7!$AM$1:$AM$10,Data7!$AM$11:$AM$20</definedName>
    <definedName name="A126298954V_Data">Data7!$AM$11:$AM$20</definedName>
    <definedName name="A126298954V_Latest">Data7!$AM$20</definedName>
    <definedName name="A126298958C">Data7!$CL$1:$CL$10,Data7!$CL$11:$CL$20</definedName>
    <definedName name="A126298958C_Data">Data7!$CL$11:$CL$20</definedName>
    <definedName name="A126298958C_Latest">Data7!$CL$20</definedName>
    <definedName name="A126298962V">Data7!$DJ$1:$DJ$10,Data7!$DJ$11:$DJ$20</definedName>
    <definedName name="A126298962V_Data">Data7!$DJ$11:$DJ$20</definedName>
    <definedName name="A126298962V_Latest">Data7!$DJ$20</definedName>
    <definedName name="A126298966C">Data6!$HC$1:$HC$10,Data6!$HC$11:$HC$20</definedName>
    <definedName name="A126298966C_Data">Data6!$HC$11:$HC$20</definedName>
    <definedName name="A126298966C_Latest">Data6!$HC$20</definedName>
    <definedName name="A126298970V">Data2!$DL$1:$DL$10,Data2!$DL$11:$DL$20</definedName>
    <definedName name="A126298970V_Data">Data2!$DL$11:$DL$20</definedName>
    <definedName name="A126298970V_Latest">Data2!$DL$20</definedName>
    <definedName name="A126298974C">Data2!$EG$1:$EG$10,Data2!$EG$11:$EG$20</definedName>
    <definedName name="A126298974C_Data">Data2!$EG$11:$EG$20</definedName>
    <definedName name="A126298974C_Latest">Data2!$EG$20</definedName>
    <definedName name="A126298978L">Data2!$EP$1:$EP$10,Data2!$EP$11:$EP$20</definedName>
    <definedName name="A126298978L_Data">Data2!$EP$11:$EP$20</definedName>
    <definedName name="A126298978L_Latest">Data2!$EP$20</definedName>
    <definedName name="A126298982C">Data2!$FB$1:$FB$10,Data2!$FB$11:$FB$20</definedName>
    <definedName name="A126298982C_Data">Data2!$FB$11:$FB$20</definedName>
    <definedName name="A126298982C_Latest">Data2!$FB$20</definedName>
    <definedName name="A126298986L">Data2!$FN$1:$FN$10,Data2!$FN$11:$FN$20</definedName>
    <definedName name="A126298986L_Data">Data2!$FN$11:$FN$20</definedName>
    <definedName name="A126298986L_Latest">Data2!$FN$20</definedName>
    <definedName name="A126298990C">Data2!$HA$1:$HA$10,Data2!$HA$11:$HA$20</definedName>
    <definedName name="A126298990C_Data">Data2!$HA$11:$HA$20</definedName>
    <definedName name="A126298990C_Latest">Data2!$HA$20</definedName>
    <definedName name="A126298994L">Data2!$HS$1:$HS$10,Data2!$HS$11:$HS$20</definedName>
    <definedName name="A126298994L_Data">Data2!$HS$11:$HS$20</definedName>
    <definedName name="A126298994L_Latest">Data2!$HS$20</definedName>
    <definedName name="A126298998W">Data2!$DO$1:$DO$10,Data2!$DO$11:$DO$20</definedName>
    <definedName name="A126298998W_Data">Data2!$DO$11:$DO$20</definedName>
    <definedName name="A126298998W_Latest">Data2!$DO$20</definedName>
    <definedName name="A126299002C">Data2!$DU$1:$DU$10,Data2!$DU$11:$DU$20</definedName>
    <definedName name="A126299002C_Data">Data2!$DU$11:$DU$20</definedName>
    <definedName name="A126299002C_Latest">Data2!$DU$20</definedName>
    <definedName name="A126299006L">Data2!$FT$1:$FT$10,Data2!$FT$11:$FT$20</definedName>
    <definedName name="A126299006L_Data">Data2!$FT$11:$FT$20</definedName>
    <definedName name="A126299006L_Latest">Data2!$FT$20</definedName>
    <definedName name="A126299010C">Data2!$HG$1:$HG$10,Data2!$HG$11:$HG$20</definedName>
    <definedName name="A126299010C_Data">Data2!$HG$11:$HG$20</definedName>
    <definedName name="A126299010C_Latest">Data2!$HG$20</definedName>
    <definedName name="A126299014L">Data2!$FK$1:$FK$10,Data2!$FK$11:$FK$20</definedName>
    <definedName name="A126299014L_Data">Data2!$FK$11:$FK$20</definedName>
    <definedName name="A126299014L_Latest">Data2!$FK$20</definedName>
    <definedName name="A126299018W">Data2!$FZ$1:$FZ$10,Data2!$FZ$11:$FZ$20</definedName>
    <definedName name="A126299018W_Data">Data2!$FZ$11:$FZ$20</definedName>
    <definedName name="A126299018W_Latest">Data2!$FZ$20</definedName>
    <definedName name="A126299022L">Data2!$GL$1:$GL$10,Data2!$GL$11:$GL$20</definedName>
    <definedName name="A126299022L_Data">Data2!$GL$11:$GL$20</definedName>
    <definedName name="A126299022L_Latest">Data2!$GL$20</definedName>
    <definedName name="A126299026W">Data2!$HP$1:$HP$10,Data2!$HP$11:$HP$20</definedName>
    <definedName name="A126299026W_Data">Data2!$HP$11:$HP$20</definedName>
    <definedName name="A126299026W_Latest">Data2!$HP$20</definedName>
    <definedName name="A126299030L">Data2!$CW$1:$CW$10,Data2!$CW$11:$CW$20</definedName>
    <definedName name="A126299030L_Data">Data2!$CW$11:$CW$20</definedName>
    <definedName name="A126299030L_Latest">Data2!$CW$20</definedName>
    <definedName name="A126299034W">Data2!$DI$1:$DI$10,Data2!$DI$11:$DI$20</definedName>
    <definedName name="A126299034W_Data">Data2!$DI$11:$DI$20</definedName>
    <definedName name="A126299034W_Latest">Data2!$DI$20</definedName>
    <definedName name="A126299038F">Data2!$ES$1:$ES$10,Data2!$ES$11:$ES$20</definedName>
    <definedName name="A126299038F_Data">Data2!$ES$11:$ES$20</definedName>
    <definedName name="A126299038F_Latest">Data2!$ES$20</definedName>
    <definedName name="A126299042W">Data2!$FQ$1:$FQ$10,Data2!$FQ$11:$FQ$20</definedName>
    <definedName name="A126299042W_Data">Data2!$FQ$11:$FQ$20</definedName>
    <definedName name="A126299042W_Latest">Data2!$FQ$20</definedName>
    <definedName name="A126299046F">Data2!$FW$1:$FW$10,Data2!$FW$11:$FW$20</definedName>
    <definedName name="A126299046F_Data">Data2!$FW$11:$FW$20</definedName>
    <definedName name="A126299046F_Latest">Data2!$FW$20</definedName>
    <definedName name="A126299050W">Data2!$GC$1:$GC$10,Data2!$GC$11:$GC$20</definedName>
    <definedName name="A126299050W_Data">Data2!$GC$11:$GC$20</definedName>
    <definedName name="A126299050W_Latest">Data2!$GC$20</definedName>
    <definedName name="A126299054F">Data2!$GI$1:$GI$10,Data2!$GI$11:$GI$20</definedName>
    <definedName name="A126299054F_Data">Data2!$GI$11:$GI$20</definedName>
    <definedName name="A126299054F_Latest">Data2!$GI$20</definedName>
    <definedName name="A126299058R">Data2!$HD$1:$HD$10,Data2!$HD$11:$HD$20</definedName>
    <definedName name="A126299058R_Data">Data2!$HD$11:$HD$20</definedName>
    <definedName name="A126299058R_Latest">Data2!$HD$20</definedName>
    <definedName name="A126299062F">Data2!$HY$1:$HY$10,Data2!$HY$11:$HY$20</definedName>
    <definedName name="A126299062F_Data">Data2!$HY$11:$HY$20</definedName>
    <definedName name="A126299062F_Latest">Data2!$HY$20</definedName>
    <definedName name="A126299066R">Data2!$CE$1:$CE$10,Data2!$CE$11:$CE$20</definedName>
    <definedName name="A126299066R_Data">Data2!$CE$11:$CE$20</definedName>
    <definedName name="A126299066R_Latest">Data2!$CE$20</definedName>
    <definedName name="A126299070F">Data2!$CN$1:$CN$10,Data2!$CN$11:$CN$20</definedName>
    <definedName name="A126299070F_Data">Data2!$CN$11:$CN$20</definedName>
    <definedName name="A126299070F_Latest">Data2!$CN$20</definedName>
    <definedName name="A126299074R">Data2!$CQ$1:$CQ$10,Data2!$CQ$11:$CQ$20</definedName>
    <definedName name="A126299074R_Data">Data2!$CQ$11:$CQ$20</definedName>
    <definedName name="A126299074R_Latest">Data2!$CQ$20</definedName>
    <definedName name="A126299078X">Data2!$DR$1:$DR$10,Data2!$DR$11:$DR$20</definedName>
    <definedName name="A126299078X_Data">Data2!$DR$11:$DR$20</definedName>
    <definedName name="A126299078X_Latest">Data2!$DR$20</definedName>
    <definedName name="A126299082R">Data2!$DX$1:$DX$10,Data2!$DX$11:$DX$20</definedName>
    <definedName name="A126299082R_Data">Data2!$DX$11:$DX$20</definedName>
    <definedName name="A126299082R_Latest">Data2!$DX$20</definedName>
    <definedName name="A126299086X">Data2!$EA$1:$EA$10,Data2!$EA$11:$EA$20</definedName>
    <definedName name="A126299086X_Data">Data2!$EA$11:$EA$20</definedName>
    <definedName name="A126299086X_Latest">Data2!$EA$20</definedName>
    <definedName name="A126299090R">Data2!$EV$1:$EV$10,Data2!$EV$11:$EV$20</definedName>
    <definedName name="A126299090R_Data">Data2!$EV$11:$EV$20</definedName>
    <definedName name="A126299090R_Latest">Data2!$EV$20</definedName>
    <definedName name="A126299094X">Data2!$GF$1:$GF$10,Data2!$GF$11:$GF$20</definedName>
    <definedName name="A126299094X_Data">Data2!$GF$11:$GF$20</definedName>
    <definedName name="A126299094X_Latest">Data2!$GF$20</definedName>
    <definedName name="A126299098J">Data2!$GR$1:$GR$10,Data2!$GR$11:$GR$20</definedName>
    <definedName name="A126299098J_Data">Data2!$GR$11:$GR$20</definedName>
    <definedName name="A126299098J_Latest">Data2!$GR$20</definedName>
    <definedName name="A126299102L">Data2!$GU$1:$GU$10,Data2!$GU$11:$GU$20</definedName>
    <definedName name="A126299102L_Data">Data2!$GU$11:$GU$20</definedName>
    <definedName name="A126299102L_Latest">Data2!$GU$20</definedName>
    <definedName name="A126299106W">Data2!$HJ$1:$HJ$10,Data2!$HJ$11:$HJ$20</definedName>
    <definedName name="A126299106W_Data">Data2!$HJ$11:$HJ$20</definedName>
    <definedName name="A126299106W_Latest">Data2!$HJ$20</definedName>
    <definedName name="A126299110L">Data2!$HM$1:$HM$10,Data2!$HM$11:$HM$20</definedName>
    <definedName name="A126299110L_Data">Data2!$HM$11:$HM$20</definedName>
    <definedName name="A126299110L_Latest">Data2!$HM$20</definedName>
    <definedName name="A126299114W">Data2!$CT$1:$CT$10,Data2!$CT$11:$CT$20</definedName>
    <definedName name="A126299114W_Data">Data2!$CT$11:$CT$20</definedName>
    <definedName name="A126299114W_Latest">Data2!$CT$20</definedName>
    <definedName name="A126299118F">Data2!$DC$1:$DC$10,Data2!$DC$11:$DC$20</definedName>
    <definedName name="A126299118F_Data">Data2!$DC$11:$DC$20</definedName>
    <definedName name="A126299118F_Latest">Data2!$DC$20</definedName>
    <definedName name="A126299122W">Data2!$FE$1:$FE$10,Data2!$FE$11:$FE$20</definedName>
    <definedName name="A126299122W_Data">Data2!$FE$11:$FE$20</definedName>
    <definedName name="A126299122W_Latest">Data2!$FE$20</definedName>
    <definedName name="A126299126F">Data2!$FH$1:$FH$10,Data2!$FH$11:$FH$20</definedName>
    <definedName name="A126299126F_Data">Data2!$FH$11:$FH$20</definedName>
    <definedName name="A126299126F_Latest">Data2!$FH$20</definedName>
    <definedName name="A126299130W">Data2!$GO$1:$GO$10,Data2!$GO$11:$GO$20</definedName>
    <definedName name="A126299130W_Data">Data2!$GO$11:$GO$20</definedName>
    <definedName name="A126299130W_Latest">Data2!$GO$20</definedName>
    <definedName name="A126299134F">Data2!$IB$1:$IB$10,Data2!$IB$11:$IB$20</definedName>
    <definedName name="A126299134F_Data">Data2!$IB$11:$IB$20</definedName>
    <definedName name="A126299134F_Latest">Data2!$IB$20</definedName>
    <definedName name="A126299138R">Data2!$CB$1:$CB$10,Data2!$CB$11:$CB$20</definedName>
    <definedName name="A126299138R_Data">Data2!$CB$11:$CB$20</definedName>
    <definedName name="A126299138R_Latest">Data2!$CB$20</definedName>
    <definedName name="A126299142F">Data2!$CH$1:$CH$10,Data2!$CH$11:$CH$20</definedName>
    <definedName name="A126299142F_Data">Data2!$CH$11:$CH$20</definedName>
    <definedName name="A126299142F_Latest">Data2!$CH$20</definedName>
    <definedName name="A126299146R">Data2!$CK$1:$CK$10,Data2!$CK$11:$CK$20</definedName>
    <definedName name="A126299146R_Data">Data2!$CK$11:$CK$20</definedName>
    <definedName name="A126299146R_Latest">Data2!$CK$20</definedName>
    <definedName name="A126299150F">Data2!$CZ$1:$CZ$10,Data2!$CZ$11:$CZ$20</definedName>
    <definedName name="A126299150F_Data">Data2!$CZ$11:$CZ$20</definedName>
    <definedName name="A126299150F_Latest">Data2!$CZ$20</definedName>
    <definedName name="A126299154R">Data2!$EJ$1:$EJ$10,Data2!$EJ$11:$EJ$20</definedName>
    <definedName name="A126299154R_Data">Data2!$EJ$11:$EJ$20</definedName>
    <definedName name="A126299154R_Latest">Data2!$EJ$20</definedName>
    <definedName name="A126299158X">Data2!$EM$1:$EM$10,Data2!$EM$11:$EM$20</definedName>
    <definedName name="A126299158X_Data">Data2!$EM$11:$EM$20</definedName>
    <definedName name="A126299158X_Latest">Data2!$EM$20</definedName>
    <definedName name="A126299162R">Data2!$DF$1:$DF$10,Data2!$DF$11:$DF$20</definedName>
    <definedName name="A126299162R_Data">Data2!$DF$11:$DF$20</definedName>
    <definedName name="A126299162R_Latest">Data2!$DF$20</definedName>
    <definedName name="A126299166X">Data2!$ED$1:$ED$10,Data2!$ED$11:$ED$20</definedName>
    <definedName name="A126299166X_Data">Data2!$ED$11:$ED$20</definedName>
    <definedName name="A126299166X_Latest">Data2!$ED$20</definedName>
    <definedName name="A126299170R">Data2!$EY$1:$EY$10,Data2!$EY$11:$EY$20</definedName>
    <definedName name="A126299170R_Data">Data2!$EY$11:$EY$20</definedName>
    <definedName name="A126299170R_Latest">Data2!$EY$20</definedName>
    <definedName name="A126299174X">Data2!$GX$1:$GX$10,Data2!$GX$11:$GX$20</definedName>
    <definedName name="A126299174X_Data">Data2!$GX$11:$GX$20</definedName>
    <definedName name="A126299174X_Latest">Data2!$GX$20</definedName>
    <definedName name="A126299178J">Data2!$HV$1:$HV$10,Data2!$HV$11:$HV$20</definedName>
    <definedName name="A126299178J_Data">Data2!$HV$11:$HV$20</definedName>
    <definedName name="A126299178J_Latest">Data2!$HV$20</definedName>
    <definedName name="A126299182X">Data2!$BY$1:$BY$10,Data2!$BY$11:$BY$20</definedName>
    <definedName name="A126299182X_Data">Data2!$BY$11:$BY$20</definedName>
    <definedName name="A126299182X_Latest">Data2!$BY$20</definedName>
    <definedName name="A126300914A">Data4!$CX$1:$CX$10,Data4!$CX$11:$CX$20</definedName>
    <definedName name="A126300914A_Data">Data4!$CX$11:$CX$20</definedName>
    <definedName name="A126300914A_Latest">Data4!$CX$20</definedName>
    <definedName name="A126300918K">Data4!$DS$1:$DS$10,Data4!$DS$11:$DS$20</definedName>
    <definedName name="A126300918K_Data">Data4!$DS$11:$DS$20</definedName>
    <definedName name="A126300918K_Latest">Data4!$DS$20</definedName>
    <definedName name="A126300922A">Data4!$EB$1:$EB$10,Data4!$EB$11:$EB$20</definedName>
    <definedName name="A126300922A_Data">Data4!$EB$11:$EB$20</definedName>
    <definedName name="A126300922A_Latest">Data4!$EB$20</definedName>
    <definedName name="A126300926K">Data4!$EN$1:$EN$10,Data4!$EN$11:$EN$20</definedName>
    <definedName name="A126300926K_Data">Data4!$EN$11:$EN$20</definedName>
    <definedName name="A126300926K_Latest">Data4!$EN$20</definedName>
    <definedName name="A126300930A">Data4!$EZ$1:$EZ$10,Data4!$EZ$11:$EZ$20</definedName>
    <definedName name="A126300930A_Data">Data4!$EZ$11:$EZ$20</definedName>
    <definedName name="A126300930A_Latest">Data4!$EZ$20</definedName>
    <definedName name="A126300934K">Data4!$GM$1:$GM$10,Data4!$GM$11:$GM$20</definedName>
    <definedName name="A126300934K_Data">Data4!$GM$11:$GM$20</definedName>
    <definedName name="A126300934K_Latest">Data4!$GM$20</definedName>
    <definedName name="A126300938V">Data4!$HE$1:$HE$10,Data4!$HE$11:$HE$20</definedName>
    <definedName name="A126300938V_Data">Data4!$HE$11:$HE$20</definedName>
    <definedName name="A126300938V_Latest">Data4!$HE$20</definedName>
    <definedName name="A126300942K">Data4!$DA$1:$DA$10,Data4!$DA$11:$DA$20</definedName>
    <definedName name="A126300942K_Data">Data4!$DA$11:$DA$20</definedName>
    <definedName name="A126300942K_Latest">Data4!$DA$20</definedName>
    <definedName name="A126300946V">Data4!$DG$1:$DG$10,Data4!$DG$11:$DG$20</definedName>
    <definedName name="A126300946V_Data">Data4!$DG$11:$DG$20</definedName>
    <definedName name="A126300946V_Latest">Data4!$DG$20</definedName>
    <definedName name="A126300950K">Data4!$FF$1:$FF$10,Data4!$FF$11:$FF$20</definedName>
    <definedName name="A126300950K_Data">Data4!$FF$11:$FF$20</definedName>
    <definedName name="A126300950K_Latest">Data4!$FF$20</definedName>
    <definedName name="A126300954V">Data4!$GS$1:$GS$10,Data4!$GS$11:$GS$20</definedName>
    <definedName name="A126300954V_Data">Data4!$GS$11:$GS$20</definedName>
    <definedName name="A126300954V_Latest">Data4!$GS$20</definedName>
    <definedName name="A126300958C">Data4!$EW$1:$EW$10,Data4!$EW$11:$EW$20</definedName>
    <definedName name="A126300958C_Data">Data4!$EW$11:$EW$20</definedName>
    <definedName name="A126300958C_Latest">Data4!$EW$20</definedName>
    <definedName name="A126300962V">Data4!$FL$1:$FL$10,Data4!$FL$11:$FL$20</definedName>
    <definedName name="A126300962V_Data">Data4!$FL$11:$FL$20</definedName>
    <definedName name="A126300962V_Latest">Data4!$FL$20</definedName>
    <definedName name="A126300966C">Data4!$FX$1:$FX$10,Data4!$FX$11:$FX$20</definedName>
    <definedName name="A126300966C_Data">Data4!$FX$11:$FX$20</definedName>
    <definedName name="A126300966C_Latest">Data4!$FX$20</definedName>
    <definedName name="A126300970V">Data4!$HB$1:$HB$10,Data4!$HB$11:$HB$20</definedName>
    <definedName name="A126300970V_Data">Data4!$HB$11:$HB$20</definedName>
    <definedName name="A126300970V_Latest">Data4!$HB$20</definedName>
    <definedName name="A126300974C">Data4!$CI$1:$CI$10,Data4!$CI$11:$CI$20</definedName>
    <definedName name="A126300974C_Data">Data4!$CI$11:$CI$20</definedName>
    <definedName name="A126300974C_Latest">Data4!$CI$20</definedName>
    <definedName name="A126300978L">Data4!$CU$1:$CU$10,Data4!$CU$11:$CU$20</definedName>
    <definedName name="A126300978L_Data">Data4!$CU$11:$CU$20</definedName>
    <definedName name="A126300978L_Latest">Data4!$CU$20</definedName>
    <definedName name="A126300982C">Data4!$EE$1:$EE$10,Data4!$EE$11:$EE$20</definedName>
    <definedName name="A126300982C_Data">Data4!$EE$11:$EE$20</definedName>
    <definedName name="A126300982C_Latest">Data4!$EE$20</definedName>
    <definedName name="A126300986L">Data4!$FC$1:$FC$10,Data4!$FC$11:$FC$20</definedName>
    <definedName name="A126300986L_Data">Data4!$FC$11:$FC$20</definedName>
    <definedName name="A126300986L_Latest">Data4!$FC$20</definedName>
    <definedName name="A126300990C">Data4!$FI$1:$FI$10,Data4!$FI$11:$FI$20</definedName>
    <definedName name="A126300990C_Data">Data4!$FI$11:$FI$20</definedName>
    <definedName name="A126300990C_Latest">Data4!$FI$20</definedName>
    <definedName name="A126300994L">Data4!$FO$1:$FO$10,Data4!$FO$11:$FO$20</definedName>
    <definedName name="A126300994L_Data">Data4!$FO$11:$FO$20</definedName>
    <definedName name="A126300994L_Latest">Data4!$FO$20</definedName>
    <definedName name="A126300998W">Data4!$FU$1:$FU$10,Data4!$FU$11:$FU$20</definedName>
    <definedName name="A126300998W_Data">Data4!$FU$11:$FU$20</definedName>
    <definedName name="A126300998W_Latest">Data4!$FU$20</definedName>
    <definedName name="A126301002C">Data4!$GP$1:$GP$10,Data4!$GP$11:$GP$20</definedName>
    <definedName name="A126301002C_Data">Data4!$GP$11:$GP$20</definedName>
    <definedName name="A126301002C_Latest">Data4!$GP$20</definedName>
    <definedName name="A126301006L">Data4!$HK$1:$HK$10,Data4!$HK$11:$HK$20</definedName>
    <definedName name="A126301006L_Data">Data4!$HK$11:$HK$20</definedName>
    <definedName name="A126301006L_Latest">Data4!$HK$20</definedName>
    <definedName name="A126301010C">Data4!$BQ$1:$BQ$10,Data4!$BQ$11:$BQ$20</definedName>
    <definedName name="A126301010C_Data">Data4!$BQ$11:$BQ$20</definedName>
    <definedName name="A126301010C_Latest">Data4!$BQ$20</definedName>
    <definedName name="A126301014L">Data4!$BZ$1:$BZ$10,Data4!$BZ$11:$BZ$20</definedName>
    <definedName name="A126301014L_Data">Data4!$BZ$11:$BZ$20</definedName>
    <definedName name="A126301014L_Latest">Data4!$BZ$20</definedName>
    <definedName name="A126301018W">Data4!$CC$1:$CC$10,Data4!$CC$11:$CC$20</definedName>
    <definedName name="A126301018W_Data">Data4!$CC$11:$CC$20</definedName>
    <definedName name="A126301018W_Latest">Data4!$CC$20</definedName>
    <definedName name="A126301022L">Data4!$DD$1:$DD$10,Data4!$DD$11:$DD$20</definedName>
    <definedName name="A126301022L_Data">Data4!$DD$11:$DD$20</definedName>
    <definedName name="A126301022L_Latest">Data4!$DD$20</definedName>
    <definedName name="A126301026W">Data4!$DJ$1:$DJ$10,Data4!$DJ$11:$DJ$20</definedName>
    <definedName name="A126301026W_Data">Data4!$DJ$11:$DJ$20</definedName>
    <definedName name="A126301026W_Latest">Data4!$DJ$20</definedName>
    <definedName name="A126301030L">Data4!$DM$1:$DM$10,Data4!$DM$11:$DM$20</definedName>
    <definedName name="A126301030L_Data">Data4!$DM$11:$DM$20</definedName>
    <definedName name="A126301030L_Latest">Data4!$DM$20</definedName>
    <definedName name="A126301034W">Data4!$EH$1:$EH$10,Data4!$EH$11:$EH$20</definedName>
    <definedName name="A126301034W_Data">Data4!$EH$11:$EH$20</definedName>
    <definedName name="A126301034W_Latest">Data4!$EH$20</definedName>
    <definedName name="A126301038F">Data4!$FR$1:$FR$10,Data4!$FR$11:$FR$20</definedName>
    <definedName name="A126301038F_Data">Data4!$FR$11:$FR$20</definedName>
    <definedName name="A126301038F_Latest">Data4!$FR$20</definedName>
    <definedName name="A126301042W">Data4!$GD$1:$GD$10,Data4!$GD$11:$GD$20</definedName>
    <definedName name="A126301042W_Data">Data4!$GD$11:$GD$20</definedName>
    <definedName name="A126301042W_Latest">Data4!$GD$20</definedName>
    <definedName name="A126301046F">Data4!$GG$1:$GG$10,Data4!$GG$11:$GG$20</definedName>
    <definedName name="A126301046F_Data">Data4!$GG$11:$GG$20</definedName>
    <definedName name="A126301046F_Latest">Data4!$GG$20</definedName>
    <definedName name="A126301050W">Data4!$GV$1:$GV$10,Data4!$GV$11:$GV$20</definedName>
    <definedName name="A126301050W_Data">Data4!$GV$11:$GV$20</definedName>
    <definedName name="A126301050W_Latest">Data4!$GV$20</definedName>
    <definedName name="A126301054F">Data4!$GY$1:$GY$10,Data4!$GY$11:$GY$20</definedName>
    <definedName name="A126301054F_Data">Data4!$GY$11:$GY$20</definedName>
    <definedName name="A126301054F_Latest">Data4!$GY$20</definedName>
    <definedName name="A126301058R">Data4!$CF$1:$CF$10,Data4!$CF$11:$CF$20</definedName>
    <definedName name="A126301058R_Data">Data4!$CF$11:$CF$20</definedName>
    <definedName name="A126301058R_Latest">Data4!$CF$20</definedName>
    <definedName name="A126301062F">Data4!$CO$1:$CO$10,Data4!$CO$11:$CO$20</definedName>
    <definedName name="A126301062F_Data">Data4!$CO$11:$CO$20</definedName>
    <definedName name="A126301062F_Latest">Data4!$CO$20</definedName>
    <definedName name="A126301066R">Data4!$EQ$1:$EQ$10,Data4!$EQ$11:$EQ$20</definedName>
    <definedName name="A126301066R_Data">Data4!$EQ$11:$EQ$20</definedName>
    <definedName name="A126301066R_Latest">Data4!$EQ$20</definedName>
    <definedName name="A126301070F">Data4!$ET$1:$ET$10,Data4!$ET$11:$ET$20</definedName>
    <definedName name="A126301070F_Data">Data4!$ET$11:$ET$20</definedName>
    <definedName name="A126301070F_Latest">Data4!$ET$20</definedName>
    <definedName name="A126301074R">Data4!$GA$1:$GA$10,Data4!$GA$11:$GA$20</definedName>
    <definedName name="A126301074R_Data">Data4!$GA$11:$GA$20</definedName>
    <definedName name="A126301074R_Latest">Data4!$GA$20</definedName>
    <definedName name="A126301078X">Data4!$HN$1:$HN$10,Data4!$HN$11:$HN$20</definedName>
    <definedName name="A126301078X_Data">Data4!$HN$11:$HN$20</definedName>
    <definedName name="A126301078X_Latest">Data4!$HN$20</definedName>
    <definedName name="A126301082R">Data4!$BN$1:$BN$10,Data4!$BN$11:$BN$20</definedName>
    <definedName name="A126301082R_Data">Data4!$BN$11:$BN$20</definedName>
    <definedName name="A126301082R_Latest">Data4!$BN$20</definedName>
    <definedName name="A126301086X">Data4!$BT$1:$BT$10,Data4!$BT$11:$BT$20</definedName>
    <definedName name="A126301086X_Data">Data4!$BT$11:$BT$20</definedName>
    <definedName name="A126301086X_Latest">Data4!$BT$20</definedName>
    <definedName name="A126301090R">Data4!$BW$1:$BW$10,Data4!$BW$11:$BW$20</definedName>
    <definedName name="A126301090R_Data">Data4!$BW$11:$BW$20</definedName>
    <definedName name="A126301090R_Latest">Data4!$BW$20</definedName>
    <definedName name="A126301094X">Data4!$CL$1:$CL$10,Data4!$CL$11:$CL$20</definedName>
    <definedName name="A126301094X_Data">Data4!$CL$11:$CL$20</definedName>
    <definedName name="A126301094X_Latest">Data4!$CL$20</definedName>
    <definedName name="A126301098J">Data4!$DV$1:$DV$10,Data4!$DV$11:$DV$20</definedName>
    <definedName name="A126301098J_Data">Data4!$DV$11:$DV$20</definedName>
    <definedName name="A126301098J_Latest">Data4!$DV$20</definedName>
    <definedName name="A126301102L">Data4!$DY$1:$DY$10,Data4!$DY$11:$DY$20</definedName>
    <definedName name="A126301102L_Data">Data4!$DY$11:$DY$20</definedName>
    <definedName name="A126301102L_Latest">Data4!$DY$20</definedName>
    <definedName name="A126301106W">Data4!$CR$1:$CR$10,Data4!$CR$11:$CR$20</definedName>
    <definedName name="A126301106W_Data">Data4!$CR$11:$CR$20</definedName>
    <definedName name="A126301106W_Latest">Data4!$CR$20</definedName>
    <definedName name="A126301110L">Data4!$DP$1:$DP$10,Data4!$DP$11:$DP$20</definedName>
    <definedName name="A126301110L_Data">Data4!$DP$11:$DP$20</definedName>
    <definedName name="A126301110L_Latest">Data4!$DP$20</definedName>
    <definedName name="A126301114W">Data4!$EK$1:$EK$10,Data4!$EK$11:$EK$20</definedName>
    <definedName name="A126301114W_Data">Data4!$EK$11:$EK$20</definedName>
    <definedName name="A126301114W_Latest">Data4!$EK$20</definedName>
    <definedName name="A126301118F">Data4!$GJ$1:$GJ$10,Data4!$GJ$11:$GJ$20</definedName>
    <definedName name="A126301118F_Data">Data4!$GJ$11:$GJ$20</definedName>
    <definedName name="A126301118F_Latest">Data4!$GJ$20</definedName>
    <definedName name="A126301122W">Data4!$HH$1:$HH$10,Data4!$HH$11:$HH$20</definedName>
    <definedName name="A126301122W_Data">Data4!$HH$11:$HH$20</definedName>
    <definedName name="A126301122W_Latest">Data4!$HH$20</definedName>
    <definedName name="A126301126F">Data4!$BK$1:$BK$10,Data4!$BK$11:$BK$20</definedName>
    <definedName name="A126301126F_Data">Data4!$BK$11:$BK$20</definedName>
    <definedName name="A126301126F_Latest">Data4!$BK$20</definedName>
    <definedName name="A126302858F">Data1!$GV$1:$GV$10,Data1!$GV$11:$GV$20</definedName>
    <definedName name="A126302858F_Data">Data1!$GV$11:$GV$20</definedName>
    <definedName name="A126302858F_Latest">Data1!$GV$20</definedName>
    <definedName name="A126302862W">Data1!$HQ$1:$HQ$10,Data1!$HQ$11:$HQ$20</definedName>
    <definedName name="A126302862W_Data">Data1!$HQ$11:$HQ$20</definedName>
    <definedName name="A126302862W_Latest">Data1!$HQ$20</definedName>
    <definedName name="A126302866F">Data1!$HZ$1:$HZ$10,Data1!$HZ$11:$HZ$20</definedName>
    <definedName name="A126302866F_Data">Data1!$HZ$11:$HZ$20</definedName>
    <definedName name="A126302866F_Latest">Data1!$HZ$20</definedName>
    <definedName name="A126302870W">Data1!$IL$1:$IL$10,Data1!$IL$11:$IL$20</definedName>
    <definedName name="A126302870W_Data">Data1!$IL$11:$IL$20</definedName>
    <definedName name="A126302870W_Latest">Data1!$IL$20</definedName>
    <definedName name="A126302874F">Data2!$H$1:$H$10,Data2!$H$11:$H$20</definedName>
    <definedName name="A126302874F_Data">Data2!$H$11:$H$20</definedName>
    <definedName name="A126302874F_Latest">Data2!$H$20</definedName>
    <definedName name="A126302878R">Data2!$AU$1:$AU$10,Data2!$AU$11:$AU$20</definedName>
    <definedName name="A126302878R_Data">Data2!$AU$11:$AU$20</definedName>
    <definedName name="A126302878R_Latest">Data2!$AU$20</definedName>
    <definedName name="A126302882F">Data2!$BM$1:$BM$10,Data2!$BM$11:$BM$20</definedName>
    <definedName name="A126302882F_Data">Data2!$BM$11:$BM$20</definedName>
    <definedName name="A126302882F_Latest">Data2!$BM$20</definedName>
    <definedName name="A126302886R">Data1!$GY$1:$GY$10,Data1!$GY$11:$GY$20</definedName>
    <definedName name="A126302886R_Data">Data1!$GY$11:$GY$20</definedName>
    <definedName name="A126302886R_Latest">Data1!$GY$20</definedName>
    <definedName name="A126302890F">Data1!$HE$1:$HE$10,Data1!$HE$11:$HE$20</definedName>
    <definedName name="A126302890F_Data">Data1!$HE$11:$HE$20</definedName>
    <definedName name="A126302890F_Latest">Data1!$HE$20</definedName>
    <definedName name="A126302894R">Data2!$N$1:$N$10,Data2!$N$11:$N$20</definedName>
    <definedName name="A126302894R_Data">Data2!$N$11:$N$20</definedName>
    <definedName name="A126302894R_Latest">Data2!$N$20</definedName>
    <definedName name="A126302898X">Data2!$BA$1:$BA$10,Data2!$BA$11:$BA$20</definedName>
    <definedName name="A126302898X_Data">Data2!$BA$11:$BA$20</definedName>
    <definedName name="A126302898X_Latest">Data2!$BA$20</definedName>
    <definedName name="A126302902C">Data2!$E$1:$E$10,Data2!$E$11:$E$20</definedName>
    <definedName name="A126302902C_Data">Data2!$E$11:$E$20</definedName>
    <definedName name="A126302902C_Latest">Data2!$E$20</definedName>
    <definedName name="A126302906L">Data2!$T$1:$T$10,Data2!$T$11:$T$20</definedName>
    <definedName name="A126302906L_Data">Data2!$T$11:$T$20</definedName>
    <definedName name="A126302906L_Latest">Data2!$T$20</definedName>
    <definedName name="A126302910C">Data2!$AF$1:$AF$10,Data2!$AF$11:$AF$20</definedName>
    <definedName name="A126302910C_Data">Data2!$AF$11:$AF$20</definedName>
    <definedName name="A126302910C_Latest">Data2!$AF$20</definedName>
    <definedName name="A126302914L">Data2!$BJ$1:$BJ$10,Data2!$BJ$11:$BJ$20</definedName>
    <definedName name="A126302914L_Data">Data2!$BJ$11:$BJ$20</definedName>
    <definedName name="A126302914L_Latest">Data2!$BJ$20</definedName>
    <definedName name="A126302918W">Data1!$GG$1:$GG$10,Data1!$GG$11:$GG$20</definedName>
    <definedName name="A126302918W_Data">Data1!$GG$11:$GG$20</definedName>
    <definedName name="A126302918W_Latest">Data1!$GG$20</definedName>
    <definedName name="A126302922L">Data1!$GS$1:$GS$10,Data1!$GS$11:$GS$20</definedName>
    <definedName name="A126302922L_Data">Data1!$GS$11:$GS$20</definedName>
    <definedName name="A126302922L_Latest">Data1!$GS$20</definedName>
    <definedName name="A126302926W">Data1!$IC$1:$IC$10,Data1!$IC$11:$IC$20</definedName>
    <definedName name="A126302926W_Data">Data1!$IC$11:$IC$20</definedName>
    <definedName name="A126302926W_Latest">Data1!$IC$20</definedName>
    <definedName name="A126302930L">Data2!$K$1:$K$10,Data2!$K$11:$K$20</definedName>
    <definedName name="A126302930L_Data">Data2!$K$11:$K$20</definedName>
    <definedName name="A126302930L_Latest">Data2!$K$20</definedName>
    <definedName name="A126302934W">Data2!$Q$1:$Q$10,Data2!$Q$11:$Q$20</definedName>
    <definedName name="A126302934W_Data">Data2!$Q$11:$Q$20</definedName>
    <definedName name="A126302934W_Latest">Data2!$Q$20</definedName>
    <definedName name="A126302938F">Data2!$W$1:$W$10,Data2!$W$11:$W$20</definedName>
    <definedName name="A126302938F_Data">Data2!$W$11:$W$20</definedName>
    <definedName name="A126302938F_Latest">Data2!$W$20</definedName>
    <definedName name="A126302942W">Data2!$AC$1:$AC$10,Data2!$AC$11:$AC$20</definedName>
    <definedName name="A126302942W_Data">Data2!$AC$11:$AC$20</definedName>
    <definedName name="A126302942W_Latest">Data2!$AC$20</definedName>
    <definedName name="A126302946F">Data2!$AX$1:$AX$10,Data2!$AX$11:$AX$20</definedName>
    <definedName name="A126302946F_Data">Data2!$AX$11:$AX$20</definedName>
    <definedName name="A126302946F_Latest">Data2!$AX$20</definedName>
    <definedName name="A126302950W">Data2!$BS$1:$BS$10,Data2!$BS$11:$BS$20</definedName>
    <definedName name="A126302950W_Data">Data2!$BS$11:$BS$20</definedName>
    <definedName name="A126302950W_Latest">Data2!$BS$20</definedName>
    <definedName name="A126302954F">Data1!$FO$1:$FO$10,Data1!$FO$11:$FO$20</definedName>
    <definedName name="A126302954F_Data">Data1!$FO$11:$FO$20</definedName>
    <definedName name="A126302954F_Latest">Data1!$FO$20</definedName>
    <definedName name="A126302958R">Data1!$FX$1:$FX$10,Data1!$FX$11:$FX$20</definedName>
    <definedName name="A126302958R_Data">Data1!$FX$11:$FX$20</definedName>
    <definedName name="A126302958R_Latest">Data1!$FX$20</definedName>
    <definedName name="A126302962F">Data1!$GA$1:$GA$10,Data1!$GA$11:$GA$20</definedName>
    <definedName name="A126302962F_Data">Data1!$GA$11:$GA$20</definedName>
    <definedName name="A126302962F_Latest">Data1!$GA$20</definedName>
    <definedName name="A126302966R">Data1!$HB$1:$HB$10,Data1!$HB$11:$HB$20</definedName>
    <definedName name="A126302966R_Data">Data1!$HB$11:$HB$20</definedName>
    <definedName name="A126302966R_Latest">Data1!$HB$20</definedName>
    <definedName name="A126302970F">Data1!$HH$1:$HH$10,Data1!$HH$11:$HH$20</definedName>
    <definedName name="A126302970F_Data">Data1!$HH$11:$HH$20</definedName>
    <definedName name="A126302970F_Latest">Data1!$HH$20</definedName>
    <definedName name="A126302974R">Data1!$HK$1:$HK$10,Data1!$HK$11:$HK$20</definedName>
    <definedName name="A126302974R_Data">Data1!$HK$11:$HK$20</definedName>
    <definedName name="A126302974R_Latest">Data1!$HK$20</definedName>
    <definedName name="A126302978X">Data1!$IF$1:$IF$10,Data1!$IF$11:$IF$20</definedName>
    <definedName name="A126302978X_Data">Data1!$IF$11:$IF$20</definedName>
    <definedName name="A126302978X_Latest">Data1!$IF$20</definedName>
    <definedName name="A126302982R">Data2!$Z$1:$Z$10,Data2!$Z$11:$Z$20</definedName>
    <definedName name="A126302982R_Data">Data2!$Z$11:$Z$20</definedName>
    <definedName name="A126302982R_Latest">Data2!$Z$20</definedName>
    <definedName name="A126302986X">Data2!$AL$1:$AL$10,Data2!$AL$11:$AL$20</definedName>
    <definedName name="A126302986X_Data">Data2!$AL$11:$AL$20</definedName>
    <definedName name="A126302986X_Latest">Data2!$AL$20</definedName>
    <definedName name="A126302990R">Data2!$AO$1:$AO$10,Data2!$AO$11:$AO$20</definedName>
    <definedName name="A126302990R_Data">Data2!$AO$11:$AO$20</definedName>
    <definedName name="A126302990R_Latest">Data2!$AO$20</definedName>
    <definedName name="A126302994X">Data2!$BD$1:$BD$10,Data2!$BD$11:$BD$20</definedName>
    <definedName name="A126302994X_Data">Data2!$BD$11:$BD$20</definedName>
    <definedName name="A126302994X_Latest">Data2!$BD$20</definedName>
    <definedName name="A126302998J">Data2!$BG$1:$BG$10,Data2!$BG$11:$BG$20</definedName>
    <definedName name="A126302998J_Data">Data2!$BG$11:$BG$20</definedName>
    <definedName name="A126302998J_Latest">Data2!$BG$20</definedName>
    <definedName name="A126303002R">Data1!$GD$1:$GD$10,Data1!$GD$11:$GD$20</definedName>
    <definedName name="A126303002R_Data">Data1!$GD$11:$GD$20</definedName>
    <definedName name="A126303002R_Latest">Data1!$GD$20</definedName>
    <definedName name="A126303006X">Data1!$GM$1:$GM$10,Data1!$GM$11:$GM$20</definedName>
    <definedName name="A126303006X_Data">Data1!$GM$11:$GM$20</definedName>
    <definedName name="A126303006X_Latest">Data1!$GM$20</definedName>
    <definedName name="A126303010R">Data1!$IO$1:$IO$10,Data1!$IO$11:$IO$20</definedName>
    <definedName name="A126303010R_Data">Data1!$IO$11:$IO$20</definedName>
    <definedName name="A126303010R_Latest">Data1!$IO$20</definedName>
    <definedName name="A126303014X">Data2!$B$1:$B$10,Data2!$B$11:$B$20</definedName>
    <definedName name="A126303014X_Data">Data2!$B$11:$B$20</definedName>
    <definedName name="A126303014X_Latest">Data2!$B$20</definedName>
    <definedName name="A126303018J">Data2!$AI$1:$AI$10,Data2!$AI$11:$AI$20</definedName>
    <definedName name="A126303018J_Data">Data2!$AI$11:$AI$20</definedName>
    <definedName name="A126303018J_Latest">Data2!$AI$20</definedName>
    <definedName name="A126303022X">Data2!$BV$1:$BV$10,Data2!$BV$11:$BV$20</definedName>
    <definedName name="A126303022X_Data">Data2!$BV$11:$BV$20</definedName>
    <definedName name="A126303022X_Latest">Data2!$BV$20</definedName>
    <definedName name="A126303026J">Data1!$FL$1:$FL$10,Data1!$FL$11:$FL$20</definedName>
    <definedName name="A126303026J_Data">Data1!$FL$11:$FL$20</definedName>
    <definedName name="A126303026J_Latest">Data1!$FL$20</definedName>
    <definedName name="A126303030X">Data1!$FR$1:$FR$10,Data1!$FR$11:$FR$20</definedName>
    <definedName name="A126303030X_Data">Data1!$FR$11:$FR$20</definedName>
    <definedName name="A126303030X_Latest">Data1!$FR$20</definedName>
    <definedName name="A126303034J">Data1!$FU$1:$FU$10,Data1!$FU$11:$FU$20</definedName>
    <definedName name="A126303034J_Data">Data1!$FU$11:$FU$20</definedName>
    <definedName name="A126303034J_Latest">Data1!$FU$20</definedName>
    <definedName name="A126303038T">Data1!$GJ$1:$GJ$10,Data1!$GJ$11:$GJ$20</definedName>
    <definedName name="A126303038T_Data">Data1!$GJ$11:$GJ$20</definedName>
    <definedName name="A126303038T_Latest">Data1!$GJ$20</definedName>
    <definedName name="A126303042J">Data1!$HT$1:$HT$10,Data1!$HT$11:$HT$20</definedName>
    <definedName name="A126303042J_Data">Data1!$HT$11:$HT$20</definedName>
    <definedName name="A126303042J_Latest">Data1!$HT$20</definedName>
    <definedName name="A126303046T">Data1!$HW$1:$HW$10,Data1!$HW$11:$HW$20</definedName>
    <definedName name="A126303046T_Data">Data1!$HW$11:$HW$20</definedName>
    <definedName name="A126303046T_Latest">Data1!$HW$20</definedName>
    <definedName name="A126303050J">Data1!$GP$1:$GP$10,Data1!$GP$11:$GP$20</definedName>
    <definedName name="A126303050J_Data">Data1!$GP$11:$GP$20</definedName>
    <definedName name="A126303050J_Latest">Data1!$GP$20</definedName>
    <definedName name="A126303054T">Data1!$HN$1:$HN$10,Data1!$HN$11:$HN$20</definedName>
    <definedName name="A126303054T_Data">Data1!$HN$11:$HN$20</definedName>
    <definedName name="A126303054T_Latest">Data1!$HN$20</definedName>
    <definedName name="A126303058A">Data1!$II$1:$II$10,Data1!$II$11:$II$20</definedName>
    <definedName name="A126303058A_Data">Data1!$II$11:$II$20</definedName>
    <definedName name="A126303058A_Latest">Data1!$II$20</definedName>
    <definedName name="A126303062T">Data2!$AR$1:$AR$10,Data2!$AR$11:$AR$20</definedName>
    <definedName name="A126303062T_Data">Data2!$AR$11:$AR$20</definedName>
    <definedName name="A126303062T_Latest">Data2!$AR$20</definedName>
    <definedName name="A126303066A">Data2!$BP$1:$BP$10,Data2!$BP$11:$BP$20</definedName>
    <definedName name="A126303066A_Data">Data2!$BP$11:$BP$20</definedName>
    <definedName name="A126303066A_Latest">Data2!$BP$20</definedName>
    <definedName name="A126303070T">Data1!$FI$1:$FI$10,Data1!$FI$11:$FI$20</definedName>
    <definedName name="A126303070T_Data">Data1!$FI$11:$FI$20</definedName>
    <definedName name="A126303070T_Latest">Data1!$FI$20</definedName>
    <definedName name="A126304802F">Data3!$AB$1:$AB$10,Data3!$AB$11:$AB$20</definedName>
    <definedName name="A126304802F_Data">Data3!$AB$11:$AB$20</definedName>
    <definedName name="A126304802F_Latest">Data3!$AB$20</definedName>
    <definedName name="A126304806R">Data3!$AW$1:$AW$10,Data3!$AW$11:$AW$20</definedName>
    <definedName name="A126304806R_Data">Data3!$AW$11:$AW$20</definedName>
    <definedName name="A126304806R_Latest">Data3!$AW$20</definedName>
    <definedName name="A126304810F">Data3!$BF$1:$BF$10,Data3!$BF$11:$BF$20</definedName>
    <definedName name="A126304810F_Data">Data3!$BF$11:$BF$20</definedName>
    <definedName name="A126304810F_Latest">Data3!$BF$20</definedName>
    <definedName name="A126304814R">Data3!$BR$1:$BR$10,Data3!$BR$11:$BR$20</definedName>
    <definedName name="A126304814R_Data">Data3!$BR$11:$BR$20</definedName>
    <definedName name="A126304814R_Latest">Data3!$BR$20</definedName>
    <definedName name="A126304818X">Data3!$CD$1:$CD$10,Data3!$CD$11:$CD$20</definedName>
    <definedName name="A126304818X_Data">Data3!$CD$11:$CD$20</definedName>
    <definedName name="A126304818X_Latest">Data3!$CD$20</definedName>
    <definedName name="A126304822R">Data3!$DQ$1:$DQ$10,Data3!$DQ$11:$DQ$20</definedName>
    <definedName name="A126304822R_Data">Data3!$DQ$11:$DQ$20</definedName>
    <definedName name="A126304822R_Latest">Data3!$DQ$20</definedName>
    <definedName name="A126304826X">Data3!$EI$1:$EI$10,Data3!$EI$11:$EI$20</definedName>
    <definedName name="A126304826X_Data">Data3!$EI$11:$EI$20</definedName>
    <definedName name="A126304826X_Latest">Data3!$EI$20</definedName>
    <definedName name="A126304830R">Data3!$AE$1:$AE$10,Data3!$AE$11:$AE$20</definedName>
    <definedName name="A126304830R_Data">Data3!$AE$11:$AE$20</definedName>
    <definedName name="A126304830R_Latest">Data3!$AE$20</definedName>
    <definedName name="A126304834X">Data3!$AK$1:$AK$10,Data3!$AK$11:$AK$20</definedName>
    <definedName name="A126304834X_Data">Data3!$AK$11:$AK$20</definedName>
    <definedName name="A126304834X_Latest">Data3!$AK$20</definedName>
    <definedName name="A126304838J">Data3!$CJ$1:$CJ$10,Data3!$CJ$11:$CJ$20</definedName>
    <definedName name="A126304838J_Data">Data3!$CJ$11:$CJ$20</definedName>
    <definedName name="A126304838J_Latest">Data3!$CJ$20</definedName>
    <definedName name="A126304842X">Data3!$DW$1:$DW$10,Data3!$DW$11:$DW$20</definedName>
    <definedName name="A126304842X_Data">Data3!$DW$11:$DW$20</definedName>
    <definedName name="A126304842X_Latest">Data3!$DW$20</definedName>
    <definedName name="A126304846J">Data3!$CA$1:$CA$10,Data3!$CA$11:$CA$20</definedName>
    <definedName name="A126304846J_Data">Data3!$CA$11:$CA$20</definedName>
    <definedName name="A126304846J_Latest">Data3!$CA$20</definedName>
    <definedName name="A126304850X">Data3!$CP$1:$CP$10,Data3!$CP$11:$CP$20</definedName>
    <definedName name="A126304850X_Data">Data3!$CP$11:$CP$20</definedName>
    <definedName name="A126304850X_Latest">Data3!$CP$20</definedName>
    <definedName name="A126304854J">Data3!$DB$1:$DB$10,Data3!$DB$11:$DB$20</definedName>
    <definedName name="A126304854J_Data">Data3!$DB$11:$DB$20</definedName>
    <definedName name="A126304854J_Latest">Data3!$DB$20</definedName>
    <definedName name="A126304858T">Data3!$EF$1:$EF$10,Data3!$EF$11:$EF$20</definedName>
    <definedName name="A126304858T_Data">Data3!$EF$11:$EF$20</definedName>
    <definedName name="A126304858T_Latest">Data3!$EF$20</definedName>
    <definedName name="A126304862J">Data3!$M$1:$M$10,Data3!$M$11:$M$20</definedName>
    <definedName name="A126304862J_Data">Data3!$M$11:$M$20</definedName>
    <definedName name="A126304862J_Latest">Data3!$M$20</definedName>
    <definedName name="A126304866T">Data3!$Y$1:$Y$10,Data3!$Y$11:$Y$20</definedName>
    <definedName name="A126304866T_Data">Data3!$Y$11:$Y$20</definedName>
    <definedName name="A126304866T_Latest">Data3!$Y$20</definedName>
    <definedName name="A126304870J">Data3!$BI$1:$BI$10,Data3!$BI$11:$BI$20</definedName>
    <definedName name="A126304870J_Data">Data3!$BI$11:$BI$20</definedName>
    <definedName name="A126304870J_Latest">Data3!$BI$20</definedName>
    <definedName name="A126304874T">Data3!$CG$1:$CG$10,Data3!$CG$11:$CG$20</definedName>
    <definedName name="A126304874T_Data">Data3!$CG$11:$CG$20</definedName>
    <definedName name="A126304874T_Latest">Data3!$CG$20</definedName>
    <definedName name="A126304878A">Data3!$CM$1:$CM$10,Data3!$CM$11:$CM$20</definedName>
    <definedName name="A126304878A_Data">Data3!$CM$11:$CM$20</definedName>
    <definedName name="A126304878A_Latest">Data3!$CM$20</definedName>
    <definedName name="A126304882T">Data3!$CS$1:$CS$10,Data3!$CS$11:$CS$20</definedName>
    <definedName name="A126304882T_Data">Data3!$CS$11:$CS$20</definedName>
    <definedName name="A126304882T_Latest">Data3!$CS$20</definedName>
    <definedName name="A126304886A">Data3!$CY$1:$CY$10,Data3!$CY$11:$CY$20</definedName>
    <definedName name="A126304886A_Data">Data3!$CY$11:$CY$20</definedName>
    <definedName name="A126304886A_Latest">Data3!$CY$20</definedName>
    <definedName name="A126304890T">Data3!$DT$1:$DT$10,Data3!$DT$11:$DT$20</definedName>
    <definedName name="A126304890T_Data">Data3!$DT$11:$DT$20</definedName>
    <definedName name="A126304890T_Latest">Data3!$DT$20</definedName>
    <definedName name="A126304894A">Data3!$EO$1:$EO$10,Data3!$EO$11:$EO$20</definedName>
    <definedName name="A126304894A_Data">Data3!$EO$11:$EO$20</definedName>
    <definedName name="A126304894A_Latest">Data3!$EO$20</definedName>
    <definedName name="A126304898K">Data2!$IK$1:$IK$10,Data2!$IK$11:$IK$20</definedName>
    <definedName name="A126304898K_Data">Data2!$IK$11:$IK$20</definedName>
    <definedName name="A126304898K_Latest">Data2!$IK$20</definedName>
    <definedName name="A126304902R">Data3!$D$1:$D$10,Data3!$D$11:$D$20</definedName>
    <definedName name="A126304902R_Data">Data3!$D$11:$D$20</definedName>
    <definedName name="A126304902R_Latest">Data3!$D$20</definedName>
    <definedName name="A126304906X">Data3!$G$1:$G$10,Data3!$G$11:$G$20</definedName>
    <definedName name="A126304906X_Data">Data3!$G$11:$G$20</definedName>
    <definedName name="A126304906X_Latest">Data3!$G$20</definedName>
    <definedName name="A126304910R">Data3!$AH$1:$AH$10,Data3!$AH$11:$AH$20</definedName>
    <definedName name="A126304910R_Data">Data3!$AH$11:$AH$20</definedName>
    <definedName name="A126304910R_Latest">Data3!$AH$20</definedName>
    <definedName name="A126304914X">Data3!$AN$1:$AN$10,Data3!$AN$11:$AN$20</definedName>
    <definedName name="A126304914X_Data">Data3!$AN$11:$AN$20</definedName>
    <definedName name="A126304914X_Latest">Data3!$AN$20</definedName>
    <definedName name="A126304918J">Data3!$AQ$1:$AQ$10,Data3!$AQ$11:$AQ$20</definedName>
    <definedName name="A126304918J_Data">Data3!$AQ$11:$AQ$20</definedName>
    <definedName name="A126304918J_Latest">Data3!$AQ$20</definedName>
    <definedName name="A126304922X">Data3!$BL$1:$BL$10,Data3!$BL$11:$BL$20</definedName>
    <definedName name="A126304922X_Data">Data3!$BL$11:$BL$20</definedName>
    <definedName name="A126304922X_Latest">Data3!$BL$20</definedName>
    <definedName name="A126304926J">Data3!$CV$1:$CV$10,Data3!$CV$11:$CV$20</definedName>
    <definedName name="A126304926J_Data">Data3!$CV$11:$CV$20</definedName>
    <definedName name="A126304926J_Latest">Data3!$CV$20</definedName>
    <definedName name="A126304930X">Data3!$DH$1:$DH$10,Data3!$DH$11:$DH$20</definedName>
    <definedName name="A126304930X_Data">Data3!$DH$11:$DH$20</definedName>
    <definedName name="A126304930X_Latest">Data3!$DH$20</definedName>
    <definedName name="A126304934J">Data3!$DK$1:$DK$10,Data3!$DK$11:$DK$20</definedName>
    <definedName name="A126304934J_Data">Data3!$DK$11:$DK$20</definedName>
    <definedName name="A126304934J_Latest">Data3!$DK$20</definedName>
    <definedName name="A126304938T">Data3!$DZ$1:$DZ$10,Data3!$DZ$11:$DZ$20</definedName>
    <definedName name="A126304938T_Data">Data3!$DZ$11:$DZ$20</definedName>
    <definedName name="A126304938T_Latest">Data3!$DZ$20</definedName>
    <definedName name="A126304942J">Data3!$EC$1:$EC$10,Data3!$EC$11:$EC$20</definedName>
    <definedName name="A126304942J_Data">Data3!$EC$11:$EC$20</definedName>
    <definedName name="A126304942J_Latest">Data3!$EC$20</definedName>
    <definedName name="A126304946T">Data3!$J$1:$J$10,Data3!$J$11:$J$20</definedName>
    <definedName name="A126304946T_Data">Data3!$J$11:$J$20</definedName>
    <definedName name="A126304946T_Latest">Data3!$J$20</definedName>
    <definedName name="A126304950J">Data3!$S$1:$S$10,Data3!$S$11:$S$20</definedName>
    <definedName name="A126304950J_Data">Data3!$S$11:$S$20</definedName>
    <definedName name="A126304950J_Latest">Data3!$S$20</definedName>
    <definedName name="A126304954T">Data3!$BU$1:$BU$10,Data3!$BU$11:$BU$20</definedName>
    <definedName name="A126304954T_Data">Data3!$BU$11:$BU$20</definedName>
    <definedName name="A126304954T_Latest">Data3!$BU$20</definedName>
    <definedName name="A126304958A">Data3!$BX$1:$BX$10,Data3!$BX$11:$BX$20</definedName>
    <definedName name="A126304958A_Data">Data3!$BX$11:$BX$20</definedName>
    <definedName name="A126304958A_Latest">Data3!$BX$20</definedName>
    <definedName name="A126304962T">Data3!$DE$1:$DE$10,Data3!$DE$11:$DE$20</definedName>
    <definedName name="A126304962T_Data">Data3!$DE$11:$DE$20</definedName>
    <definedName name="A126304962T_Latest">Data3!$DE$20</definedName>
    <definedName name="A126304966A">Data3!$ER$1:$ER$10,Data3!$ER$11:$ER$20</definedName>
    <definedName name="A126304966A_Data">Data3!$ER$11:$ER$20</definedName>
    <definedName name="A126304966A_Latest">Data3!$ER$20</definedName>
    <definedName name="A126304970T">Data2!$IH$1:$IH$10,Data2!$IH$11:$IH$20</definedName>
    <definedName name="A126304970T_Data">Data2!$IH$11:$IH$20</definedName>
    <definedName name="A126304970T_Latest">Data2!$IH$20</definedName>
    <definedName name="A126304974A">Data2!$IN$1:$IN$10,Data2!$IN$11:$IN$20</definedName>
    <definedName name="A126304974A_Data">Data2!$IN$11:$IN$20</definedName>
    <definedName name="A126304974A_Latest">Data2!$IN$20</definedName>
    <definedName name="A126304978K">Data2!$IQ$1:$IQ$10,Data2!$IQ$11:$IQ$20</definedName>
    <definedName name="A126304978K_Data">Data2!$IQ$11:$IQ$20</definedName>
    <definedName name="A126304978K_Latest">Data2!$IQ$20</definedName>
    <definedName name="A126304982A">Data3!$P$1:$P$10,Data3!$P$11:$P$20</definedName>
    <definedName name="A126304982A_Data">Data3!$P$11:$P$20</definedName>
    <definedName name="A126304982A_Latest">Data3!$P$20</definedName>
    <definedName name="A126304986K">Data3!$AZ$1:$AZ$10,Data3!$AZ$11:$AZ$20</definedName>
    <definedName name="A126304986K_Data">Data3!$AZ$11:$AZ$20</definedName>
    <definedName name="A126304986K_Latest">Data3!$AZ$20</definedName>
    <definedName name="A126304990A">Data3!$BC$1:$BC$10,Data3!$BC$11:$BC$20</definedName>
    <definedName name="A126304990A_Data">Data3!$BC$11:$BC$20</definedName>
    <definedName name="A126304990A_Latest">Data3!$BC$20</definedName>
    <definedName name="A126304994K">Data3!$V$1:$V$10,Data3!$V$11:$V$20</definedName>
    <definedName name="A126304994K_Data">Data3!$V$11:$V$20</definedName>
    <definedName name="A126304994K_Latest">Data3!$V$20</definedName>
    <definedName name="A126304998V">Data3!$AT$1:$AT$10,Data3!$AT$11:$AT$20</definedName>
    <definedName name="A126304998V_Data">Data3!$AT$11:$AT$20</definedName>
    <definedName name="A126304998V_Latest">Data3!$AT$20</definedName>
    <definedName name="A126305002A">Data3!$BO$1:$BO$10,Data3!$BO$11:$BO$20</definedName>
    <definedName name="A126305002A_Data">Data3!$BO$11:$BO$20</definedName>
    <definedName name="A126305002A_Latest">Data3!$BO$20</definedName>
    <definedName name="A126305006K">Data3!$DN$1:$DN$10,Data3!$DN$11:$DN$20</definedName>
    <definedName name="A126305006K_Data">Data3!$DN$11:$DN$20</definedName>
    <definedName name="A126305006K_Latest">Data3!$DN$20</definedName>
    <definedName name="A126305010A">Data3!$EL$1:$EL$10,Data3!$EL$11:$EL$20</definedName>
    <definedName name="A126305010A_Data">Data3!$EL$11:$EL$20</definedName>
    <definedName name="A126305010A_Latest">Data3!$EL$20</definedName>
    <definedName name="A126305014K">Data2!$IE$1:$IE$10,Data2!$IE$11:$IE$20</definedName>
    <definedName name="A126305014K_Data">Data2!$IE$11:$IE$20</definedName>
    <definedName name="A126305014K_Latest">Data2!$IE$20</definedName>
    <definedName name="A126306746K">Data3!$GH$1:$GH$10,Data3!$GH$11:$GH$20</definedName>
    <definedName name="A126306746K_Data">Data3!$GH$11:$GH$20</definedName>
    <definedName name="A126306746K_Latest">Data3!$GH$20</definedName>
    <definedName name="A126306750A">Data3!$HC$1:$HC$10,Data3!$HC$11:$HC$20</definedName>
    <definedName name="A126306750A_Data">Data3!$HC$11:$HC$20</definedName>
    <definedName name="A126306750A_Latest">Data3!$HC$20</definedName>
    <definedName name="A126306754K">Data3!$HL$1:$HL$10,Data3!$HL$11:$HL$20</definedName>
    <definedName name="A126306754K_Data">Data3!$HL$11:$HL$20</definedName>
    <definedName name="A126306754K_Latest">Data3!$HL$20</definedName>
    <definedName name="A126306758V">Data3!$HX$1:$HX$10,Data3!$HX$11:$HX$20</definedName>
    <definedName name="A126306758V_Data">Data3!$HX$11:$HX$20</definedName>
    <definedName name="A126306758V_Latest">Data3!$HX$20</definedName>
    <definedName name="A126306762K">Data3!$IJ$1:$IJ$10,Data3!$IJ$11:$IJ$20</definedName>
    <definedName name="A126306762K_Data">Data3!$IJ$11:$IJ$20</definedName>
    <definedName name="A126306762K_Latest">Data3!$IJ$20</definedName>
    <definedName name="A126306766V">Data4!$AG$1:$AG$10,Data4!$AG$11:$AG$20</definedName>
    <definedName name="A126306766V_Data">Data4!$AG$11:$AG$20</definedName>
    <definedName name="A126306766V_Latest">Data4!$AG$20</definedName>
    <definedName name="A126306770K">Data4!$AY$1:$AY$10,Data4!$AY$11:$AY$20</definedName>
    <definedName name="A126306770K_Data">Data4!$AY$11:$AY$20</definedName>
    <definedName name="A126306770K_Latest">Data4!$AY$20</definedName>
    <definedName name="A126306774V">Data3!$GK$1:$GK$10,Data3!$GK$11:$GK$20</definedName>
    <definedName name="A126306774V_Data">Data3!$GK$11:$GK$20</definedName>
    <definedName name="A126306774V_Latest">Data3!$GK$20</definedName>
    <definedName name="A126306778C">Data3!$GQ$1:$GQ$10,Data3!$GQ$11:$GQ$20</definedName>
    <definedName name="A126306778C_Data">Data3!$GQ$11:$GQ$20</definedName>
    <definedName name="A126306778C_Latest">Data3!$GQ$20</definedName>
    <definedName name="A126306782V">Data3!$IP$1:$IP$10,Data3!$IP$11:$IP$20</definedName>
    <definedName name="A126306782V_Data">Data3!$IP$11:$IP$20</definedName>
    <definedName name="A126306782V_Latest">Data3!$IP$20</definedName>
    <definedName name="A126306786C">Data4!$AM$1:$AM$10,Data4!$AM$11:$AM$20</definedName>
    <definedName name="A126306786C_Data">Data4!$AM$11:$AM$20</definedName>
    <definedName name="A126306786C_Latest">Data4!$AM$20</definedName>
    <definedName name="A126306790V">Data3!$IG$1:$IG$10,Data3!$IG$11:$IG$20</definedName>
    <definedName name="A126306790V_Data">Data3!$IG$11:$IG$20</definedName>
    <definedName name="A126306790V_Latest">Data3!$IG$20</definedName>
    <definedName name="A126306794C">Data4!$F$1:$F$10,Data4!$F$11:$F$20</definedName>
    <definedName name="A126306794C_Data">Data4!$F$11:$F$20</definedName>
    <definedName name="A126306794C_Latest">Data4!$F$20</definedName>
    <definedName name="A126306798L">Data4!$R$1:$R$10,Data4!$R$11:$R$20</definedName>
    <definedName name="A126306798L_Data">Data4!$R$11:$R$20</definedName>
    <definedName name="A126306798L_Latest">Data4!$R$20</definedName>
    <definedName name="A126306802T">Data4!$AV$1:$AV$10,Data4!$AV$11:$AV$20</definedName>
    <definedName name="A126306802T_Data">Data4!$AV$11:$AV$20</definedName>
    <definedName name="A126306802T_Latest">Data4!$AV$20</definedName>
    <definedName name="A126306806A">Data3!$FS$1:$FS$10,Data3!$FS$11:$FS$20</definedName>
    <definedName name="A126306806A_Data">Data3!$FS$11:$FS$20</definedName>
    <definedName name="A126306806A_Latest">Data3!$FS$20</definedName>
    <definedName name="A126306810T">Data3!$GE$1:$GE$10,Data3!$GE$11:$GE$20</definedName>
    <definedName name="A126306810T_Data">Data3!$GE$11:$GE$20</definedName>
    <definedName name="A126306810T_Latest">Data3!$GE$20</definedName>
    <definedName name="A126306814A">Data3!$HO$1:$HO$10,Data3!$HO$11:$HO$20</definedName>
    <definedName name="A126306814A_Data">Data3!$HO$11:$HO$20</definedName>
    <definedName name="A126306814A_Latest">Data3!$HO$20</definedName>
    <definedName name="A126306818K">Data3!$IM$1:$IM$10,Data3!$IM$11:$IM$20</definedName>
    <definedName name="A126306818K_Data">Data3!$IM$11:$IM$20</definedName>
    <definedName name="A126306818K_Latest">Data3!$IM$20</definedName>
    <definedName name="A126306822A">Data4!$C$1:$C$10,Data4!$C$11:$C$20</definedName>
    <definedName name="A126306822A_Data">Data4!$C$11:$C$20</definedName>
    <definedName name="A126306822A_Latest">Data4!$C$20</definedName>
    <definedName name="A126306826K">Data4!$I$1:$I$10,Data4!$I$11:$I$20</definedName>
    <definedName name="A126306826K_Data">Data4!$I$11:$I$20</definedName>
    <definedName name="A126306826K_Latest">Data4!$I$20</definedName>
    <definedName name="A126306830A">Data4!$O$1:$O$10,Data4!$O$11:$O$20</definedName>
    <definedName name="A126306830A_Data">Data4!$O$11:$O$20</definedName>
    <definedName name="A126306830A_Latest">Data4!$O$20</definedName>
    <definedName name="A126306834K">Data4!$AJ$1:$AJ$10,Data4!$AJ$11:$AJ$20</definedName>
    <definedName name="A126306834K_Data">Data4!$AJ$11:$AJ$20</definedName>
    <definedName name="A126306834K_Latest">Data4!$AJ$20</definedName>
    <definedName name="A126306838V">Data4!$BE$1:$BE$10,Data4!$BE$11:$BE$20</definedName>
    <definedName name="A126306838V_Data">Data4!$BE$11:$BE$20</definedName>
    <definedName name="A126306838V_Latest">Data4!$BE$20</definedName>
    <definedName name="A126306842K">Data3!$FA$1:$FA$10,Data3!$FA$11:$FA$20</definedName>
    <definedName name="A126306842K_Data">Data3!$FA$11:$FA$20</definedName>
    <definedName name="A126306842K_Latest">Data3!$FA$20</definedName>
    <definedName name="A126306846V">Data3!$FJ$1:$FJ$10,Data3!$FJ$11:$FJ$20</definedName>
    <definedName name="A126306846V_Data">Data3!$FJ$11:$FJ$20</definedName>
    <definedName name="A126306846V_Latest">Data3!$FJ$20</definedName>
    <definedName name="A126306850K">Data3!$FM$1:$FM$10,Data3!$FM$11:$FM$20</definedName>
    <definedName name="A126306850K_Data">Data3!$FM$11:$FM$20</definedName>
    <definedName name="A126306850K_Latest">Data3!$FM$20</definedName>
    <definedName name="A126306854V">Data3!$GN$1:$GN$10,Data3!$GN$11:$GN$20</definedName>
    <definedName name="A126306854V_Data">Data3!$GN$11:$GN$20</definedName>
    <definedName name="A126306854V_Latest">Data3!$GN$20</definedName>
    <definedName name="A126306858C">Data3!$GT$1:$GT$10,Data3!$GT$11:$GT$20</definedName>
    <definedName name="A126306858C_Data">Data3!$GT$11:$GT$20</definedName>
    <definedName name="A126306858C_Latest">Data3!$GT$20</definedName>
    <definedName name="A126306862V">Data3!$GW$1:$GW$10,Data3!$GW$11:$GW$20</definedName>
    <definedName name="A126306862V_Data">Data3!$GW$11:$GW$20</definedName>
    <definedName name="A126306862V_Latest">Data3!$GW$20</definedName>
    <definedName name="A126306866C">Data3!$HR$1:$HR$10,Data3!$HR$11:$HR$20</definedName>
    <definedName name="A126306866C_Data">Data3!$HR$11:$HR$20</definedName>
    <definedName name="A126306866C_Latest">Data3!$HR$20</definedName>
    <definedName name="A126306870V">Data4!$L$1:$L$10,Data4!$L$11:$L$20</definedName>
    <definedName name="A126306870V_Data">Data4!$L$11:$L$20</definedName>
    <definedName name="A126306870V_Latest">Data4!$L$20</definedName>
    <definedName name="A126306874C">Data4!$X$1:$X$10,Data4!$X$11:$X$20</definedName>
    <definedName name="A126306874C_Data">Data4!$X$11:$X$20</definedName>
    <definedName name="A126306874C_Latest">Data4!$X$20</definedName>
    <definedName name="A126306878L">Data4!$AA$1:$AA$10,Data4!$AA$11:$AA$20</definedName>
    <definedName name="A126306878L_Data">Data4!$AA$11:$AA$20</definedName>
    <definedName name="A126306878L_Latest">Data4!$AA$20</definedName>
    <definedName name="A126306882C">Data4!$AP$1:$AP$10,Data4!$AP$11:$AP$20</definedName>
    <definedName name="A126306882C_Data">Data4!$AP$11:$AP$20</definedName>
    <definedName name="A126306882C_Latest">Data4!$AP$20</definedName>
    <definedName name="A126306886L">Data4!$AS$1:$AS$10,Data4!$AS$11:$AS$20</definedName>
    <definedName name="A126306886L_Data">Data4!$AS$11:$AS$20</definedName>
    <definedName name="A126306886L_Latest">Data4!$AS$20</definedName>
    <definedName name="A126306890C">Data3!$FP$1:$FP$10,Data3!$FP$11:$FP$20</definedName>
    <definedName name="A126306890C_Data">Data3!$FP$11:$FP$20</definedName>
    <definedName name="A126306890C_Latest">Data3!$FP$20</definedName>
    <definedName name="A126306894L">Data3!$FY$1:$FY$10,Data3!$FY$11:$FY$20</definedName>
    <definedName name="A126306894L_Data">Data3!$FY$11:$FY$20</definedName>
    <definedName name="A126306894L_Latest">Data3!$FY$20</definedName>
    <definedName name="A126306898W">Data3!$IA$1:$IA$10,Data3!$IA$11:$IA$20</definedName>
    <definedName name="A126306898W_Data">Data3!$IA$11:$IA$20</definedName>
    <definedName name="A126306898W_Latest">Data3!$IA$20</definedName>
    <definedName name="A126306902A">Data3!$ID$1:$ID$10,Data3!$ID$11:$ID$20</definedName>
    <definedName name="A126306902A_Data">Data3!$ID$11:$ID$20</definedName>
    <definedName name="A126306902A_Latest">Data3!$ID$20</definedName>
    <definedName name="A126306906K">Data4!$U$1:$U$10,Data4!$U$11:$U$20</definedName>
    <definedName name="A126306906K_Data">Data4!$U$11:$U$20</definedName>
    <definedName name="A126306906K_Latest">Data4!$U$20</definedName>
    <definedName name="A126306910A">Data4!$BH$1:$BH$10,Data4!$BH$11:$BH$20</definedName>
    <definedName name="A126306910A_Data">Data4!$BH$11:$BH$20</definedName>
    <definedName name="A126306910A_Latest">Data4!$BH$20</definedName>
    <definedName name="A126306914K">Data3!$EX$1:$EX$10,Data3!$EX$11:$EX$20</definedName>
    <definedName name="A126306914K_Data">Data3!$EX$11:$EX$20</definedName>
    <definedName name="A126306914K_Latest">Data3!$EX$20</definedName>
    <definedName name="A126306918V">Data3!$FD$1:$FD$10,Data3!$FD$11:$FD$20</definedName>
    <definedName name="A126306918V_Data">Data3!$FD$11:$FD$20</definedName>
    <definedName name="A126306918V_Latest">Data3!$FD$20</definedName>
    <definedName name="A126306922K">Data3!$FG$1:$FG$10,Data3!$FG$11:$FG$20</definedName>
    <definedName name="A126306922K_Data">Data3!$FG$11:$FG$20</definedName>
    <definedName name="A126306922K_Latest">Data3!$FG$20</definedName>
    <definedName name="A126306926V">Data3!$FV$1:$FV$10,Data3!$FV$11:$FV$20</definedName>
    <definedName name="A126306926V_Data">Data3!$FV$11:$FV$20</definedName>
    <definedName name="A126306926V_Latest">Data3!$FV$20</definedName>
    <definedName name="A126306930K">Data3!$HF$1:$HF$10,Data3!$HF$11:$HF$20</definedName>
    <definedName name="A126306930K_Data">Data3!$HF$11:$HF$20</definedName>
    <definedName name="A126306930K_Latest">Data3!$HF$20</definedName>
    <definedName name="A126306934V">Data3!$HI$1:$HI$10,Data3!$HI$11:$HI$20</definedName>
    <definedName name="A126306934V_Data">Data3!$HI$11:$HI$20</definedName>
    <definedName name="A126306934V_Latest">Data3!$HI$20</definedName>
    <definedName name="A126306938C">Data3!$GB$1:$GB$10,Data3!$GB$11:$GB$20</definedName>
    <definedName name="A126306938C_Data">Data3!$GB$11:$GB$20</definedName>
    <definedName name="A126306938C_Latest">Data3!$GB$20</definedName>
    <definedName name="A126306942V">Data3!$GZ$1:$GZ$10,Data3!$GZ$11:$GZ$20</definedName>
    <definedName name="A126306942V_Data">Data3!$GZ$11:$GZ$20</definedName>
    <definedName name="A126306942V_Latest">Data3!$GZ$20</definedName>
    <definedName name="A126306946C">Data3!$HU$1:$HU$10,Data3!$HU$11:$HU$20</definedName>
    <definedName name="A126306946C_Data">Data3!$HU$11:$HU$20</definedName>
    <definedName name="A126306946C_Latest">Data3!$HU$20</definedName>
    <definedName name="A126306950V">Data4!$AD$1:$AD$10,Data4!$AD$11:$AD$20</definedName>
    <definedName name="A126306950V_Data">Data4!$AD$11:$AD$20</definedName>
    <definedName name="A126306950V_Latest">Data4!$AD$20</definedName>
    <definedName name="A126306954C">Data4!$BB$1:$BB$10,Data4!$BB$11:$BB$20</definedName>
    <definedName name="A126306954C_Data">Data4!$BB$11:$BB$20</definedName>
    <definedName name="A126306954C_Latest">Data4!$BB$20</definedName>
    <definedName name="A126306958L">Data3!$EU$1:$EU$10,Data3!$EU$11:$EU$20</definedName>
    <definedName name="A126306958L_Data">Data3!$EU$11:$EU$20</definedName>
    <definedName name="A126306958L_Latest">Data3!$EU$20</definedName>
    <definedName name="Date_Range">Data1!$A$2:$A$10,Data1!$A$11:$A$20</definedName>
    <definedName name="Date_Range_Data">Data1!$A$11:$A$20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190" i="15" l="1"/>
  <c r="AC190" i="15"/>
  <c r="AB190" i="15"/>
  <c r="AA190" i="15"/>
  <c r="Z190" i="15"/>
  <c r="Y190" i="15"/>
  <c r="X190" i="15"/>
  <c r="W190" i="15"/>
  <c r="V190" i="15"/>
  <c r="U190" i="15"/>
  <c r="T190" i="15"/>
  <c r="S190" i="15"/>
  <c r="R190" i="15"/>
  <c r="Q190" i="15"/>
  <c r="P190" i="15"/>
  <c r="O190" i="15"/>
  <c r="N190" i="15"/>
  <c r="M190" i="15"/>
  <c r="L190" i="15"/>
  <c r="K190" i="15"/>
  <c r="J190" i="15"/>
  <c r="I190" i="15"/>
  <c r="H190" i="15"/>
  <c r="G190" i="15"/>
  <c r="F190" i="15"/>
  <c r="E190" i="15"/>
  <c r="D190" i="15"/>
  <c r="AD189" i="15"/>
  <c r="AC189" i="15"/>
  <c r="AB189" i="15"/>
  <c r="AA189" i="15"/>
  <c r="Z189" i="15"/>
  <c r="Y189" i="15"/>
  <c r="X189" i="15"/>
  <c r="W189" i="15"/>
  <c r="V189" i="15"/>
  <c r="U189" i="15"/>
  <c r="T189" i="15"/>
  <c r="S189" i="15"/>
  <c r="R189" i="15"/>
  <c r="Q189" i="15"/>
  <c r="P189" i="15"/>
  <c r="O189" i="15"/>
  <c r="N189" i="15"/>
  <c r="M189" i="15"/>
  <c r="L189" i="15"/>
  <c r="K189" i="15"/>
  <c r="J189" i="15"/>
  <c r="I189" i="15"/>
  <c r="H189" i="15"/>
  <c r="G189" i="15"/>
  <c r="F189" i="15"/>
  <c r="E189" i="15"/>
  <c r="D189" i="15"/>
  <c r="AD188" i="15"/>
  <c r="AC188" i="15"/>
  <c r="AB188" i="15"/>
  <c r="AA188" i="15"/>
  <c r="Z188" i="15"/>
  <c r="Y188" i="15"/>
  <c r="X188" i="15"/>
  <c r="W188" i="15"/>
  <c r="V188" i="15"/>
  <c r="U188" i="15"/>
  <c r="T188" i="15"/>
  <c r="S188" i="15"/>
  <c r="R188" i="15"/>
  <c r="Q188" i="15"/>
  <c r="P188" i="15"/>
  <c r="O188" i="15"/>
  <c r="N188" i="15"/>
  <c r="M188" i="15"/>
  <c r="L188" i="15"/>
  <c r="K188" i="15"/>
  <c r="J188" i="15"/>
  <c r="I188" i="15"/>
  <c r="H188" i="15"/>
  <c r="G188" i="15"/>
  <c r="F188" i="15"/>
  <c r="E188" i="15"/>
  <c r="D188" i="15"/>
  <c r="AD187" i="15"/>
  <c r="AC187" i="15"/>
  <c r="AB187" i="15"/>
  <c r="AA187" i="15"/>
  <c r="Z187" i="15"/>
  <c r="Y187" i="15"/>
  <c r="X187" i="15"/>
  <c r="W187" i="15"/>
  <c r="V187" i="15"/>
  <c r="U187" i="15"/>
  <c r="T187" i="15"/>
  <c r="S187" i="15"/>
  <c r="R187" i="15"/>
  <c r="Q187" i="15"/>
  <c r="P187" i="15"/>
  <c r="O187" i="15"/>
  <c r="N187" i="15"/>
  <c r="M187" i="15"/>
  <c r="L187" i="15"/>
  <c r="K187" i="15"/>
  <c r="J187" i="15"/>
  <c r="I187" i="15"/>
  <c r="H187" i="15"/>
  <c r="G187" i="15"/>
  <c r="F187" i="15"/>
  <c r="E187" i="15"/>
  <c r="D187" i="15"/>
  <c r="AD186" i="15"/>
  <c r="AC186" i="15"/>
  <c r="AB186" i="15"/>
  <c r="AA186" i="15"/>
  <c r="Z186" i="15"/>
  <c r="Y186" i="15"/>
  <c r="X186" i="15"/>
  <c r="W186" i="15"/>
  <c r="V186" i="15"/>
  <c r="U186" i="15"/>
  <c r="T186" i="15"/>
  <c r="S186" i="15"/>
  <c r="R186" i="15"/>
  <c r="Q186" i="15"/>
  <c r="P186" i="15"/>
  <c r="O186" i="15"/>
  <c r="N186" i="15"/>
  <c r="M186" i="15"/>
  <c r="L186" i="15"/>
  <c r="K186" i="15"/>
  <c r="J186" i="15"/>
  <c r="I186" i="15"/>
  <c r="H186" i="15"/>
  <c r="G186" i="15"/>
  <c r="F186" i="15"/>
  <c r="E186" i="15"/>
  <c r="D186" i="15"/>
  <c r="AD185" i="15"/>
  <c r="AC185" i="15"/>
  <c r="AB185" i="15"/>
  <c r="AA185" i="15"/>
  <c r="Z185" i="15"/>
  <c r="Y185" i="15"/>
  <c r="X185" i="15"/>
  <c r="W185" i="15"/>
  <c r="V185" i="15"/>
  <c r="U185" i="15"/>
  <c r="T185" i="15"/>
  <c r="S185" i="15"/>
  <c r="R185" i="15"/>
  <c r="Q185" i="15"/>
  <c r="P185" i="15"/>
  <c r="O185" i="15"/>
  <c r="N185" i="15"/>
  <c r="M185" i="15"/>
  <c r="L185" i="15"/>
  <c r="K185" i="15"/>
  <c r="J185" i="15"/>
  <c r="I185" i="15"/>
  <c r="H185" i="15"/>
  <c r="G185" i="15"/>
  <c r="F185" i="15"/>
  <c r="E185" i="15"/>
  <c r="D185" i="15"/>
  <c r="AD184" i="15"/>
  <c r="AC184" i="15"/>
  <c r="AB184" i="15"/>
  <c r="AA184" i="15"/>
  <c r="Z184" i="15"/>
  <c r="Y184" i="15"/>
  <c r="X184" i="15"/>
  <c r="W184" i="15"/>
  <c r="V184" i="15"/>
  <c r="U184" i="15"/>
  <c r="T184" i="15"/>
  <c r="S184" i="15"/>
  <c r="R184" i="15"/>
  <c r="Q184" i="15"/>
  <c r="P184" i="15"/>
  <c r="O184" i="15"/>
  <c r="N184" i="15"/>
  <c r="M184" i="15"/>
  <c r="L184" i="15"/>
  <c r="K184" i="15"/>
  <c r="J184" i="15"/>
  <c r="I184" i="15"/>
  <c r="H184" i="15"/>
  <c r="G184" i="15"/>
  <c r="F184" i="15"/>
  <c r="E184" i="15"/>
  <c r="D184" i="15"/>
  <c r="AD183" i="15"/>
  <c r="AC183" i="15"/>
  <c r="AB183" i="15"/>
  <c r="AA183" i="15"/>
  <c r="Z183" i="15"/>
  <c r="Y183" i="15"/>
  <c r="X183" i="15"/>
  <c r="W183" i="15"/>
  <c r="V183" i="15"/>
  <c r="U183" i="15"/>
  <c r="T183" i="15"/>
  <c r="S183" i="15"/>
  <c r="R183" i="15"/>
  <c r="Q183" i="15"/>
  <c r="P183" i="15"/>
  <c r="O183" i="15"/>
  <c r="N183" i="15"/>
  <c r="M183" i="15"/>
  <c r="L183" i="15"/>
  <c r="K183" i="15"/>
  <c r="J183" i="15"/>
  <c r="I183" i="15"/>
  <c r="H183" i="15"/>
  <c r="G183" i="15"/>
  <c r="F183" i="15"/>
  <c r="E183" i="15"/>
  <c r="D183" i="15"/>
  <c r="AD182" i="15"/>
  <c r="AC182" i="15"/>
  <c r="AB182" i="15"/>
  <c r="AA182" i="15"/>
  <c r="Z182" i="15"/>
  <c r="Y182" i="15"/>
  <c r="X182" i="15"/>
  <c r="W182" i="15"/>
  <c r="V182" i="15"/>
  <c r="U182" i="15"/>
  <c r="T182" i="15"/>
  <c r="S182" i="15"/>
  <c r="R182" i="15"/>
  <c r="Q182" i="15"/>
  <c r="P182" i="15"/>
  <c r="O182" i="15"/>
  <c r="N182" i="15"/>
  <c r="M182" i="15"/>
  <c r="L182" i="15"/>
  <c r="K182" i="15"/>
  <c r="J182" i="15"/>
  <c r="I182" i="15"/>
  <c r="H182" i="15"/>
  <c r="G182" i="15"/>
  <c r="F182" i="15"/>
  <c r="E182" i="15"/>
  <c r="D182" i="15"/>
  <c r="AD181" i="15"/>
  <c r="AC181" i="15"/>
  <c r="AB181" i="15"/>
  <c r="AA181" i="15"/>
  <c r="Z181" i="15"/>
  <c r="Y181" i="15"/>
  <c r="X181" i="15"/>
  <c r="W181" i="15"/>
  <c r="V181" i="15"/>
  <c r="U181" i="15"/>
  <c r="T181" i="15"/>
  <c r="S181" i="15"/>
  <c r="R181" i="15"/>
  <c r="Q181" i="15"/>
  <c r="P181" i="15"/>
  <c r="O181" i="15"/>
  <c r="N181" i="15"/>
  <c r="M181" i="15"/>
  <c r="L181" i="15"/>
  <c r="K181" i="15"/>
  <c r="J181" i="15"/>
  <c r="I181" i="15"/>
  <c r="H181" i="15"/>
  <c r="G181" i="15"/>
  <c r="F181" i="15"/>
  <c r="E181" i="15"/>
  <c r="D181" i="15"/>
  <c r="AD180" i="15"/>
  <c r="AC180" i="15"/>
  <c r="AB180" i="15"/>
  <c r="AA180" i="15"/>
  <c r="Z180" i="15"/>
  <c r="Y180" i="15"/>
  <c r="X180" i="15"/>
  <c r="W180" i="15"/>
  <c r="V180" i="15"/>
  <c r="U180" i="15"/>
  <c r="T180" i="15"/>
  <c r="S180" i="15"/>
  <c r="R180" i="15"/>
  <c r="Q180" i="15"/>
  <c r="P180" i="15"/>
  <c r="O180" i="15"/>
  <c r="N180" i="15"/>
  <c r="M180" i="15"/>
  <c r="L180" i="15"/>
  <c r="K180" i="15"/>
  <c r="J180" i="15"/>
  <c r="I180" i="15"/>
  <c r="H180" i="15"/>
  <c r="G180" i="15"/>
  <c r="F180" i="15"/>
  <c r="E180" i="15"/>
  <c r="D180" i="15"/>
  <c r="AD177" i="15"/>
  <c r="AC177" i="15"/>
  <c r="AB177" i="15"/>
  <c r="AA177" i="15"/>
  <c r="Z177" i="15"/>
  <c r="Y177" i="15"/>
  <c r="X177" i="15"/>
  <c r="W177" i="15"/>
  <c r="V177" i="15"/>
  <c r="U177" i="15"/>
  <c r="T177" i="15"/>
  <c r="S177" i="15"/>
  <c r="R177" i="15"/>
  <c r="Q177" i="15"/>
  <c r="P177" i="15"/>
  <c r="O177" i="15"/>
  <c r="N177" i="15"/>
  <c r="M177" i="15"/>
  <c r="L177" i="15"/>
  <c r="K177" i="15"/>
  <c r="J177" i="15"/>
  <c r="I177" i="15"/>
  <c r="H177" i="15"/>
  <c r="G177" i="15"/>
  <c r="F177" i="15"/>
  <c r="E177" i="15"/>
  <c r="D177" i="15"/>
  <c r="AD176" i="15"/>
  <c r="AC176" i="15"/>
  <c r="AB176" i="15"/>
  <c r="AA176" i="15"/>
  <c r="Z176" i="15"/>
  <c r="Y176" i="15"/>
  <c r="X176" i="15"/>
  <c r="W176" i="15"/>
  <c r="V176" i="15"/>
  <c r="U176" i="15"/>
  <c r="T176" i="15"/>
  <c r="S176" i="15"/>
  <c r="R176" i="15"/>
  <c r="Q176" i="15"/>
  <c r="P176" i="15"/>
  <c r="O176" i="15"/>
  <c r="N176" i="15"/>
  <c r="M176" i="15"/>
  <c r="L176" i="15"/>
  <c r="K176" i="15"/>
  <c r="J176" i="15"/>
  <c r="I176" i="15"/>
  <c r="H176" i="15"/>
  <c r="G176" i="15"/>
  <c r="F176" i="15"/>
  <c r="E176" i="15"/>
  <c r="D176" i="15"/>
  <c r="AD175" i="15"/>
  <c r="AC175" i="15"/>
  <c r="AB175" i="15"/>
  <c r="AA175" i="15"/>
  <c r="Z175" i="15"/>
  <c r="Y175" i="15"/>
  <c r="X175" i="15"/>
  <c r="W175" i="15"/>
  <c r="V175" i="15"/>
  <c r="U175" i="15"/>
  <c r="T175" i="15"/>
  <c r="S175" i="15"/>
  <c r="R175" i="15"/>
  <c r="Q175" i="15"/>
  <c r="P175" i="15"/>
  <c r="O175" i="15"/>
  <c r="N175" i="15"/>
  <c r="M175" i="15"/>
  <c r="L175" i="15"/>
  <c r="K175" i="15"/>
  <c r="J175" i="15"/>
  <c r="I175" i="15"/>
  <c r="H175" i="15"/>
  <c r="G175" i="15"/>
  <c r="F175" i="15"/>
  <c r="E175" i="15"/>
  <c r="D175" i="15"/>
  <c r="AD174" i="15"/>
  <c r="AC174" i="15"/>
  <c r="AB174" i="15"/>
  <c r="AA174" i="15"/>
  <c r="Z174" i="15"/>
  <c r="Y174" i="15"/>
  <c r="X174" i="15"/>
  <c r="W174" i="15"/>
  <c r="V174" i="15"/>
  <c r="U174" i="15"/>
  <c r="T174" i="15"/>
  <c r="S174" i="15"/>
  <c r="R174" i="15"/>
  <c r="Q174" i="15"/>
  <c r="P174" i="15"/>
  <c r="O174" i="15"/>
  <c r="N174" i="15"/>
  <c r="M174" i="15"/>
  <c r="L174" i="15"/>
  <c r="K174" i="15"/>
  <c r="J174" i="15"/>
  <c r="I174" i="15"/>
  <c r="H174" i="15"/>
  <c r="G174" i="15"/>
  <c r="F174" i="15"/>
  <c r="E174" i="15"/>
  <c r="D174" i="15"/>
  <c r="AD173" i="15"/>
  <c r="AC173" i="15"/>
  <c r="AB173" i="15"/>
  <c r="AA173" i="15"/>
  <c r="Z173" i="15"/>
  <c r="Y173" i="15"/>
  <c r="X173" i="15"/>
  <c r="W173" i="15"/>
  <c r="V173" i="15"/>
  <c r="U173" i="15"/>
  <c r="T173" i="15"/>
  <c r="S173" i="15"/>
  <c r="R173" i="15"/>
  <c r="Q173" i="15"/>
  <c r="P173" i="15"/>
  <c r="O173" i="15"/>
  <c r="N173" i="15"/>
  <c r="M173" i="15"/>
  <c r="L173" i="15"/>
  <c r="K173" i="15"/>
  <c r="J173" i="15"/>
  <c r="I173" i="15"/>
  <c r="H173" i="15"/>
  <c r="G173" i="15"/>
  <c r="F173" i="15"/>
  <c r="E173" i="15"/>
  <c r="D173" i="15"/>
  <c r="AD172" i="15"/>
  <c r="AC172" i="15"/>
  <c r="AB172" i="15"/>
  <c r="AA172" i="15"/>
  <c r="Z172" i="15"/>
  <c r="Y172" i="15"/>
  <c r="X172" i="15"/>
  <c r="W172" i="15"/>
  <c r="V172" i="15"/>
  <c r="U172" i="15"/>
  <c r="T172" i="15"/>
  <c r="S172" i="15"/>
  <c r="R172" i="15"/>
  <c r="Q172" i="15"/>
  <c r="P172" i="15"/>
  <c r="O172" i="15"/>
  <c r="N172" i="15"/>
  <c r="M172" i="15"/>
  <c r="L172" i="15"/>
  <c r="K172" i="15"/>
  <c r="J172" i="15"/>
  <c r="I172" i="15"/>
  <c r="H172" i="15"/>
  <c r="G172" i="15"/>
  <c r="F172" i="15"/>
  <c r="E172" i="15"/>
  <c r="D172" i="15"/>
  <c r="AD170" i="15"/>
  <c r="AC170" i="15"/>
  <c r="AB170" i="15"/>
  <c r="AA170" i="15"/>
  <c r="Z170" i="15"/>
  <c r="Y170" i="15"/>
  <c r="X170" i="15"/>
  <c r="W170" i="15"/>
  <c r="V170" i="15"/>
  <c r="U170" i="15"/>
  <c r="T170" i="15"/>
  <c r="S170" i="15"/>
  <c r="R170" i="15"/>
  <c r="Q170" i="15"/>
  <c r="P170" i="15"/>
  <c r="O170" i="15"/>
  <c r="N170" i="15"/>
  <c r="M170" i="15"/>
  <c r="L170" i="15"/>
  <c r="K170" i="15"/>
  <c r="J170" i="15"/>
  <c r="I170" i="15"/>
  <c r="H170" i="15"/>
  <c r="G170" i="15"/>
  <c r="F170" i="15"/>
  <c r="E170" i="15"/>
  <c r="D170" i="15"/>
  <c r="AD169" i="15"/>
  <c r="AC169" i="15"/>
  <c r="AB169" i="15"/>
  <c r="AA169" i="15"/>
  <c r="Z169" i="15"/>
  <c r="Y169" i="15"/>
  <c r="X169" i="15"/>
  <c r="W169" i="15"/>
  <c r="V169" i="15"/>
  <c r="U169" i="15"/>
  <c r="T169" i="15"/>
  <c r="S169" i="15"/>
  <c r="R169" i="15"/>
  <c r="Q169" i="15"/>
  <c r="P169" i="15"/>
  <c r="O169" i="15"/>
  <c r="N169" i="15"/>
  <c r="M169" i="15"/>
  <c r="L169" i="15"/>
  <c r="K169" i="15"/>
  <c r="J169" i="15"/>
  <c r="I169" i="15"/>
  <c r="H169" i="15"/>
  <c r="G169" i="15"/>
  <c r="F169" i="15"/>
  <c r="E169" i="15"/>
  <c r="D169" i="15"/>
  <c r="AD167" i="15"/>
  <c r="AC167" i="15"/>
  <c r="AB167" i="15"/>
  <c r="AA167" i="15"/>
  <c r="Z167" i="15"/>
  <c r="Y167" i="15"/>
  <c r="X167" i="15"/>
  <c r="W167" i="15"/>
  <c r="V167" i="15"/>
  <c r="U167" i="15"/>
  <c r="T167" i="15"/>
  <c r="S167" i="15"/>
  <c r="R167" i="15"/>
  <c r="Q167" i="15"/>
  <c r="P167" i="15"/>
  <c r="O167" i="15"/>
  <c r="N167" i="15"/>
  <c r="M167" i="15"/>
  <c r="L167" i="15"/>
  <c r="K167" i="15"/>
  <c r="J167" i="15"/>
  <c r="I167" i="15"/>
  <c r="H167" i="15"/>
  <c r="G167" i="15"/>
  <c r="F167" i="15"/>
  <c r="E167" i="15"/>
  <c r="D167" i="15"/>
  <c r="AD166" i="15"/>
  <c r="AC166" i="15"/>
  <c r="AB166" i="15"/>
  <c r="AA166" i="15"/>
  <c r="Z166" i="15"/>
  <c r="Y166" i="15"/>
  <c r="X166" i="15"/>
  <c r="W166" i="15"/>
  <c r="V166" i="15"/>
  <c r="U166" i="15"/>
  <c r="T166" i="15"/>
  <c r="S166" i="15"/>
  <c r="R166" i="15"/>
  <c r="Q166" i="15"/>
  <c r="P166" i="15"/>
  <c r="O166" i="15"/>
  <c r="N166" i="15"/>
  <c r="M166" i="15"/>
  <c r="L166" i="15"/>
  <c r="K166" i="15"/>
  <c r="J166" i="15"/>
  <c r="I166" i="15"/>
  <c r="H166" i="15"/>
  <c r="G166" i="15"/>
  <c r="F166" i="15"/>
  <c r="E166" i="15"/>
  <c r="D166" i="15"/>
  <c r="AD164" i="15"/>
  <c r="AC164" i="15"/>
  <c r="AB164" i="15"/>
  <c r="AA164" i="15"/>
  <c r="Z164" i="15"/>
  <c r="Y164" i="15"/>
  <c r="X164" i="15"/>
  <c r="W164" i="15"/>
  <c r="V164" i="15"/>
  <c r="U164" i="15"/>
  <c r="T164" i="15"/>
  <c r="S164" i="15"/>
  <c r="R164" i="15"/>
  <c r="Q164" i="15"/>
  <c r="P164" i="15"/>
  <c r="O164" i="15"/>
  <c r="N164" i="15"/>
  <c r="M164" i="15"/>
  <c r="L164" i="15"/>
  <c r="K164" i="15"/>
  <c r="J164" i="15"/>
  <c r="I164" i="15"/>
  <c r="H164" i="15"/>
  <c r="G164" i="15"/>
  <c r="F164" i="15"/>
  <c r="E164" i="15"/>
  <c r="D164" i="15"/>
  <c r="AD163" i="15"/>
  <c r="AC163" i="15"/>
  <c r="AB163" i="15"/>
  <c r="AA163" i="15"/>
  <c r="Z163" i="15"/>
  <c r="Y163" i="15"/>
  <c r="X163" i="15"/>
  <c r="W163" i="15"/>
  <c r="V163" i="15"/>
  <c r="U163" i="15"/>
  <c r="T163" i="15"/>
  <c r="S163" i="15"/>
  <c r="R163" i="15"/>
  <c r="Q163" i="15"/>
  <c r="P163" i="15"/>
  <c r="O163" i="15"/>
  <c r="N163" i="15"/>
  <c r="M163" i="15"/>
  <c r="L163" i="15"/>
  <c r="K163" i="15"/>
  <c r="J163" i="15"/>
  <c r="I163" i="15"/>
  <c r="H163" i="15"/>
  <c r="G163" i="15"/>
  <c r="F163" i="15"/>
  <c r="E163" i="15"/>
  <c r="D163" i="15"/>
  <c r="AD162" i="15"/>
  <c r="AC162" i="15"/>
  <c r="AB162" i="15"/>
  <c r="AA162" i="15"/>
  <c r="Z162" i="15"/>
  <c r="Y162" i="15"/>
  <c r="X162" i="15"/>
  <c r="W162" i="15"/>
  <c r="V162" i="15"/>
  <c r="U162" i="15"/>
  <c r="T162" i="15"/>
  <c r="S162" i="15"/>
  <c r="R162" i="15"/>
  <c r="Q162" i="15"/>
  <c r="P162" i="15"/>
  <c r="O162" i="15"/>
  <c r="N162" i="15"/>
  <c r="M162" i="15"/>
  <c r="L162" i="15"/>
  <c r="K162" i="15"/>
  <c r="J162" i="15"/>
  <c r="I162" i="15"/>
  <c r="H162" i="15"/>
  <c r="G162" i="15"/>
  <c r="F162" i="15"/>
  <c r="E162" i="15"/>
  <c r="D162" i="15"/>
  <c r="AD161" i="15"/>
  <c r="AC161" i="15"/>
  <c r="AB161" i="15"/>
  <c r="AA161" i="15"/>
  <c r="Z161" i="15"/>
  <c r="Y161" i="15"/>
  <c r="X161" i="15"/>
  <c r="W161" i="15"/>
  <c r="V161" i="15"/>
  <c r="U161" i="15"/>
  <c r="T161" i="15"/>
  <c r="S161" i="15"/>
  <c r="R161" i="15"/>
  <c r="Q161" i="15"/>
  <c r="P161" i="15"/>
  <c r="O161" i="15"/>
  <c r="N161" i="15"/>
  <c r="M161" i="15"/>
  <c r="L161" i="15"/>
  <c r="K161" i="15"/>
  <c r="J161" i="15"/>
  <c r="I161" i="15"/>
  <c r="H161" i="15"/>
  <c r="G161" i="15"/>
  <c r="F161" i="15"/>
  <c r="E161" i="15"/>
  <c r="D161" i="15"/>
  <c r="AD160" i="15"/>
  <c r="AC160" i="15"/>
  <c r="AB160" i="15"/>
  <c r="AA160" i="15"/>
  <c r="Z160" i="15"/>
  <c r="Y160" i="15"/>
  <c r="X160" i="15"/>
  <c r="W160" i="15"/>
  <c r="V160" i="15"/>
  <c r="U160" i="15"/>
  <c r="T160" i="15"/>
  <c r="S160" i="15"/>
  <c r="R160" i="15"/>
  <c r="Q160" i="15"/>
  <c r="P160" i="15"/>
  <c r="O160" i="15"/>
  <c r="N160" i="15"/>
  <c r="M160" i="15"/>
  <c r="L160" i="15"/>
  <c r="K160" i="15"/>
  <c r="J160" i="15"/>
  <c r="I160" i="15"/>
  <c r="H160" i="15"/>
  <c r="G160" i="15"/>
  <c r="F160" i="15"/>
  <c r="E160" i="15"/>
  <c r="D160" i="15"/>
  <c r="AD159" i="15"/>
  <c r="AC159" i="15"/>
  <c r="AB159" i="15"/>
  <c r="AA159" i="15"/>
  <c r="Z159" i="15"/>
  <c r="Y159" i="15"/>
  <c r="X159" i="15"/>
  <c r="W159" i="15"/>
  <c r="V159" i="15"/>
  <c r="U159" i="15"/>
  <c r="T159" i="15"/>
  <c r="S159" i="15"/>
  <c r="R159" i="15"/>
  <c r="Q159" i="15"/>
  <c r="P159" i="15"/>
  <c r="O159" i="15"/>
  <c r="N159" i="15"/>
  <c r="M159" i="15"/>
  <c r="L159" i="15"/>
  <c r="K159" i="15"/>
  <c r="J159" i="15"/>
  <c r="I159" i="15"/>
  <c r="H159" i="15"/>
  <c r="G159" i="15"/>
  <c r="F159" i="15"/>
  <c r="E159" i="15"/>
  <c r="D159" i="15"/>
  <c r="AD158" i="15"/>
  <c r="AC158" i="15"/>
  <c r="AB158" i="15"/>
  <c r="AA158" i="15"/>
  <c r="Z158" i="15"/>
  <c r="Y158" i="15"/>
  <c r="X158" i="15"/>
  <c r="W158" i="15"/>
  <c r="V158" i="15"/>
  <c r="U158" i="15"/>
  <c r="T158" i="15"/>
  <c r="S158" i="15"/>
  <c r="R158" i="15"/>
  <c r="Q158" i="15"/>
  <c r="P158" i="15"/>
  <c r="O158" i="15"/>
  <c r="N158" i="15"/>
  <c r="M158" i="15"/>
  <c r="L158" i="15"/>
  <c r="K158" i="15"/>
  <c r="J158" i="15"/>
  <c r="I158" i="15"/>
  <c r="H158" i="15"/>
  <c r="G158" i="15"/>
  <c r="F158" i="15"/>
  <c r="E158" i="15"/>
  <c r="D158" i="15"/>
  <c r="AD157" i="15"/>
  <c r="AC157" i="15"/>
  <c r="AB157" i="15"/>
  <c r="AA157" i="15"/>
  <c r="Z157" i="15"/>
  <c r="Y157" i="15"/>
  <c r="X157" i="15"/>
  <c r="W157" i="15"/>
  <c r="V157" i="15"/>
  <c r="U157" i="15"/>
  <c r="T157" i="15"/>
  <c r="S157" i="15"/>
  <c r="R157" i="15"/>
  <c r="Q157" i="15"/>
  <c r="P157" i="15"/>
  <c r="O157" i="15"/>
  <c r="N157" i="15"/>
  <c r="M157" i="15"/>
  <c r="L157" i="15"/>
  <c r="K157" i="15"/>
  <c r="J157" i="15"/>
  <c r="I157" i="15"/>
  <c r="H157" i="15"/>
  <c r="G157" i="15"/>
  <c r="F157" i="15"/>
  <c r="E157" i="15"/>
  <c r="D157" i="15"/>
  <c r="AD156" i="15"/>
  <c r="AC156" i="15"/>
  <c r="AB156" i="15"/>
  <c r="AA156" i="15"/>
  <c r="Z156" i="15"/>
  <c r="Y156" i="15"/>
  <c r="X156" i="15"/>
  <c r="W156" i="15"/>
  <c r="V156" i="15"/>
  <c r="U156" i="15"/>
  <c r="T156" i="15"/>
  <c r="S156" i="15"/>
  <c r="R156" i="15"/>
  <c r="Q156" i="15"/>
  <c r="P156" i="15"/>
  <c r="O156" i="15"/>
  <c r="N156" i="15"/>
  <c r="M156" i="15"/>
  <c r="L156" i="15"/>
  <c r="K156" i="15"/>
  <c r="J156" i="15"/>
  <c r="I156" i="15"/>
  <c r="H156" i="15"/>
  <c r="G156" i="15"/>
  <c r="F156" i="15"/>
  <c r="E156" i="15"/>
  <c r="D156" i="15"/>
  <c r="AD155" i="15"/>
  <c r="AC155" i="15"/>
  <c r="AB155" i="15"/>
  <c r="AA155" i="15"/>
  <c r="Z155" i="15"/>
  <c r="Y155" i="15"/>
  <c r="X155" i="15"/>
  <c r="W155" i="15"/>
  <c r="V155" i="15"/>
  <c r="U155" i="15"/>
  <c r="T155" i="15"/>
  <c r="S155" i="15"/>
  <c r="R155" i="15"/>
  <c r="Q155" i="15"/>
  <c r="P155" i="15"/>
  <c r="O155" i="15"/>
  <c r="N155" i="15"/>
  <c r="M155" i="15"/>
  <c r="L155" i="15"/>
  <c r="K155" i="15"/>
  <c r="J155" i="15"/>
  <c r="I155" i="15"/>
  <c r="H155" i="15"/>
  <c r="G155" i="15"/>
  <c r="F155" i="15"/>
  <c r="E155" i="15"/>
  <c r="D155" i="15"/>
  <c r="AD153" i="15"/>
  <c r="AC153" i="15"/>
  <c r="AB153" i="15"/>
  <c r="AA153" i="15"/>
  <c r="Z153" i="15"/>
  <c r="Y153" i="15"/>
  <c r="X153" i="15"/>
  <c r="W153" i="15"/>
  <c r="V153" i="15"/>
  <c r="U153" i="15"/>
  <c r="T153" i="15"/>
  <c r="S153" i="15"/>
  <c r="R153" i="15"/>
  <c r="Q153" i="15"/>
  <c r="P153" i="15"/>
  <c r="O153" i="15"/>
  <c r="N153" i="15"/>
  <c r="M153" i="15"/>
  <c r="L153" i="15"/>
  <c r="K153" i="15"/>
  <c r="J153" i="15"/>
  <c r="I153" i="15"/>
  <c r="H153" i="15"/>
  <c r="G153" i="15"/>
  <c r="F153" i="15"/>
  <c r="E153" i="15"/>
  <c r="D153" i="15"/>
  <c r="AD152" i="15"/>
  <c r="AC152" i="15"/>
  <c r="AB152" i="15"/>
  <c r="AA152" i="15"/>
  <c r="Z152" i="15"/>
  <c r="Y152" i="15"/>
  <c r="X152" i="15"/>
  <c r="W152" i="15"/>
  <c r="V152" i="15"/>
  <c r="U152" i="15"/>
  <c r="T152" i="15"/>
  <c r="S152" i="15"/>
  <c r="R152" i="15"/>
  <c r="Q152" i="15"/>
  <c r="P152" i="15"/>
  <c r="O152" i="15"/>
  <c r="N152" i="15"/>
  <c r="M152" i="15"/>
  <c r="L152" i="15"/>
  <c r="K152" i="15"/>
  <c r="J152" i="15"/>
  <c r="I152" i="15"/>
  <c r="H152" i="15"/>
  <c r="G152" i="15"/>
  <c r="F152" i="15"/>
  <c r="E152" i="15"/>
  <c r="D152" i="15"/>
  <c r="AD151" i="15"/>
  <c r="AC151" i="15"/>
  <c r="AB151" i="15"/>
  <c r="AA151" i="15"/>
  <c r="Z151" i="15"/>
  <c r="Y151" i="15"/>
  <c r="X151" i="15"/>
  <c r="W151" i="15"/>
  <c r="V151" i="15"/>
  <c r="U151" i="15"/>
  <c r="T151" i="15"/>
  <c r="S151" i="15"/>
  <c r="R151" i="15"/>
  <c r="Q151" i="15"/>
  <c r="P151" i="15"/>
  <c r="O151" i="15"/>
  <c r="N151" i="15"/>
  <c r="M151" i="15"/>
  <c r="L151" i="15"/>
  <c r="K151" i="15"/>
  <c r="J151" i="15"/>
  <c r="I151" i="15"/>
  <c r="H151" i="15"/>
  <c r="G151" i="15"/>
  <c r="F151" i="15"/>
  <c r="E151" i="15"/>
  <c r="D151" i="15"/>
  <c r="AD148" i="15"/>
  <c r="AC148" i="15"/>
  <c r="AB148" i="15"/>
  <c r="AA148" i="15"/>
  <c r="Z148" i="15"/>
  <c r="Y148" i="15"/>
  <c r="X148" i="15"/>
  <c r="W148" i="15"/>
  <c r="V148" i="15"/>
  <c r="U148" i="15"/>
  <c r="T148" i="15"/>
  <c r="S148" i="15"/>
  <c r="R148" i="15"/>
  <c r="Q148" i="15"/>
  <c r="P148" i="15"/>
  <c r="O148" i="15"/>
  <c r="N148" i="15"/>
  <c r="M148" i="15"/>
  <c r="L148" i="15"/>
  <c r="K148" i="15"/>
  <c r="J148" i="15"/>
  <c r="I148" i="15"/>
  <c r="H148" i="15"/>
  <c r="G148" i="15"/>
  <c r="F148" i="15"/>
  <c r="E148" i="15"/>
  <c r="D148" i="15"/>
  <c r="AD147" i="15"/>
  <c r="AC147" i="15"/>
  <c r="AB147" i="15"/>
  <c r="AA147" i="15"/>
  <c r="Z147" i="15"/>
  <c r="Y147" i="15"/>
  <c r="X147" i="15"/>
  <c r="W147" i="15"/>
  <c r="V147" i="15"/>
  <c r="U147" i="15"/>
  <c r="T147" i="15"/>
  <c r="S147" i="15"/>
  <c r="R147" i="15"/>
  <c r="Q147" i="15"/>
  <c r="P147" i="15"/>
  <c r="O147" i="15"/>
  <c r="N147" i="15"/>
  <c r="M147" i="15"/>
  <c r="L147" i="15"/>
  <c r="K147" i="15"/>
  <c r="J147" i="15"/>
  <c r="I147" i="15"/>
  <c r="H147" i="15"/>
  <c r="G147" i="15"/>
  <c r="F147" i="15"/>
  <c r="E147" i="15"/>
  <c r="D147" i="15"/>
  <c r="AD146" i="15"/>
  <c r="AC146" i="15"/>
  <c r="AB146" i="15"/>
  <c r="AA146" i="15"/>
  <c r="Z146" i="15"/>
  <c r="Y146" i="15"/>
  <c r="X146" i="15"/>
  <c r="W146" i="15"/>
  <c r="V146" i="15"/>
  <c r="U146" i="15"/>
  <c r="T146" i="15"/>
  <c r="S146" i="15"/>
  <c r="R146" i="15"/>
  <c r="Q146" i="15"/>
  <c r="P146" i="15"/>
  <c r="O146" i="15"/>
  <c r="N146" i="15"/>
  <c r="M146" i="15"/>
  <c r="L146" i="15"/>
  <c r="K146" i="15"/>
  <c r="J146" i="15"/>
  <c r="I146" i="15"/>
  <c r="H146" i="15"/>
  <c r="G146" i="15"/>
  <c r="F146" i="15"/>
  <c r="E146" i="15"/>
  <c r="D146" i="15"/>
  <c r="AD143" i="15"/>
  <c r="AC143" i="15"/>
  <c r="AB143" i="15"/>
  <c r="AA143" i="15"/>
  <c r="Z143" i="15"/>
  <c r="Y143" i="15"/>
  <c r="X143" i="15"/>
  <c r="W143" i="15"/>
  <c r="V143" i="15"/>
  <c r="U143" i="15"/>
  <c r="T143" i="15"/>
  <c r="S143" i="15"/>
  <c r="R143" i="15"/>
  <c r="Q143" i="15"/>
  <c r="P143" i="15"/>
  <c r="O143" i="15"/>
  <c r="N143" i="15"/>
  <c r="M143" i="15"/>
  <c r="L143" i="15"/>
  <c r="K143" i="15"/>
  <c r="J143" i="15"/>
  <c r="I143" i="15"/>
  <c r="H143" i="15"/>
  <c r="G143" i="15"/>
  <c r="F143" i="15"/>
  <c r="E143" i="15"/>
  <c r="D143" i="15"/>
  <c r="AD142" i="15"/>
  <c r="AC142" i="15"/>
  <c r="AB142" i="15"/>
  <c r="AA142" i="15"/>
  <c r="Z142" i="15"/>
  <c r="Y142" i="15"/>
  <c r="X142" i="15"/>
  <c r="W142" i="15"/>
  <c r="V142" i="15"/>
  <c r="U142" i="15"/>
  <c r="T142" i="15"/>
  <c r="S142" i="15"/>
  <c r="R142" i="15"/>
  <c r="Q142" i="15"/>
  <c r="P142" i="15"/>
  <c r="O142" i="15"/>
  <c r="N142" i="15"/>
  <c r="M142" i="15"/>
  <c r="L142" i="15"/>
  <c r="K142" i="15"/>
  <c r="J142" i="15"/>
  <c r="I142" i="15"/>
  <c r="H142" i="15"/>
  <c r="G142" i="15"/>
  <c r="F142" i="15"/>
  <c r="E142" i="15"/>
  <c r="D142" i="15"/>
  <c r="AD141" i="15"/>
  <c r="AC141" i="15"/>
  <c r="AB141" i="15"/>
  <c r="AA141" i="15"/>
  <c r="Z141" i="15"/>
  <c r="Y141" i="15"/>
  <c r="X141" i="15"/>
  <c r="W141" i="15"/>
  <c r="V141" i="15"/>
  <c r="U141" i="15"/>
  <c r="T141" i="15"/>
  <c r="S141" i="15"/>
  <c r="R141" i="15"/>
  <c r="Q141" i="15"/>
  <c r="P141" i="15"/>
  <c r="O141" i="15"/>
  <c r="N141" i="15"/>
  <c r="M141" i="15"/>
  <c r="L141" i="15"/>
  <c r="K141" i="15"/>
  <c r="J141" i="15"/>
  <c r="I141" i="15"/>
  <c r="H141" i="15"/>
  <c r="G141" i="15"/>
  <c r="F141" i="15"/>
  <c r="E141" i="15"/>
  <c r="D141" i="15"/>
  <c r="AD139" i="15"/>
  <c r="AC139" i="15"/>
  <c r="AB139" i="15"/>
  <c r="AA139" i="15"/>
  <c r="Z139" i="15"/>
  <c r="Y139" i="15"/>
  <c r="X139" i="15"/>
  <c r="W139" i="15"/>
  <c r="V139" i="15"/>
  <c r="U139" i="15"/>
  <c r="T139" i="15"/>
  <c r="S139" i="15"/>
  <c r="R139" i="15"/>
  <c r="Q139" i="15"/>
  <c r="P139" i="15"/>
  <c r="O139" i="15"/>
  <c r="N139" i="15"/>
  <c r="M139" i="15"/>
  <c r="L139" i="15"/>
  <c r="K139" i="15"/>
  <c r="J139" i="15"/>
  <c r="I139" i="15"/>
  <c r="H139" i="15"/>
  <c r="G139" i="15"/>
  <c r="F139" i="15"/>
  <c r="E139" i="15"/>
  <c r="D139" i="15"/>
  <c r="AD138" i="15"/>
  <c r="AC138" i="15"/>
  <c r="AB138" i="15"/>
  <c r="AA138" i="15"/>
  <c r="Z138" i="15"/>
  <c r="Y138" i="15"/>
  <c r="X138" i="15"/>
  <c r="W138" i="15"/>
  <c r="V138" i="15"/>
  <c r="U138" i="15"/>
  <c r="T138" i="15"/>
  <c r="S138" i="15"/>
  <c r="R138" i="15"/>
  <c r="Q138" i="15"/>
  <c r="P138" i="15"/>
  <c r="O138" i="15"/>
  <c r="N138" i="15"/>
  <c r="M138" i="15"/>
  <c r="L138" i="15"/>
  <c r="K138" i="15"/>
  <c r="J138" i="15"/>
  <c r="I138" i="15"/>
  <c r="H138" i="15"/>
  <c r="G138" i="15"/>
  <c r="F138" i="15"/>
  <c r="E138" i="15"/>
  <c r="D138" i="15"/>
  <c r="AD137" i="15"/>
  <c r="AC137" i="15"/>
  <c r="AB137" i="15"/>
  <c r="AA137" i="15"/>
  <c r="Z137" i="15"/>
  <c r="Y137" i="15"/>
  <c r="X137" i="15"/>
  <c r="W137" i="15"/>
  <c r="V137" i="15"/>
  <c r="U137" i="15"/>
  <c r="T137" i="15"/>
  <c r="S137" i="15"/>
  <c r="R137" i="15"/>
  <c r="Q137" i="15"/>
  <c r="P137" i="15"/>
  <c r="O137" i="15"/>
  <c r="N137" i="15"/>
  <c r="M137" i="15"/>
  <c r="L137" i="15"/>
  <c r="K137" i="15"/>
  <c r="J137" i="15"/>
  <c r="I137" i="15"/>
  <c r="H137" i="15"/>
  <c r="G137" i="15"/>
  <c r="F137" i="15"/>
  <c r="E137" i="15"/>
  <c r="D137" i="15"/>
  <c r="AD136" i="15"/>
  <c r="AC136" i="15"/>
  <c r="AB136" i="15"/>
  <c r="AA136" i="15"/>
  <c r="Z136" i="15"/>
  <c r="Y136" i="15"/>
  <c r="X136" i="15"/>
  <c r="W136" i="15"/>
  <c r="V136" i="15"/>
  <c r="U136" i="15"/>
  <c r="T136" i="15"/>
  <c r="S136" i="15"/>
  <c r="R136" i="15"/>
  <c r="Q136" i="15"/>
  <c r="P136" i="15"/>
  <c r="O136" i="15"/>
  <c r="N136" i="15"/>
  <c r="M136" i="15"/>
  <c r="L136" i="15"/>
  <c r="K136" i="15"/>
  <c r="J136" i="15"/>
  <c r="I136" i="15"/>
  <c r="H136" i="15"/>
  <c r="G136" i="15"/>
  <c r="F136" i="15"/>
  <c r="E136" i="15"/>
  <c r="D136" i="15"/>
  <c r="AD135" i="15"/>
  <c r="AC135" i="15"/>
  <c r="AB135" i="15"/>
  <c r="AA135" i="15"/>
  <c r="Z135" i="15"/>
  <c r="Y135" i="15"/>
  <c r="X135" i="15"/>
  <c r="W135" i="15"/>
  <c r="V135" i="15"/>
  <c r="U135" i="15"/>
  <c r="T135" i="15"/>
  <c r="S135" i="15"/>
  <c r="R135" i="15"/>
  <c r="Q135" i="15"/>
  <c r="P135" i="15"/>
  <c r="O135" i="15"/>
  <c r="N135" i="15"/>
  <c r="M135" i="15"/>
  <c r="L135" i="15"/>
  <c r="K135" i="15"/>
  <c r="J135" i="15"/>
  <c r="I135" i="15"/>
  <c r="H135" i="15"/>
  <c r="G135" i="15"/>
  <c r="F135" i="15"/>
  <c r="E135" i="15"/>
  <c r="D135" i="15"/>
  <c r="AD134" i="15"/>
  <c r="AC134" i="15"/>
  <c r="AB134" i="15"/>
  <c r="AA134" i="15"/>
  <c r="Z134" i="15"/>
  <c r="Y134" i="15"/>
  <c r="X134" i="15"/>
  <c r="W134" i="15"/>
  <c r="V134" i="15"/>
  <c r="U134" i="15"/>
  <c r="T134" i="15"/>
  <c r="S134" i="15"/>
  <c r="R134" i="15"/>
  <c r="Q134" i="15"/>
  <c r="P134" i="15"/>
  <c r="O134" i="15"/>
  <c r="N134" i="15"/>
  <c r="M134" i="15"/>
  <c r="L134" i="15"/>
  <c r="K134" i="15"/>
  <c r="J134" i="15"/>
  <c r="I134" i="15"/>
  <c r="H134" i="15"/>
  <c r="G134" i="15"/>
  <c r="F134" i="15"/>
  <c r="E134" i="15"/>
  <c r="D134" i="15"/>
  <c r="AD133" i="15"/>
  <c r="AC133" i="15"/>
  <c r="AB133" i="15"/>
  <c r="AA133" i="15"/>
  <c r="Z133" i="15"/>
  <c r="Y133" i="15"/>
  <c r="X133" i="15"/>
  <c r="W133" i="15"/>
  <c r="V133" i="15"/>
  <c r="U133" i="15"/>
  <c r="T133" i="15"/>
  <c r="S133" i="15"/>
  <c r="R133" i="15"/>
  <c r="Q133" i="15"/>
  <c r="P133" i="15"/>
  <c r="O133" i="15"/>
  <c r="N133" i="15"/>
  <c r="M133" i="15"/>
  <c r="L133" i="15"/>
  <c r="K133" i="15"/>
  <c r="J133" i="15"/>
  <c r="I133" i="15"/>
  <c r="H133" i="15"/>
  <c r="G133" i="15"/>
  <c r="F133" i="15"/>
  <c r="E133" i="15"/>
  <c r="D133" i="15"/>
  <c r="AD132" i="15"/>
  <c r="AC132" i="15"/>
  <c r="AB132" i="15"/>
  <c r="AA132" i="15"/>
  <c r="Z132" i="15"/>
  <c r="Y132" i="15"/>
  <c r="X132" i="15"/>
  <c r="W132" i="15"/>
  <c r="V132" i="15"/>
  <c r="U132" i="15"/>
  <c r="T132" i="15"/>
  <c r="S132" i="15"/>
  <c r="R132" i="15"/>
  <c r="Q132" i="15"/>
  <c r="P132" i="15"/>
  <c r="O132" i="15"/>
  <c r="N132" i="15"/>
  <c r="M132" i="15"/>
  <c r="L132" i="15"/>
  <c r="K132" i="15"/>
  <c r="J132" i="15"/>
  <c r="I132" i="15"/>
  <c r="H132" i="15"/>
  <c r="G132" i="15"/>
  <c r="F132" i="15"/>
  <c r="E132" i="15"/>
  <c r="D132" i="15"/>
  <c r="AD131" i="15"/>
  <c r="AC131" i="15"/>
  <c r="AB131" i="15"/>
  <c r="AA131" i="15"/>
  <c r="Z131" i="15"/>
  <c r="Y131" i="15"/>
  <c r="X131" i="15"/>
  <c r="W131" i="15"/>
  <c r="V131" i="15"/>
  <c r="U131" i="15"/>
  <c r="T131" i="15"/>
  <c r="S131" i="15"/>
  <c r="R131" i="15"/>
  <c r="Q131" i="15"/>
  <c r="P131" i="15"/>
  <c r="O131" i="15"/>
  <c r="N131" i="15"/>
  <c r="M131" i="15"/>
  <c r="L131" i="15"/>
  <c r="K131" i="15"/>
  <c r="J131" i="15"/>
  <c r="I131" i="15"/>
  <c r="H131" i="15"/>
  <c r="G131" i="15"/>
  <c r="F131" i="15"/>
  <c r="E131" i="15"/>
  <c r="D131" i="15"/>
  <c r="AD129" i="15"/>
  <c r="AC129" i="15"/>
  <c r="AB129" i="15"/>
  <c r="AA129" i="15"/>
  <c r="Z129" i="15"/>
  <c r="Y129" i="15"/>
  <c r="X129" i="15"/>
  <c r="W129" i="15"/>
  <c r="V129" i="15"/>
  <c r="U129" i="15"/>
  <c r="T129" i="15"/>
  <c r="S129" i="15"/>
  <c r="R129" i="15"/>
  <c r="Q129" i="15"/>
  <c r="P129" i="15"/>
  <c r="O129" i="15"/>
  <c r="N129" i="15"/>
  <c r="M129" i="15"/>
  <c r="L129" i="15"/>
  <c r="K129" i="15"/>
  <c r="J129" i="15"/>
  <c r="I129" i="15"/>
  <c r="H129" i="15"/>
  <c r="G129" i="15"/>
  <c r="F129" i="15"/>
  <c r="E129" i="15"/>
  <c r="D129" i="15"/>
  <c r="AD128" i="15"/>
  <c r="AC128" i="15"/>
  <c r="AB128" i="15"/>
  <c r="AA128" i="15"/>
  <c r="Z128" i="15"/>
  <c r="Y128" i="15"/>
  <c r="X128" i="15"/>
  <c r="W128" i="15"/>
  <c r="V128" i="15"/>
  <c r="U128" i="15"/>
  <c r="T128" i="15"/>
  <c r="S128" i="15"/>
  <c r="R128" i="15"/>
  <c r="Q128" i="15"/>
  <c r="P128" i="15"/>
  <c r="O128" i="15"/>
  <c r="N128" i="15"/>
  <c r="M128" i="15"/>
  <c r="L128" i="15"/>
  <c r="K128" i="15"/>
  <c r="J128" i="15"/>
  <c r="I128" i="15"/>
  <c r="H128" i="15"/>
  <c r="G128" i="15"/>
  <c r="F128" i="15"/>
  <c r="E128" i="15"/>
  <c r="D128" i="15"/>
  <c r="AD126" i="15"/>
  <c r="AC126" i="15"/>
  <c r="AB126" i="15"/>
  <c r="AA126" i="15"/>
  <c r="Z126" i="15"/>
  <c r="Y126" i="15"/>
  <c r="X126" i="15"/>
  <c r="W126" i="15"/>
  <c r="V126" i="15"/>
  <c r="U126" i="15"/>
  <c r="T126" i="15"/>
  <c r="S126" i="15"/>
  <c r="R126" i="15"/>
  <c r="Q126" i="15"/>
  <c r="P126" i="15"/>
  <c r="O126" i="15"/>
  <c r="N126" i="15"/>
  <c r="M126" i="15"/>
  <c r="L126" i="15"/>
  <c r="K126" i="15"/>
  <c r="J126" i="15"/>
  <c r="I126" i="15"/>
  <c r="H126" i="15"/>
  <c r="G126" i="15"/>
  <c r="F126" i="15"/>
  <c r="E126" i="15"/>
  <c r="D126" i="15"/>
  <c r="AD125" i="15"/>
  <c r="AC125" i="15"/>
  <c r="AB125" i="15"/>
  <c r="AA125" i="15"/>
  <c r="Z125" i="15"/>
  <c r="Y125" i="15"/>
  <c r="X125" i="15"/>
  <c r="W125" i="15"/>
  <c r="V125" i="15"/>
  <c r="U125" i="15"/>
  <c r="T125" i="15"/>
  <c r="S125" i="15"/>
  <c r="R125" i="15"/>
  <c r="Q125" i="15"/>
  <c r="P125" i="15"/>
  <c r="O125" i="15"/>
  <c r="N125" i="15"/>
  <c r="M125" i="15"/>
  <c r="L125" i="15"/>
  <c r="K125" i="15"/>
  <c r="J125" i="15"/>
  <c r="I125" i="15"/>
  <c r="H125" i="15"/>
  <c r="G125" i="15"/>
  <c r="F125" i="15"/>
  <c r="E125" i="15"/>
  <c r="D125" i="15"/>
  <c r="AD122" i="15"/>
  <c r="AC122" i="15"/>
  <c r="AB122" i="15"/>
  <c r="AA122" i="15"/>
  <c r="Z122" i="15"/>
  <c r="Y122" i="15"/>
  <c r="X122" i="15"/>
  <c r="W122" i="15"/>
  <c r="V122" i="15"/>
  <c r="U122" i="15"/>
  <c r="T122" i="15"/>
  <c r="S122" i="15"/>
  <c r="R122" i="15"/>
  <c r="Q122" i="15"/>
  <c r="P122" i="15"/>
  <c r="O122" i="15"/>
  <c r="N122" i="15"/>
  <c r="M122" i="15"/>
  <c r="L122" i="15"/>
  <c r="K122" i="15"/>
  <c r="J122" i="15"/>
  <c r="I122" i="15"/>
  <c r="H122" i="15"/>
  <c r="G122" i="15"/>
  <c r="F122" i="15"/>
  <c r="E122" i="15"/>
  <c r="D122" i="15"/>
  <c r="AD121" i="15"/>
  <c r="AC121" i="15"/>
  <c r="AB121" i="15"/>
  <c r="AA121" i="15"/>
  <c r="Z121" i="15"/>
  <c r="Y121" i="15"/>
  <c r="X121" i="15"/>
  <c r="W121" i="15"/>
  <c r="V121" i="15"/>
  <c r="U121" i="15"/>
  <c r="T121" i="15"/>
  <c r="S121" i="15"/>
  <c r="R121" i="15"/>
  <c r="Q121" i="15"/>
  <c r="P121" i="15"/>
  <c r="O121" i="15"/>
  <c r="N121" i="15"/>
  <c r="M121" i="15"/>
  <c r="L121" i="15"/>
  <c r="K121" i="15"/>
  <c r="J121" i="15"/>
  <c r="I121" i="15"/>
  <c r="H121" i="15"/>
  <c r="G121" i="15"/>
  <c r="F121" i="15"/>
  <c r="E121" i="15"/>
  <c r="D121" i="15"/>
  <c r="AD120" i="15"/>
  <c r="AC120" i="15"/>
  <c r="AB120" i="15"/>
  <c r="AA120" i="15"/>
  <c r="Z120" i="15"/>
  <c r="Y120" i="15"/>
  <c r="X120" i="15"/>
  <c r="W120" i="15"/>
  <c r="V120" i="15"/>
  <c r="U120" i="15"/>
  <c r="T120" i="15"/>
  <c r="S120" i="15"/>
  <c r="R120" i="15"/>
  <c r="Q120" i="15"/>
  <c r="P120" i="15"/>
  <c r="O120" i="15"/>
  <c r="N120" i="15"/>
  <c r="M120" i="15"/>
  <c r="L120" i="15"/>
  <c r="K120" i="15"/>
  <c r="J120" i="15"/>
  <c r="I120" i="15"/>
  <c r="H120" i="15"/>
  <c r="G120" i="15"/>
  <c r="F120" i="15"/>
  <c r="E120" i="15"/>
  <c r="D120" i="15"/>
  <c r="AD117" i="15"/>
  <c r="AC117" i="15"/>
  <c r="AB117" i="15"/>
  <c r="AA117" i="15"/>
  <c r="Z117" i="15"/>
  <c r="Y117" i="15"/>
  <c r="X117" i="15"/>
  <c r="W117" i="15"/>
  <c r="V117" i="15"/>
  <c r="U117" i="15"/>
  <c r="T117" i="15"/>
  <c r="S117" i="15"/>
  <c r="R117" i="15"/>
  <c r="Q117" i="15"/>
  <c r="P117" i="15"/>
  <c r="O117" i="15"/>
  <c r="N117" i="15"/>
  <c r="M117" i="15"/>
  <c r="L117" i="15"/>
  <c r="K117" i="15"/>
  <c r="J117" i="15"/>
  <c r="I117" i="15"/>
  <c r="H117" i="15"/>
  <c r="G117" i="15"/>
  <c r="F117" i="15"/>
  <c r="E117" i="15"/>
  <c r="D117" i="15"/>
  <c r="AD116" i="15"/>
  <c r="AC116" i="15"/>
  <c r="AB116" i="15"/>
  <c r="AA116" i="15"/>
  <c r="Z116" i="15"/>
  <c r="Y116" i="15"/>
  <c r="X116" i="15"/>
  <c r="W116" i="15"/>
  <c r="V116" i="15"/>
  <c r="U116" i="15"/>
  <c r="T116" i="15"/>
  <c r="S116" i="15"/>
  <c r="R116" i="15"/>
  <c r="Q116" i="15"/>
  <c r="P116" i="15"/>
  <c r="O116" i="15"/>
  <c r="N116" i="15"/>
  <c r="M116" i="15"/>
  <c r="L116" i="15"/>
  <c r="K116" i="15"/>
  <c r="J116" i="15"/>
  <c r="I116" i="15"/>
  <c r="H116" i="15"/>
  <c r="G116" i="15"/>
  <c r="F116" i="15"/>
  <c r="E116" i="15"/>
  <c r="D116" i="15"/>
  <c r="AD115" i="15"/>
  <c r="AC115" i="15"/>
  <c r="AB115" i="15"/>
  <c r="AA115" i="15"/>
  <c r="Z115" i="15"/>
  <c r="Y115" i="15"/>
  <c r="X115" i="15"/>
  <c r="W115" i="15"/>
  <c r="V115" i="15"/>
  <c r="U115" i="15"/>
  <c r="T115" i="15"/>
  <c r="S115" i="15"/>
  <c r="R115" i="15"/>
  <c r="Q115" i="15"/>
  <c r="P115" i="15"/>
  <c r="O115" i="15"/>
  <c r="N115" i="15"/>
  <c r="M115" i="15"/>
  <c r="L115" i="15"/>
  <c r="K115" i="15"/>
  <c r="J115" i="15"/>
  <c r="I115" i="15"/>
  <c r="H115" i="15"/>
  <c r="G115" i="15"/>
  <c r="F115" i="15"/>
  <c r="E115" i="15"/>
  <c r="D115" i="15"/>
  <c r="C104" i="15"/>
  <c r="D104" i="15" s="1"/>
  <c r="D88" i="15" s="1" a="1"/>
  <c r="D88" i="15" s="1"/>
  <c r="A8" i="15"/>
  <c r="B7" i="15"/>
  <c r="B6" i="15"/>
  <c r="B5" i="15"/>
  <c r="U190" i="14"/>
  <c r="T190" i="14"/>
  <c r="S190" i="14"/>
  <c r="R190" i="14"/>
  <c r="Q190" i="14"/>
  <c r="P190" i="14"/>
  <c r="O190" i="14"/>
  <c r="N190" i="14"/>
  <c r="M190" i="14"/>
  <c r="L190" i="14"/>
  <c r="K190" i="14"/>
  <c r="J190" i="14"/>
  <c r="I190" i="14"/>
  <c r="H190" i="14"/>
  <c r="G190" i="14"/>
  <c r="F190" i="14"/>
  <c r="E190" i="14"/>
  <c r="D190" i="14"/>
  <c r="U189" i="14"/>
  <c r="T189" i="14"/>
  <c r="S189" i="14"/>
  <c r="R189" i="14"/>
  <c r="Q189" i="14"/>
  <c r="P189" i="14"/>
  <c r="O189" i="14"/>
  <c r="N189" i="14"/>
  <c r="M189" i="14"/>
  <c r="L189" i="14"/>
  <c r="K189" i="14"/>
  <c r="J189" i="14"/>
  <c r="I189" i="14"/>
  <c r="H189" i="14"/>
  <c r="G189" i="14"/>
  <c r="F189" i="14"/>
  <c r="E189" i="14"/>
  <c r="D189" i="14"/>
  <c r="U188" i="14"/>
  <c r="T188" i="14"/>
  <c r="S188" i="14"/>
  <c r="R188" i="14"/>
  <c r="Q188" i="14"/>
  <c r="P188" i="14"/>
  <c r="O188" i="14"/>
  <c r="N188" i="14"/>
  <c r="M188" i="14"/>
  <c r="L188" i="14"/>
  <c r="K188" i="14"/>
  <c r="J188" i="14"/>
  <c r="I188" i="14"/>
  <c r="H188" i="14"/>
  <c r="G188" i="14"/>
  <c r="F188" i="14"/>
  <c r="E188" i="14"/>
  <c r="D188" i="14"/>
  <c r="U187" i="14"/>
  <c r="T187" i="14"/>
  <c r="S187" i="14"/>
  <c r="R187" i="14"/>
  <c r="Q187" i="14"/>
  <c r="P187" i="14"/>
  <c r="O187" i="14"/>
  <c r="N187" i="14"/>
  <c r="M187" i="14"/>
  <c r="L187" i="14"/>
  <c r="K187" i="14"/>
  <c r="J187" i="14"/>
  <c r="I187" i="14"/>
  <c r="H187" i="14"/>
  <c r="G187" i="14"/>
  <c r="F187" i="14"/>
  <c r="E187" i="14"/>
  <c r="D187" i="14"/>
  <c r="U186" i="14"/>
  <c r="T186" i="14"/>
  <c r="S186" i="14"/>
  <c r="R186" i="14"/>
  <c r="Q186" i="14"/>
  <c r="P186" i="14"/>
  <c r="O186" i="14"/>
  <c r="N186" i="14"/>
  <c r="M186" i="14"/>
  <c r="L186" i="14"/>
  <c r="K186" i="14"/>
  <c r="J186" i="14"/>
  <c r="I186" i="14"/>
  <c r="H186" i="14"/>
  <c r="G186" i="14"/>
  <c r="F186" i="14"/>
  <c r="E186" i="14"/>
  <c r="D186" i="14"/>
  <c r="U185" i="14"/>
  <c r="T185" i="14"/>
  <c r="S185" i="14"/>
  <c r="R185" i="14"/>
  <c r="Q185" i="14"/>
  <c r="P185" i="14"/>
  <c r="O185" i="14"/>
  <c r="N185" i="14"/>
  <c r="M185" i="14"/>
  <c r="L185" i="14"/>
  <c r="K185" i="14"/>
  <c r="J185" i="14"/>
  <c r="I185" i="14"/>
  <c r="H185" i="14"/>
  <c r="G185" i="14"/>
  <c r="F185" i="14"/>
  <c r="E185" i="14"/>
  <c r="D185" i="14"/>
  <c r="U184" i="14"/>
  <c r="T184" i="14"/>
  <c r="S184" i="14"/>
  <c r="R184" i="14"/>
  <c r="Q184" i="14"/>
  <c r="P184" i="14"/>
  <c r="O184" i="14"/>
  <c r="N184" i="14"/>
  <c r="M184" i="14"/>
  <c r="L184" i="14"/>
  <c r="K184" i="14"/>
  <c r="J184" i="14"/>
  <c r="I184" i="14"/>
  <c r="H184" i="14"/>
  <c r="G184" i="14"/>
  <c r="F184" i="14"/>
  <c r="E184" i="14"/>
  <c r="D184" i="14"/>
  <c r="U183" i="14"/>
  <c r="T183" i="14"/>
  <c r="S183" i="14"/>
  <c r="R183" i="14"/>
  <c r="Q183" i="14"/>
  <c r="P183" i="14"/>
  <c r="O183" i="14"/>
  <c r="N183" i="14"/>
  <c r="M183" i="14"/>
  <c r="L183" i="14"/>
  <c r="K183" i="14"/>
  <c r="J183" i="14"/>
  <c r="I183" i="14"/>
  <c r="H183" i="14"/>
  <c r="G183" i="14"/>
  <c r="F183" i="14"/>
  <c r="E183" i="14"/>
  <c r="D183" i="14"/>
  <c r="U182" i="14"/>
  <c r="T182" i="14"/>
  <c r="S182" i="14"/>
  <c r="R182" i="14"/>
  <c r="Q182" i="14"/>
  <c r="P182" i="14"/>
  <c r="O182" i="14"/>
  <c r="N182" i="14"/>
  <c r="M182" i="14"/>
  <c r="L182" i="14"/>
  <c r="K182" i="14"/>
  <c r="J182" i="14"/>
  <c r="I182" i="14"/>
  <c r="H182" i="14"/>
  <c r="G182" i="14"/>
  <c r="F182" i="14"/>
  <c r="E182" i="14"/>
  <c r="D182" i="14"/>
  <c r="U181" i="14"/>
  <c r="T181" i="14"/>
  <c r="S181" i="14"/>
  <c r="R181" i="14"/>
  <c r="Q181" i="14"/>
  <c r="P181" i="14"/>
  <c r="O181" i="14"/>
  <c r="N181" i="14"/>
  <c r="M181" i="14"/>
  <c r="L181" i="14"/>
  <c r="K181" i="14"/>
  <c r="J181" i="14"/>
  <c r="I181" i="14"/>
  <c r="H181" i="14"/>
  <c r="G181" i="14"/>
  <c r="F181" i="14"/>
  <c r="E181" i="14"/>
  <c r="D181" i="14"/>
  <c r="U180" i="14"/>
  <c r="T180" i="14"/>
  <c r="S180" i="14"/>
  <c r="R180" i="14"/>
  <c r="Q180" i="14"/>
  <c r="P180" i="14"/>
  <c r="O180" i="14"/>
  <c r="N180" i="14"/>
  <c r="M180" i="14"/>
  <c r="L180" i="14"/>
  <c r="K180" i="14"/>
  <c r="J180" i="14"/>
  <c r="I180" i="14"/>
  <c r="H180" i="14"/>
  <c r="G180" i="14"/>
  <c r="F180" i="14"/>
  <c r="E180" i="14"/>
  <c r="D180" i="14"/>
  <c r="U177" i="14"/>
  <c r="T177" i="14"/>
  <c r="S177" i="14"/>
  <c r="R177" i="14"/>
  <c r="Q177" i="14"/>
  <c r="P177" i="14"/>
  <c r="O177" i="14"/>
  <c r="N177" i="14"/>
  <c r="M177" i="14"/>
  <c r="L177" i="14"/>
  <c r="K177" i="14"/>
  <c r="J177" i="14"/>
  <c r="I177" i="14"/>
  <c r="H177" i="14"/>
  <c r="G177" i="14"/>
  <c r="F177" i="14"/>
  <c r="E177" i="14"/>
  <c r="D177" i="14"/>
  <c r="U176" i="14"/>
  <c r="T176" i="14"/>
  <c r="S176" i="14"/>
  <c r="R176" i="14"/>
  <c r="Q176" i="14"/>
  <c r="P176" i="14"/>
  <c r="O176" i="14"/>
  <c r="N176" i="14"/>
  <c r="M176" i="14"/>
  <c r="L176" i="14"/>
  <c r="K176" i="14"/>
  <c r="J176" i="14"/>
  <c r="I176" i="14"/>
  <c r="H176" i="14"/>
  <c r="G176" i="14"/>
  <c r="F176" i="14"/>
  <c r="E176" i="14"/>
  <c r="D176" i="14"/>
  <c r="U175" i="14"/>
  <c r="T175" i="14"/>
  <c r="S175" i="14"/>
  <c r="R175" i="14"/>
  <c r="Q175" i="14"/>
  <c r="P175" i="14"/>
  <c r="O175" i="14"/>
  <c r="N175" i="14"/>
  <c r="M175" i="14"/>
  <c r="L175" i="14"/>
  <c r="K175" i="14"/>
  <c r="J175" i="14"/>
  <c r="I175" i="14"/>
  <c r="H175" i="14"/>
  <c r="G175" i="14"/>
  <c r="F175" i="14"/>
  <c r="E175" i="14"/>
  <c r="D175" i="14"/>
  <c r="U174" i="14"/>
  <c r="T174" i="14"/>
  <c r="S174" i="14"/>
  <c r="R174" i="14"/>
  <c r="Q174" i="14"/>
  <c r="P174" i="14"/>
  <c r="O174" i="14"/>
  <c r="N174" i="14"/>
  <c r="M174" i="14"/>
  <c r="L174" i="14"/>
  <c r="K174" i="14"/>
  <c r="J174" i="14"/>
  <c r="I174" i="14"/>
  <c r="H174" i="14"/>
  <c r="G174" i="14"/>
  <c r="F174" i="14"/>
  <c r="E174" i="14"/>
  <c r="D174" i="14"/>
  <c r="U173" i="14"/>
  <c r="T173" i="14"/>
  <c r="S173" i="14"/>
  <c r="R173" i="14"/>
  <c r="Q173" i="14"/>
  <c r="P173" i="14"/>
  <c r="O173" i="14"/>
  <c r="N173" i="14"/>
  <c r="M173" i="14"/>
  <c r="L173" i="14"/>
  <c r="K173" i="14"/>
  <c r="J173" i="14"/>
  <c r="I173" i="14"/>
  <c r="H173" i="14"/>
  <c r="G173" i="14"/>
  <c r="F173" i="14"/>
  <c r="E173" i="14"/>
  <c r="D173" i="14"/>
  <c r="U172" i="14"/>
  <c r="T172" i="14"/>
  <c r="S172" i="14"/>
  <c r="R172" i="14"/>
  <c r="Q172" i="14"/>
  <c r="P172" i="14"/>
  <c r="O172" i="14"/>
  <c r="N172" i="14"/>
  <c r="M172" i="14"/>
  <c r="L172" i="14"/>
  <c r="K172" i="14"/>
  <c r="J172" i="14"/>
  <c r="I172" i="14"/>
  <c r="H172" i="14"/>
  <c r="G172" i="14"/>
  <c r="F172" i="14"/>
  <c r="E172" i="14"/>
  <c r="D172" i="14"/>
  <c r="U170" i="14"/>
  <c r="T170" i="14"/>
  <c r="S170" i="14"/>
  <c r="R170" i="14"/>
  <c r="Q170" i="14"/>
  <c r="P170" i="14"/>
  <c r="O170" i="14"/>
  <c r="N170" i="14"/>
  <c r="M170" i="14"/>
  <c r="L170" i="14"/>
  <c r="K170" i="14"/>
  <c r="J170" i="14"/>
  <c r="I170" i="14"/>
  <c r="H170" i="14"/>
  <c r="G170" i="14"/>
  <c r="F170" i="14"/>
  <c r="E170" i="14"/>
  <c r="D170" i="14"/>
  <c r="U169" i="14"/>
  <c r="T169" i="14"/>
  <c r="S169" i="14"/>
  <c r="R169" i="14"/>
  <c r="Q169" i="14"/>
  <c r="P169" i="14"/>
  <c r="O169" i="14"/>
  <c r="N169" i="14"/>
  <c r="M169" i="14"/>
  <c r="L169" i="14"/>
  <c r="K169" i="14"/>
  <c r="J169" i="14"/>
  <c r="I169" i="14"/>
  <c r="H169" i="14"/>
  <c r="G169" i="14"/>
  <c r="F169" i="14"/>
  <c r="E169" i="14"/>
  <c r="D169" i="14"/>
  <c r="U167" i="14"/>
  <c r="T167" i="14"/>
  <c r="S167" i="14"/>
  <c r="R167" i="14"/>
  <c r="Q167" i="14"/>
  <c r="P167" i="14"/>
  <c r="O167" i="14"/>
  <c r="N167" i="14"/>
  <c r="M167" i="14"/>
  <c r="L167" i="14"/>
  <c r="K167" i="14"/>
  <c r="J167" i="14"/>
  <c r="I167" i="14"/>
  <c r="H167" i="14"/>
  <c r="G167" i="14"/>
  <c r="F167" i="14"/>
  <c r="E167" i="14"/>
  <c r="D167" i="14"/>
  <c r="U166" i="14"/>
  <c r="T166" i="14"/>
  <c r="S166" i="14"/>
  <c r="R166" i="14"/>
  <c r="Q166" i="14"/>
  <c r="P166" i="14"/>
  <c r="O166" i="14"/>
  <c r="N166" i="14"/>
  <c r="M166" i="14"/>
  <c r="L166" i="14"/>
  <c r="K166" i="14"/>
  <c r="J166" i="14"/>
  <c r="I166" i="14"/>
  <c r="H166" i="14"/>
  <c r="G166" i="14"/>
  <c r="F166" i="14"/>
  <c r="E166" i="14"/>
  <c r="D166" i="14"/>
  <c r="U164" i="14"/>
  <c r="T164" i="14"/>
  <c r="S164" i="14"/>
  <c r="R164" i="14"/>
  <c r="Q164" i="14"/>
  <c r="P164" i="14"/>
  <c r="O164" i="14"/>
  <c r="N164" i="14"/>
  <c r="M164" i="14"/>
  <c r="L164" i="14"/>
  <c r="K164" i="14"/>
  <c r="J164" i="14"/>
  <c r="I164" i="14"/>
  <c r="H164" i="14"/>
  <c r="G164" i="14"/>
  <c r="F164" i="14"/>
  <c r="E164" i="14"/>
  <c r="D164" i="14"/>
  <c r="U163" i="14"/>
  <c r="T163" i="14"/>
  <c r="S163" i="14"/>
  <c r="R163" i="14"/>
  <c r="Q163" i="14"/>
  <c r="P163" i="14"/>
  <c r="O163" i="14"/>
  <c r="N163" i="14"/>
  <c r="M163" i="14"/>
  <c r="L163" i="14"/>
  <c r="K163" i="14"/>
  <c r="J163" i="14"/>
  <c r="I163" i="14"/>
  <c r="H163" i="14"/>
  <c r="G163" i="14"/>
  <c r="F163" i="14"/>
  <c r="E163" i="14"/>
  <c r="D163" i="14"/>
  <c r="U162" i="14"/>
  <c r="T162" i="14"/>
  <c r="S162" i="14"/>
  <c r="R162" i="14"/>
  <c r="Q162" i="14"/>
  <c r="P162" i="14"/>
  <c r="O162" i="14"/>
  <c r="N162" i="14"/>
  <c r="M162" i="14"/>
  <c r="L162" i="14"/>
  <c r="K162" i="14"/>
  <c r="J162" i="14"/>
  <c r="I162" i="14"/>
  <c r="H162" i="14"/>
  <c r="G162" i="14"/>
  <c r="F162" i="14"/>
  <c r="E162" i="14"/>
  <c r="D162" i="14"/>
  <c r="U161" i="14"/>
  <c r="T161" i="14"/>
  <c r="S161" i="14"/>
  <c r="R161" i="14"/>
  <c r="Q161" i="14"/>
  <c r="P161" i="14"/>
  <c r="O161" i="14"/>
  <c r="N161" i="14"/>
  <c r="M161" i="14"/>
  <c r="L161" i="14"/>
  <c r="K161" i="14"/>
  <c r="J161" i="14"/>
  <c r="I161" i="14"/>
  <c r="H161" i="14"/>
  <c r="G161" i="14"/>
  <c r="F161" i="14"/>
  <c r="E161" i="14"/>
  <c r="D161" i="14"/>
  <c r="U160" i="14"/>
  <c r="T160" i="14"/>
  <c r="S160" i="14"/>
  <c r="R160" i="14"/>
  <c r="Q160" i="14"/>
  <c r="P160" i="14"/>
  <c r="O160" i="14"/>
  <c r="N160" i="14"/>
  <c r="M160" i="14"/>
  <c r="L160" i="14"/>
  <c r="K160" i="14"/>
  <c r="J160" i="14"/>
  <c r="I160" i="14"/>
  <c r="H160" i="14"/>
  <c r="G160" i="14"/>
  <c r="F160" i="14"/>
  <c r="E160" i="14"/>
  <c r="D160" i="14"/>
  <c r="U159" i="14"/>
  <c r="T159" i="14"/>
  <c r="S159" i="14"/>
  <c r="R159" i="14"/>
  <c r="Q159" i="14"/>
  <c r="P159" i="14"/>
  <c r="O159" i="14"/>
  <c r="N159" i="14"/>
  <c r="M159" i="14"/>
  <c r="L159" i="14"/>
  <c r="K159" i="14"/>
  <c r="J159" i="14"/>
  <c r="I159" i="14"/>
  <c r="H159" i="14"/>
  <c r="G159" i="14"/>
  <c r="F159" i="14"/>
  <c r="E159" i="14"/>
  <c r="D159" i="14"/>
  <c r="U158" i="14"/>
  <c r="T158" i="14"/>
  <c r="S158" i="14"/>
  <c r="R158" i="14"/>
  <c r="Q158" i="14"/>
  <c r="P158" i="14"/>
  <c r="O158" i="14"/>
  <c r="N158" i="14"/>
  <c r="M158" i="14"/>
  <c r="L158" i="14"/>
  <c r="K158" i="14"/>
  <c r="J158" i="14"/>
  <c r="I158" i="14"/>
  <c r="H158" i="14"/>
  <c r="G158" i="14"/>
  <c r="F158" i="14"/>
  <c r="E158" i="14"/>
  <c r="D158" i="14"/>
  <c r="U157" i="14"/>
  <c r="T157" i="14"/>
  <c r="S157" i="14"/>
  <c r="R157" i="14"/>
  <c r="Q157" i="14"/>
  <c r="P157" i="14"/>
  <c r="O157" i="14"/>
  <c r="N157" i="14"/>
  <c r="M157" i="14"/>
  <c r="L157" i="14"/>
  <c r="K157" i="14"/>
  <c r="J157" i="14"/>
  <c r="I157" i="14"/>
  <c r="H157" i="14"/>
  <c r="G157" i="14"/>
  <c r="F157" i="14"/>
  <c r="E157" i="14"/>
  <c r="D157" i="14"/>
  <c r="U156" i="14"/>
  <c r="T156" i="14"/>
  <c r="S156" i="14"/>
  <c r="R156" i="14"/>
  <c r="Q156" i="14"/>
  <c r="P156" i="14"/>
  <c r="O156" i="14"/>
  <c r="N156" i="14"/>
  <c r="M156" i="14"/>
  <c r="L156" i="14"/>
  <c r="K156" i="14"/>
  <c r="J156" i="14"/>
  <c r="I156" i="14"/>
  <c r="H156" i="14"/>
  <c r="G156" i="14"/>
  <c r="F156" i="14"/>
  <c r="E156" i="14"/>
  <c r="D156" i="14"/>
  <c r="U155" i="14"/>
  <c r="T155" i="14"/>
  <c r="S155" i="14"/>
  <c r="R155" i="14"/>
  <c r="Q155" i="14"/>
  <c r="P155" i="14"/>
  <c r="O155" i="14"/>
  <c r="N155" i="14"/>
  <c r="M155" i="14"/>
  <c r="L155" i="14"/>
  <c r="K155" i="14"/>
  <c r="J155" i="14"/>
  <c r="I155" i="14"/>
  <c r="H155" i="14"/>
  <c r="G155" i="14"/>
  <c r="F155" i="14"/>
  <c r="E155" i="14"/>
  <c r="D155" i="14"/>
  <c r="U153" i="14"/>
  <c r="T153" i="14"/>
  <c r="S153" i="14"/>
  <c r="R153" i="14"/>
  <c r="Q153" i="14"/>
  <c r="P153" i="14"/>
  <c r="O153" i="14"/>
  <c r="N153" i="14"/>
  <c r="M153" i="14"/>
  <c r="L153" i="14"/>
  <c r="K153" i="14"/>
  <c r="J153" i="14"/>
  <c r="I153" i="14"/>
  <c r="H153" i="14"/>
  <c r="G153" i="14"/>
  <c r="F153" i="14"/>
  <c r="E153" i="14"/>
  <c r="D153" i="14"/>
  <c r="U152" i="14"/>
  <c r="T152" i="14"/>
  <c r="S152" i="14"/>
  <c r="R152" i="14"/>
  <c r="Q152" i="14"/>
  <c r="P152" i="14"/>
  <c r="O152" i="14"/>
  <c r="N152" i="14"/>
  <c r="M152" i="14"/>
  <c r="L152" i="14"/>
  <c r="K152" i="14"/>
  <c r="J152" i="14"/>
  <c r="I152" i="14"/>
  <c r="H152" i="14"/>
  <c r="G152" i="14"/>
  <c r="F152" i="14"/>
  <c r="E152" i="14"/>
  <c r="D152" i="14"/>
  <c r="U151" i="14"/>
  <c r="T151" i="14"/>
  <c r="S151" i="14"/>
  <c r="R151" i="14"/>
  <c r="Q151" i="14"/>
  <c r="P151" i="14"/>
  <c r="O151" i="14"/>
  <c r="N151" i="14"/>
  <c r="M151" i="14"/>
  <c r="L151" i="14"/>
  <c r="K151" i="14"/>
  <c r="J151" i="14"/>
  <c r="I151" i="14"/>
  <c r="H151" i="14"/>
  <c r="G151" i="14"/>
  <c r="F151" i="14"/>
  <c r="E151" i="14"/>
  <c r="D151" i="14"/>
  <c r="U148" i="14"/>
  <c r="T148" i="14"/>
  <c r="S148" i="14"/>
  <c r="R148" i="14"/>
  <c r="Q148" i="14"/>
  <c r="P148" i="14"/>
  <c r="O148" i="14"/>
  <c r="N148" i="14"/>
  <c r="M148" i="14"/>
  <c r="L148" i="14"/>
  <c r="K148" i="14"/>
  <c r="J148" i="14"/>
  <c r="I148" i="14"/>
  <c r="H148" i="14"/>
  <c r="G148" i="14"/>
  <c r="F148" i="14"/>
  <c r="E148" i="14"/>
  <c r="D148" i="14"/>
  <c r="U147" i="14"/>
  <c r="T147" i="14"/>
  <c r="S147" i="14"/>
  <c r="R147" i="14"/>
  <c r="Q147" i="14"/>
  <c r="P147" i="14"/>
  <c r="O147" i="14"/>
  <c r="N147" i="14"/>
  <c r="M147" i="14"/>
  <c r="L147" i="14"/>
  <c r="K147" i="14"/>
  <c r="J147" i="14"/>
  <c r="I147" i="14"/>
  <c r="H147" i="14"/>
  <c r="G147" i="14"/>
  <c r="F147" i="14"/>
  <c r="E147" i="14"/>
  <c r="D147" i="14"/>
  <c r="U146" i="14"/>
  <c r="T146" i="14"/>
  <c r="S146" i="14"/>
  <c r="R146" i="14"/>
  <c r="Q146" i="14"/>
  <c r="P146" i="14"/>
  <c r="O146" i="14"/>
  <c r="N146" i="14"/>
  <c r="M146" i="14"/>
  <c r="L146" i="14"/>
  <c r="K146" i="14"/>
  <c r="J146" i="14"/>
  <c r="I146" i="14"/>
  <c r="H146" i="14"/>
  <c r="G146" i="14"/>
  <c r="F146" i="14"/>
  <c r="E146" i="14"/>
  <c r="D146" i="14"/>
  <c r="U143" i="14"/>
  <c r="T143" i="14"/>
  <c r="S143" i="14"/>
  <c r="R143" i="14"/>
  <c r="Q143" i="14"/>
  <c r="P143" i="14"/>
  <c r="O143" i="14"/>
  <c r="N143" i="14"/>
  <c r="M143" i="14"/>
  <c r="L143" i="14"/>
  <c r="K143" i="14"/>
  <c r="J143" i="14"/>
  <c r="I143" i="14"/>
  <c r="H143" i="14"/>
  <c r="G143" i="14"/>
  <c r="F143" i="14"/>
  <c r="E143" i="14"/>
  <c r="D143" i="14"/>
  <c r="U142" i="14"/>
  <c r="T142" i="14"/>
  <c r="S142" i="14"/>
  <c r="R142" i="14"/>
  <c r="Q142" i="14"/>
  <c r="P142" i="14"/>
  <c r="O142" i="14"/>
  <c r="N142" i="14"/>
  <c r="M142" i="14"/>
  <c r="L142" i="14"/>
  <c r="K142" i="14"/>
  <c r="J142" i="14"/>
  <c r="I142" i="14"/>
  <c r="H142" i="14"/>
  <c r="G142" i="14"/>
  <c r="F142" i="14"/>
  <c r="E142" i="14"/>
  <c r="D142" i="14"/>
  <c r="U141" i="14"/>
  <c r="T141" i="14"/>
  <c r="S141" i="14"/>
  <c r="R141" i="14"/>
  <c r="Q141" i="14"/>
  <c r="P141" i="14"/>
  <c r="O141" i="14"/>
  <c r="N141" i="14"/>
  <c r="M141" i="14"/>
  <c r="L141" i="14"/>
  <c r="K141" i="14"/>
  <c r="J141" i="14"/>
  <c r="I141" i="14"/>
  <c r="H141" i="14"/>
  <c r="G141" i="14"/>
  <c r="F141" i="14"/>
  <c r="E141" i="14"/>
  <c r="D141" i="14"/>
  <c r="U139" i="14"/>
  <c r="T139" i="14"/>
  <c r="S139" i="14"/>
  <c r="R139" i="14"/>
  <c r="Q139" i="14"/>
  <c r="P139" i="14"/>
  <c r="O139" i="14"/>
  <c r="N139" i="14"/>
  <c r="M139" i="14"/>
  <c r="L139" i="14"/>
  <c r="K139" i="14"/>
  <c r="J139" i="14"/>
  <c r="I139" i="14"/>
  <c r="H139" i="14"/>
  <c r="G139" i="14"/>
  <c r="F139" i="14"/>
  <c r="E139" i="14"/>
  <c r="D139" i="14"/>
  <c r="U138" i="14"/>
  <c r="T138" i="14"/>
  <c r="S138" i="14"/>
  <c r="R138" i="14"/>
  <c r="Q138" i="14"/>
  <c r="P138" i="14"/>
  <c r="O138" i="14"/>
  <c r="N138" i="14"/>
  <c r="M138" i="14"/>
  <c r="L138" i="14"/>
  <c r="K138" i="14"/>
  <c r="J138" i="14"/>
  <c r="I138" i="14"/>
  <c r="H138" i="14"/>
  <c r="G138" i="14"/>
  <c r="F138" i="14"/>
  <c r="E138" i="14"/>
  <c r="D138" i="14"/>
  <c r="U137" i="14"/>
  <c r="T137" i="14"/>
  <c r="S137" i="14"/>
  <c r="R137" i="14"/>
  <c r="Q137" i="14"/>
  <c r="P137" i="14"/>
  <c r="O137" i="14"/>
  <c r="N137" i="14"/>
  <c r="M137" i="14"/>
  <c r="L137" i="14"/>
  <c r="K137" i="14"/>
  <c r="J137" i="14"/>
  <c r="I137" i="14"/>
  <c r="H137" i="14"/>
  <c r="G137" i="14"/>
  <c r="F137" i="14"/>
  <c r="E137" i="14"/>
  <c r="D137" i="14"/>
  <c r="U136" i="14"/>
  <c r="T136" i="14"/>
  <c r="S136" i="14"/>
  <c r="R136" i="14"/>
  <c r="Q136" i="14"/>
  <c r="P136" i="14"/>
  <c r="O136" i="14"/>
  <c r="N136" i="14"/>
  <c r="M136" i="14"/>
  <c r="L136" i="14"/>
  <c r="K136" i="14"/>
  <c r="J136" i="14"/>
  <c r="I136" i="14"/>
  <c r="H136" i="14"/>
  <c r="G136" i="14"/>
  <c r="F136" i="14"/>
  <c r="E136" i="14"/>
  <c r="D136" i="14"/>
  <c r="U135" i="14"/>
  <c r="T135" i="14"/>
  <c r="S135" i="14"/>
  <c r="R135" i="14"/>
  <c r="Q135" i="14"/>
  <c r="P135" i="14"/>
  <c r="O135" i="14"/>
  <c r="N135" i="14"/>
  <c r="M135" i="14"/>
  <c r="L135" i="14"/>
  <c r="K135" i="14"/>
  <c r="J135" i="14"/>
  <c r="I135" i="14"/>
  <c r="H135" i="14"/>
  <c r="G135" i="14"/>
  <c r="F135" i="14"/>
  <c r="E135" i="14"/>
  <c r="D135" i="14"/>
  <c r="U134" i="14"/>
  <c r="T134" i="14"/>
  <c r="S134" i="14"/>
  <c r="R134" i="14"/>
  <c r="Q134" i="14"/>
  <c r="P134" i="14"/>
  <c r="O134" i="14"/>
  <c r="N134" i="14"/>
  <c r="M134" i="14"/>
  <c r="L134" i="14"/>
  <c r="K134" i="14"/>
  <c r="J134" i="14"/>
  <c r="I134" i="14"/>
  <c r="H134" i="14"/>
  <c r="G134" i="14"/>
  <c r="F134" i="14"/>
  <c r="E134" i="14"/>
  <c r="D134" i="14"/>
  <c r="U133" i="14"/>
  <c r="T133" i="14"/>
  <c r="S133" i="14"/>
  <c r="R133" i="14"/>
  <c r="Q133" i="14"/>
  <c r="P133" i="14"/>
  <c r="O133" i="14"/>
  <c r="N133" i="14"/>
  <c r="M133" i="14"/>
  <c r="L133" i="14"/>
  <c r="K133" i="14"/>
  <c r="J133" i="14"/>
  <c r="I133" i="14"/>
  <c r="H133" i="14"/>
  <c r="G133" i="14"/>
  <c r="F133" i="14"/>
  <c r="E133" i="14"/>
  <c r="D133" i="14"/>
  <c r="U132" i="14"/>
  <c r="T132" i="14"/>
  <c r="S132" i="14"/>
  <c r="R132" i="14"/>
  <c r="Q132" i="14"/>
  <c r="P132" i="14"/>
  <c r="O132" i="14"/>
  <c r="N132" i="14"/>
  <c r="M132" i="14"/>
  <c r="L132" i="14"/>
  <c r="K132" i="14"/>
  <c r="J132" i="14"/>
  <c r="I132" i="14"/>
  <c r="H132" i="14"/>
  <c r="G132" i="14"/>
  <c r="F132" i="14"/>
  <c r="E132" i="14"/>
  <c r="D132" i="14"/>
  <c r="U131" i="14"/>
  <c r="T131" i="14"/>
  <c r="S131" i="14"/>
  <c r="R131" i="14"/>
  <c r="Q131" i="14"/>
  <c r="P131" i="14"/>
  <c r="O131" i="14"/>
  <c r="N131" i="14"/>
  <c r="M131" i="14"/>
  <c r="L131" i="14"/>
  <c r="K131" i="14"/>
  <c r="J131" i="14"/>
  <c r="I131" i="14"/>
  <c r="H131" i="14"/>
  <c r="G131" i="14"/>
  <c r="F131" i="14"/>
  <c r="E131" i="14"/>
  <c r="D131" i="14"/>
  <c r="U129" i="14"/>
  <c r="T129" i="14"/>
  <c r="S129" i="14"/>
  <c r="R129" i="14"/>
  <c r="Q129" i="14"/>
  <c r="P129" i="14"/>
  <c r="O129" i="14"/>
  <c r="N129" i="14"/>
  <c r="M129" i="14"/>
  <c r="L129" i="14"/>
  <c r="K129" i="14"/>
  <c r="J129" i="14"/>
  <c r="I129" i="14"/>
  <c r="H129" i="14"/>
  <c r="G129" i="14"/>
  <c r="F129" i="14"/>
  <c r="E129" i="14"/>
  <c r="D129" i="14"/>
  <c r="U128" i="14"/>
  <c r="T128" i="14"/>
  <c r="S128" i="14"/>
  <c r="R128" i="14"/>
  <c r="Q128" i="14"/>
  <c r="P128" i="14"/>
  <c r="O128" i="14"/>
  <c r="N128" i="14"/>
  <c r="M128" i="14"/>
  <c r="L128" i="14"/>
  <c r="K128" i="14"/>
  <c r="J128" i="14"/>
  <c r="I128" i="14"/>
  <c r="H128" i="14"/>
  <c r="G128" i="14"/>
  <c r="F128" i="14"/>
  <c r="E128" i="14"/>
  <c r="D128" i="14"/>
  <c r="U126" i="14"/>
  <c r="T126" i="14"/>
  <c r="S126" i="14"/>
  <c r="R126" i="14"/>
  <c r="Q126" i="14"/>
  <c r="P126" i="14"/>
  <c r="O126" i="14"/>
  <c r="N126" i="14"/>
  <c r="M126" i="14"/>
  <c r="L126" i="14"/>
  <c r="K126" i="14"/>
  <c r="J126" i="14"/>
  <c r="I126" i="14"/>
  <c r="H126" i="14"/>
  <c r="G126" i="14"/>
  <c r="F126" i="14"/>
  <c r="E126" i="14"/>
  <c r="D126" i="14"/>
  <c r="U125" i="14"/>
  <c r="T125" i="14"/>
  <c r="S125" i="14"/>
  <c r="R125" i="14"/>
  <c r="Q125" i="14"/>
  <c r="P125" i="14"/>
  <c r="O125" i="14"/>
  <c r="N125" i="14"/>
  <c r="M125" i="14"/>
  <c r="L125" i="14"/>
  <c r="K125" i="14"/>
  <c r="J125" i="14"/>
  <c r="I125" i="14"/>
  <c r="H125" i="14"/>
  <c r="G125" i="14"/>
  <c r="F125" i="14"/>
  <c r="E125" i="14"/>
  <c r="D125" i="14"/>
  <c r="U122" i="14"/>
  <c r="T122" i="14"/>
  <c r="S122" i="14"/>
  <c r="R122" i="14"/>
  <c r="Q122" i="14"/>
  <c r="P122" i="14"/>
  <c r="O122" i="14"/>
  <c r="N122" i="14"/>
  <c r="M122" i="14"/>
  <c r="L122" i="14"/>
  <c r="K122" i="14"/>
  <c r="J122" i="14"/>
  <c r="I122" i="14"/>
  <c r="H122" i="14"/>
  <c r="G122" i="14"/>
  <c r="F122" i="14"/>
  <c r="E122" i="14"/>
  <c r="D122" i="14"/>
  <c r="U121" i="14"/>
  <c r="T121" i="14"/>
  <c r="S121" i="14"/>
  <c r="R121" i="14"/>
  <c r="Q121" i="14"/>
  <c r="P121" i="14"/>
  <c r="O121" i="14"/>
  <c r="N121" i="14"/>
  <c r="M121" i="14"/>
  <c r="L121" i="14"/>
  <c r="K121" i="14"/>
  <c r="J121" i="14"/>
  <c r="I121" i="14"/>
  <c r="H121" i="14"/>
  <c r="G121" i="14"/>
  <c r="F121" i="14"/>
  <c r="E121" i="14"/>
  <c r="D121" i="14"/>
  <c r="U120" i="14"/>
  <c r="T120" i="14"/>
  <c r="S120" i="14"/>
  <c r="R120" i="14"/>
  <c r="Q120" i="14"/>
  <c r="P120" i="14"/>
  <c r="O120" i="14"/>
  <c r="N120" i="14"/>
  <c r="M120" i="14"/>
  <c r="L120" i="14"/>
  <c r="K120" i="14"/>
  <c r="J120" i="14"/>
  <c r="I120" i="14"/>
  <c r="H120" i="14"/>
  <c r="G120" i="14"/>
  <c r="F120" i="14"/>
  <c r="E120" i="14"/>
  <c r="D120" i="14"/>
  <c r="U117" i="14"/>
  <c r="T117" i="14"/>
  <c r="S117" i="14"/>
  <c r="R117" i="14"/>
  <c r="Q117" i="14"/>
  <c r="P117" i="14"/>
  <c r="O117" i="14"/>
  <c r="N117" i="14"/>
  <c r="M117" i="14"/>
  <c r="L117" i="14"/>
  <c r="K117" i="14"/>
  <c r="J117" i="14"/>
  <c r="I117" i="14"/>
  <c r="H117" i="14"/>
  <c r="G117" i="14"/>
  <c r="F117" i="14"/>
  <c r="E117" i="14"/>
  <c r="D117" i="14"/>
  <c r="U116" i="14"/>
  <c r="T116" i="14"/>
  <c r="S116" i="14"/>
  <c r="R116" i="14"/>
  <c r="Q116" i="14"/>
  <c r="P116" i="14"/>
  <c r="O116" i="14"/>
  <c r="N116" i="14"/>
  <c r="M116" i="14"/>
  <c r="L116" i="14"/>
  <c r="K116" i="14"/>
  <c r="J116" i="14"/>
  <c r="I116" i="14"/>
  <c r="H116" i="14"/>
  <c r="G116" i="14"/>
  <c r="F116" i="14"/>
  <c r="E116" i="14"/>
  <c r="D116" i="14"/>
  <c r="U115" i="14"/>
  <c r="T115" i="14"/>
  <c r="S115" i="14"/>
  <c r="R115" i="14"/>
  <c r="Q115" i="14"/>
  <c r="P115" i="14"/>
  <c r="O115" i="14"/>
  <c r="N115" i="14"/>
  <c r="M115" i="14"/>
  <c r="L115" i="14"/>
  <c r="K115" i="14"/>
  <c r="J115" i="14"/>
  <c r="I115" i="14"/>
  <c r="H115" i="14"/>
  <c r="G115" i="14"/>
  <c r="F115" i="14"/>
  <c r="E115" i="14"/>
  <c r="D115" i="14"/>
  <c r="C101" i="14"/>
  <c r="C90" i="14" s="1" a="1"/>
  <c r="C90" i="14" s="1"/>
  <c r="G85" i="14" a="1"/>
  <c r="G85" i="14" s="1"/>
  <c r="G84" i="14" a="1"/>
  <c r="G84" i="14" s="1"/>
  <c r="C84" i="14" a="1"/>
  <c r="C84" i="14" s="1"/>
  <c r="G83" i="14" a="1"/>
  <c r="G83" i="14" s="1"/>
  <c r="C83" i="14" a="1"/>
  <c r="C83" i="14" s="1"/>
  <c r="G82" i="14" a="1"/>
  <c r="G82" i="14" s="1"/>
  <c r="C82" i="14" a="1"/>
  <c r="C82" i="14" s="1"/>
  <c r="G81" i="14" a="1"/>
  <c r="G81" i="14" s="1"/>
  <c r="C81" i="14" a="1"/>
  <c r="C81" i="14" s="1"/>
  <c r="G80" i="14" a="1"/>
  <c r="G80" i="14" s="1"/>
  <c r="C80" i="14" a="1"/>
  <c r="C80" i="14" s="1"/>
  <c r="G77" i="14" a="1"/>
  <c r="G77" i="14" s="1"/>
  <c r="C77" i="14" a="1"/>
  <c r="C77" i="14" s="1"/>
  <c r="G76" i="14" a="1"/>
  <c r="G76" i="14" s="1"/>
  <c r="C76" i="14" a="1"/>
  <c r="C76" i="14" s="1"/>
  <c r="G75" i="14" a="1"/>
  <c r="G75" i="14" s="1"/>
  <c r="C75" i="14" a="1"/>
  <c r="C75" i="14" s="1"/>
  <c r="G74" i="14" a="1"/>
  <c r="G74" i="14" s="1"/>
  <c r="C74" i="14" a="1"/>
  <c r="C74" i="14" s="1"/>
  <c r="G73" i="14" a="1"/>
  <c r="G73" i="14" s="1"/>
  <c r="C73" i="14" a="1"/>
  <c r="C73" i="14" s="1"/>
  <c r="G72" i="14" a="1"/>
  <c r="G72" i="14" s="1"/>
  <c r="C72" i="14" a="1"/>
  <c r="C72" i="14" s="1"/>
  <c r="G70" i="14" a="1"/>
  <c r="G70" i="14" s="1"/>
  <c r="C70" i="14" a="1"/>
  <c r="C70" i="14" s="1"/>
  <c r="G69" i="14" a="1"/>
  <c r="G69" i="14" s="1"/>
  <c r="C69" i="14" a="1"/>
  <c r="C69" i="14" s="1"/>
  <c r="G67" i="14" a="1"/>
  <c r="G67" i="14" s="1"/>
  <c r="C67" i="14" a="1"/>
  <c r="C67" i="14" s="1"/>
  <c r="G66" i="14" a="1"/>
  <c r="G66" i="14" s="1"/>
  <c r="C66" i="14" a="1"/>
  <c r="C66" i="14" s="1"/>
  <c r="G64" i="14" a="1"/>
  <c r="G64" i="14" s="1"/>
  <c r="C64" i="14" a="1"/>
  <c r="C64" i="14" s="1"/>
  <c r="G63" i="14" a="1"/>
  <c r="G63" i="14" s="1"/>
  <c r="C63" i="14" a="1"/>
  <c r="C63" i="14" s="1"/>
  <c r="G62" i="14" a="1"/>
  <c r="G62" i="14" s="1"/>
  <c r="C62" i="14"/>
  <c r="C62" i="14" a="1"/>
  <c r="G61" i="14" a="1"/>
  <c r="G61" i="14" s="1"/>
  <c r="C61" i="14" a="1"/>
  <c r="C61" i="14" s="1"/>
  <c r="G60" i="14" a="1"/>
  <c r="G60" i="14" s="1"/>
  <c r="C60" i="14" a="1"/>
  <c r="C60" i="14" s="1"/>
  <c r="G59" i="14" a="1"/>
  <c r="G59" i="14" s="1"/>
  <c r="C59" i="14" a="1"/>
  <c r="C59" i="14" s="1"/>
  <c r="G58" i="14" a="1"/>
  <c r="G58" i="14" s="1"/>
  <c r="C58" i="14"/>
  <c r="C58" i="14" a="1"/>
  <c r="G57" i="14"/>
  <c r="G57" i="14" a="1"/>
  <c r="C57" i="14"/>
  <c r="C57" i="14" a="1"/>
  <c r="G56" i="14"/>
  <c r="G56" i="14" a="1"/>
  <c r="C56" i="14"/>
  <c r="C56" i="14" a="1"/>
  <c r="G55" i="14" a="1"/>
  <c r="G55" i="14" s="1"/>
  <c r="C55" i="14" a="1"/>
  <c r="C55" i="14" s="1"/>
  <c r="G53" i="14" a="1"/>
  <c r="G53" i="14" s="1"/>
  <c r="C53" i="14"/>
  <c r="C53" i="14" a="1"/>
  <c r="G52" i="14" a="1"/>
  <c r="G52" i="14" s="1"/>
  <c r="C52" i="14" a="1"/>
  <c r="C52" i="14" s="1"/>
  <c r="G51" i="14" a="1"/>
  <c r="G51" i="14" s="1"/>
  <c r="C51" i="14"/>
  <c r="C51" i="14" a="1"/>
  <c r="G48" i="14" a="1"/>
  <c r="G48" i="14" s="1"/>
  <c r="C48" i="14" a="1"/>
  <c r="C48" i="14" s="1"/>
  <c r="G47" i="14" a="1"/>
  <c r="G47" i="14" s="1"/>
  <c r="C47" i="14"/>
  <c r="C47" i="14" a="1"/>
  <c r="G46" i="14" a="1"/>
  <c r="G46" i="14" s="1"/>
  <c r="C46" i="14" a="1"/>
  <c r="C46" i="14" s="1"/>
  <c r="G43" i="14" a="1"/>
  <c r="G43" i="14" s="1"/>
  <c r="C43" i="14"/>
  <c r="C43" i="14" a="1"/>
  <c r="G42" i="14" a="1"/>
  <c r="G42" i="14" s="1"/>
  <c r="C42" i="14" a="1"/>
  <c r="C42" i="14" s="1"/>
  <c r="G41" i="14" a="1"/>
  <c r="G41" i="14" s="1"/>
  <c r="C41" i="14"/>
  <c r="C41" i="14" a="1"/>
  <c r="G39" i="14" a="1"/>
  <c r="G39" i="14" s="1"/>
  <c r="C39" i="14" a="1"/>
  <c r="C39" i="14" s="1"/>
  <c r="G38" i="14" a="1"/>
  <c r="G38" i="14" s="1"/>
  <c r="C38" i="14" a="1"/>
  <c r="C38" i="14" s="1"/>
  <c r="G37" i="14" a="1"/>
  <c r="G37" i="14" s="1"/>
  <c r="C37" i="14" a="1"/>
  <c r="C37" i="14" s="1"/>
  <c r="G36" i="14" a="1"/>
  <c r="G36" i="14" s="1"/>
  <c r="C36" i="14" a="1"/>
  <c r="C36" i="14" s="1"/>
  <c r="G35" i="14" a="1"/>
  <c r="G35" i="14" s="1"/>
  <c r="C35" i="14" a="1"/>
  <c r="C35" i="14" s="1"/>
  <c r="G34" i="14" a="1"/>
  <c r="G34" i="14" s="1"/>
  <c r="C34" i="14" a="1"/>
  <c r="C34" i="14" s="1"/>
  <c r="G33" i="14" a="1"/>
  <c r="G33" i="14" s="1"/>
  <c r="C33" i="14" a="1"/>
  <c r="C33" i="14" s="1"/>
  <c r="G32" i="14" a="1"/>
  <c r="G32" i="14" s="1"/>
  <c r="C32" i="14" a="1"/>
  <c r="C32" i="14" s="1"/>
  <c r="G31" i="14" a="1"/>
  <c r="G31" i="14" s="1"/>
  <c r="C31" i="14" a="1"/>
  <c r="C31" i="14" s="1"/>
  <c r="G29" i="14" a="1"/>
  <c r="G29" i="14" s="1"/>
  <c r="C29" i="14" a="1"/>
  <c r="C29" i="14" s="1"/>
  <c r="G28" i="14" a="1"/>
  <c r="G28" i="14" s="1"/>
  <c r="C28" i="14" a="1"/>
  <c r="C28" i="14" s="1"/>
  <c r="G26" i="14" a="1"/>
  <c r="G26" i="14" s="1"/>
  <c r="C26" i="14" a="1"/>
  <c r="C26" i="14" s="1"/>
  <c r="G25" i="14" a="1"/>
  <c r="G25" i="14" s="1"/>
  <c r="C25" i="14" a="1"/>
  <c r="C25" i="14" s="1"/>
  <c r="G22" i="14" a="1"/>
  <c r="G22" i="14" s="1"/>
  <c r="C22" i="14"/>
  <c r="C22" i="14" a="1"/>
  <c r="G21" i="14" a="1"/>
  <c r="G21" i="14" s="1"/>
  <c r="C21" i="14" a="1"/>
  <c r="C21" i="14" s="1"/>
  <c r="G20" i="14" a="1"/>
  <c r="G20" i="14" s="1"/>
  <c r="C20" i="14"/>
  <c r="C20" i="14" a="1"/>
  <c r="G17" i="14" a="1"/>
  <c r="G17" i="14" s="1"/>
  <c r="C17" i="14" a="1"/>
  <c r="C17" i="14" s="1"/>
  <c r="G16" i="14" a="1"/>
  <c r="G16" i="14" s="1"/>
  <c r="C16" i="14"/>
  <c r="C16" i="14" a="1"/>
  <c r="G15" i="14" a="1"/>
  <c r="G15" i="14" s="1"/>
  <c r="C15" i="14" a="1"/>
  <c r="C15" i="14" s="1"/>
  <c r="A8" i="14"/>
  <c r="B7" i="14"/>
  <c r="B6" i="14"/>
  <c r="B5" i="14"/>
  <c r="B27" i="13"/>
  <c r="A93" i="15" s="1"/>
  <c r="C16" i="15" l="1" a="1"/>
  <c r="C16" i="15" s="1"/>
  <c r="D22" i="15" a="1"/>
  <c r="D22" i="15" s="1"/>
  <c r="D32" i="15" a="1"/>
  <c r="D32" i="15" s="1"/>
  <c r="G35" i="15" a="1"/>
  <c r="G35" i="15" s="1"/>
  <c r="D63" i="15" a="1"/>
  <c r="D63" i="15" s="1"/>
  <c r="D15" i="15" a="1"/>
  <c r="D15" i="15" s="1"/>
  <c r="G16" i="15" a="1"/>
  <c r="G16" i="15" s="1"/>
  <c r="C20" i="15" a="1"/>
  <c r="C20" i="15" s="1"/>
  <c r="D21" i="15" a="1"/>
  <c r="D21" i="15" s="1"/>
  <c r="C25" i="15" a="1"/>
  <c r="C25" i="15" s="1"/>
  <c r="C28" i="15" a="1"/>
  <c r="C28" i="15" s="1"/>
  <c r="G29" i="15" a="1"/>
  <c r="G29" i="15" s="1"/>
  <c r="G33" i="15" a="1"/>
  <c r="G33" i="15" s="1"/>
  <c r="G37" i="15" a="1"/>
  <c r="G37" i="15" s="1"/>
  <c r="G42" i="15" a="1"/>
  <c r="G42" i="15" s="1"/>
  <c r="G53" i="15" a="1"/>
  <c r="G53" i="15" s="1"/>
  <c r="G76" i="15" a="1"/>
  <c r="G76" i="15" s="1"/>
  <c r="G20" i="15" a="1"/>
  <c r="G20" i="15" s="1"/>
  <c r="C26" i="15" a="1"/>
  <c r="C26" i="15" s="1"/>
  <c r="C39" i="15" a="1"/>
  <c r="C39" i="15" s="1"/>
  <c r="G15" i="15" a="1"/>
  <c r="G15" i="15" s="1"/>
  <c r="C17" i="15" a="1"/>
  <c r="C17" i="15" s="1"/>
  <c r="D20" i="15" a="1"/>
  <c r="D20" i="15" s="1"/>
  <c r="G21" i="15" a="1"/>
  <c r="G21" i="15" s="1"/>
  <c r="G25" i="15" a="1"/>
  <c r="G25" i="15" s="1"/>
  <c r="D28" i="15" a="1"/>
  <c r="D28" i="15" s="1"/>
  <c r="C31" i="15" a="1"/>
  <c r="C31" i="15" s="1"/>
  <c r="C35" i="15" a="1"/>
  <c r="C35" i="15" s="1"/>
  <c r="D38" i="15" a="1"/>
  <c r="D38" i="15" s="1"/>
  <c r="G46" i="15" a="1"/>
  <c r="G46" i="15" s="1"/>
  <c r="D60" i="15" a="1"/>
  <c r="D60" i="15" s="1"/>
  <c r="G86" i="15" a="1"/>
  <c r="G86" i="15" s="1"/>
  <c r="D17" i="15" a="1"/>
  <c r="D17" i="15" s="1"/>
  <c r="G28" i="15" a="1"/>
  <c r="G28" i="15" s="1"/>
  <c r="D47" i="15" a="1"/>
  <c r="D47" i="15" s="1"/>
  <c r="C15" i="15" a="1"/>
  <c r="C15" i="15" s="1"/>
  <c r="D16" i="15" a="1"/>
  <c r="D16" i="15" s="1"/>
  <c r="G17" i="15" a="1"/>
  <c r="G17" i="15" s="1"/>
  <c r="C21" i="15" a="1"/>
  <c r="C21" i="15" s="1"/>
  <c r="G22" i="15" a="1"/>
  <c r="G22" i="15" s="1"/>
  <c r="D26" i="15" a="1"/>
  <c r="D26" i="15" s="1"/>
  <c r="D29" i="15" a="1"/>
  <c r="D29" i="15" s="1"/>
  <c r="C33" i="15" a="1"/>
  <c r="C33" i="15" s="1"/>
  <c r="D36" i="15" a="1"/>
  <c r="D36" i="15" s="1"/>
  <c r="C42" i="15" a="1"/>
  <c r="C42" i="15" s="1"/>
  <c r="D52" i="15" a="1"/>
  <c r="D52" i="15" s="1"/>
  <c r="D74" i="15" a="1"/>
  <c r="D74" i="15" s="1"/>
  <c r="D41" i="15" a="1"/>
  <c r="D41" i="15" s="1"/>
  <c r="C46" i="15" a="1"/>
  <c r="C46" i="15" s="1"/>
  <c r="C51" i="15" a="1"/>
  <c r="C51" i="15" s="1"/>
  <c r="C58" i="15" a="1"/>
  <c r="C58" i="15" s="1"/>
  <c r="D70" i="15" a="1"/>
  <c r="D70" i="15" s="1"/>
  <c r="D84" i="15" a="1"/>
  <c r="D84" i="15" s="1"/>
  <c r="C22" i="15" a="1"/>
  <c r="C22" i="15" s="1"/>
  <c r="D25" i="15" a="1"/>
  <c r="D25" i="15" s="1"/>
  <c r="G26" i="15" a="1"/>
  <c r="G26" i="15" s="1"/>
  <c r="C29" i="15" a="1"/>
  <c r="C29" i="15" s="1"/>
  <c r="G31" i="15" a="1"/>
  <c r="G31" i="15" s="1"/>
  <c r="D34" i="15" a="1"/>
  <c r="D34" i="15" s="1"/>
  <c r="C37" i="15" a="1"/>
  <c r="C37" i="15" s="1"/>
  <c r="G39" i="15" a="1"/>
  <c r="G39" i="15" s="1"/>
  <c r="D43" i="15" a="1"/>
  <c r="D43" i="15" s="1"/>
  <c r="C48" i="15" a="1"/>
  <c r="C48" i="15" s="1"/>
  <c r="D56" i="15" a="1"/>
  <c r="D56" i="15" s="1"/>
  <c r="G66" i="15" a="1"/>
  <c r="G66" i="15" s="1"/>
  <c r="D81" i="15" a="1"/>
  <c r="D81" i="15" s="1"/>
  <c r="C32" i="15" a="1"/>
  <c r="C32" i="15" s="1"/>
  <c r="D33" i="15" a="1"/>
  <c r="D33" i="15" s="1"/>
  <c r="G34" i="15" a="1"/>
  <c r="G34" i="15" s="1"/>
  <c r="C36" i="15" a="1"/>
  <c r="C36" i="15" s="1"/>
  <c r="D37" i="15" a="1"/>
  <c r="D37" i="15" s="1"/>
  <c r="G38" i="15" a="1"/>
  <c r="G38" i="15" s="1"/>
  <c r="C41" i="15" a="1"/>
  <c r="C41" i="15" s="1"/>
  <c r="D42" i="15" a="1"/>
  <c r="D42" i="15" s="1"/>
  <c r="G43" i="15" a="1"/>
  <c r="G43" i="15" s="1"/>
  <c r="C47" i="15" a="1"/>
  <c r="C47" i="15" s="1"/>
  <c r="G48" i="15" a="1"/>
  <c r="G48" i="15" s="1"/>
  <c r="G52" i="15" a="1"/>
  <c r="G52" i="15" s="1"/>
  <c r="G56" i="15" a="1"/>
  <c r="G56" i="15" s="1"/>
  <c r="D61" i="15" a="1"/>
  <c r="D61" i="15" s="1"/>
  <c r="D67" i="15" a="1"/>
  <c r="D67" i="15" s="1"/>
  <c r="G74" i="15" a="1"/>
  <c r="G74" i="15" s="1"/>
  <c r="D82" i="15" a="1"/>
  <c r="D82" i="15" s="1"/>
  <c r="D87" i="15" a="1"/>
  <c r="D87" i="15" s="1"/>
  <c r="D31" i="15" a="1"/>
  <c r="D31" i="15" s="1"/>
  <c r="G32" i="15" a="1"/>
  <c r="G32" i="15" s="1"/>
  <c r="C34" i="15" a="1"/>
  <c r="C34" i="15" s="1"/>
  <c r="D35" i="15" a="1"/>
  <c r="D35" i="15" s="1"/>
  <c r="G36" i="15" a="1"/>
  <c r="G36" i="15" s="1"/>
  <c r="C38" i="15" a="1"/>
  <c r="C38" i="15" s="1"/>
  <c r="D39" i="15" a="1"/>
  <c r="D39" i="15" s="1"/>
  <c r="G41" i="15" a="1"/>
  <c r="G41" i="15" s="1"/>
  <c r="C43" i="15" a="1"/>
  <c r="C43" i="15" s="1"/>
  <c r="D46" i="15" a="1"/>
  <c r="D46" i="15" s="1"/>
  <c r="G47" i="15" a="1"/>
  <c r="G47" i="15" s="1"/>
  <c r="D51" i="15" a="1"/>
  <c r="D51" i="15" s="1"/>
  <c r="C55" i="15" a="1"/>
  <c r="C55" i="15" s="1"/>
  <c r="D58" i="15" a="1"/>
  <c r="D58" i="15" s="1"/>
  <c r="G63" i="15" a="1"/>
  <c r="G63" i="15" s="1"/>
  <c r="D72" i="15" a="1"/>
  <c r="D72" i="15" s="1"/>
  <c r="D77" i="15" a="1"/>
  <c r="D77" i="15" s="1"/>
  <c r="G84" i="15" a="1"/>
  <c r="G84" i="15" s="1"/>
  <c r="D48" i="15" a="1"/>
  <c r="D48" i="15" s="1"/>
  <c r="G51" i="15" a="1"/>
  <c r="G51" i="15" s="1"/>
  <c r="C53" i="15" a="1"/>
  <c r="C53" i="15" s="1"/>
  <c r="D55" i="15" a="1"/>
  <c r="D55" i="15" s="1"/>
  <c r="C57" i="15" a="1"/>
  <c r="C57" i="15" s="1"/>
  <c r="D59" i="15" a="1"/>
  <c r="D59" i="15" s="1"/>
  <c r="G61" i="15" a="1"/>
  <c r="G61" i="15" s="1"/>
  <c r="D64" i="15" a="1"/>
  <c r="D64" i="15" s="1"/>
  <c r="D69" i="15" a="1"/>
  <c r="D69" i="15" s="1"/>
  <c r="G72" i="15" a="1"/>
  <c r="G72" i="15" s="1"/>
  <c r="D75" i="15" a="1"/>
  <c r="D75" i="15" s="1"/>
  <c r="D80" i="15" a="1"/>
  <c r="D80" i="15" s="1"/>
  <c r="G82" i="15" a="1"/>
  <c r="G82" i="15" s="1"/>
  <c r="D85" i="15" a="1"/>
  <c r="D85" i="15" s="1"/>
  <c r="G88" i="15" a="1"/>
  <c r="G88" i="15" s="1"/>
  <c r="C52" i="15" a="1"/>
  <c r="C52" i="15" s="1"/>
  <c r="D53" i="15" a="1"/>
  <c r="D53" i="15" s="1"/>
  <c r="G55" i="15" a="1"/>
  <c r="G55" i="15" s="1"/>
  <c r="G57" i="15" a="1"/>
  <c r="G57" i="15" s="1"/>
  <c r="G59" i="15" a="1"/>
  <c r="G59" i="15" s="1"/>
  <c r="D62" i="15" a="1"/>
  <c r="D62" i="15" s="1"/>
  <c r="D66" i="15" a="1"/>
  <c r="D66" i="15" s="1"/>
  <c r="G69" i="15" a="1"/>
  <c r="G69" i="15" s="1"/>
  <c r="D73" i="15" a="1"/>
  <c r="D73" i="15" s="1"/>
  <c r="D76" i="15" a="1"/>
  <c r="D76" i="15" s="1"/>
  <c r="G80" i="15" a="1"/>
  <c r="G80" i="15" s="1"/>
  <c r="D83" i="15" a="1"/>
  <c r="D83" i="15" s="1"/>
  <c r="D86" i="15" a="1"/>
  <c r="D86" i="15" s="1"/>
  <c r="C89" i="15" a="1"/>
  <c r="C89" i="15" s="1"/>
  <c r="H15" i="15" a="1"/>
  <c r="H15" i="15" s="1"/>
  <c r="H16" i="15" a="1"/>
  <c r="H16" i="15" s="1"/>
  <c r="H17" i="15" a="1"/>
  <c r="H17" i="15" s="1"/>
  <c r="H20" i="15" a="1"/>
  <c r="H20" i="15" s="1"/>
  <c r="H21" i="15" a="1"/>
  <c r="H21" i="15" s="1"/>
  <c r="H22" i="15" a="1"/>
  <c r="H22" i="15" s="1"/>
  <c r="H25" i="15" a="1"/>
  <c r="H25" i="15" s="1"/>
  <c r="H26" i="15" a="1"/>
  <c r="H26" i="15" s="1"/>
  <c r="H28" i="15" a="1"/>
  <c r="H28" i="15" s="1"/>
  <c r="H29" i="15" a="1"/>
  <c r="H29" i="15" s="1"/>
  <c r="H31" i="15" a="1"/>
  <c r="H31" i="15" s="1"/>
  <c r="H32" i="15" a="1"/>
  <c r="H32" i="15" s="1"/>
  <c r="H33" i="15" a="1"/>
  <c r="H33" i="15" s="1"/>
  <c r="H34" i="15" a="1"/>
  <c r="H34" i="15" s="1"/>
  <c r="H35" i="15" a="1"/>
  <c r="H35" i="15" s="1"/>
  <c r="H36" i="15" a="1"/>
  <c r="H36" i="15" s="1"/>
  <c r="H37" i="15" a="1"/>
  <c r="H37" i="15" s="1"/>
  <c r="H38" i="15" a="1"/>
  <c r="H38" i="15" s="1"/>
  <c r="H39" i="15" a="1"/>
  <c r="H39" i="15" s="1"/>
  <c r="H41" i="15" a="1"/>
  <c r="H41" i="15" s="1"/>
  <c r="H42" i="15" a="1"/>
  <c r="H42" i="15" s="1"/>
  <c r="H43" i="15" a="1"/>
  <c r="H43" i="15" s="1"/>
  <c r="H46" i="15" a="1"/>
  <c r="H46" i="15" s="1"/>
  <c r="H47" i="15" a="1"/>
  <c r="H47" i="15" s="1"/>
  <c r="H48" i="15" a="1"/>
  <c r="H48" i="15" s="1"/>
  <c r="H51" i="15" a="1"/>
  <c r="H51" i="15" s="1"/>
  <c r="H52" i="15" a="1"/>
  <c r="H52" i="15" s="1"/>
  <c r="H53" i="15" a="1"/>
  <c r="H53" i="15" s="1"/>
  <c r="C56" i="15" a="1"/>
  <c r="C56" i="15" s="1"/>
  <c r="D57" i="15" a="1"/>
  <c r="D57" i="15" s="1"/>
  <c r="G58" i="15" a="1"/>
  <c r="G58" i="15" s="1"/>
  <c r="G60" i="15" a="1"/>
  <c r="G60" i="15" s="1"/>
  <c r="G62" i="15" a="1"/>
  <c r="G62" i="15" s="1"/>
  <c r="G64" i="15" a="1"/>
  <c r="G64" i="15" s="1"/>
  <c r="G67" i="15" a="1"/>
  <c r="G67" i="15" s="1"/>
  <c r="G70" i="15" a="1"/>
  <c r="G70" i="15" s="1"/>
  <c r="G73" i="15" a="1"/>
  <c r="G73" i="15" s="1"/>
  <c r="G75" i="15" a="1"/>
  <c r="G75" i="15" s="1"/>
  <c r="G77" i="15" a="1"/>
  <c r="G77" i="15" s="1"/>
  <c r="G81" i="15" a="1"/>
  <c r="G81" i="15" s="1"/>
  <c r="G83" i="15" a="1"/>
  <c r="G83" i="15" s="1"/>
  <c r="G85" i="15" a="1"/>
  <c r="G85" i="15" s="1"/>
  <c r="G87" i="15" a="1"/>
  <c r="G87" i="15" s="1"/>
  <c r="H55" i="15" a="1"/>
  <c r="H55" i="15" s="1"/>
  <c r="H56" i="15" a="1"/>
  <c r="H56" i="15" s="1"/>
  <c r="H57" i="15" a="1"/>
  <c r="H57" i="15" s="1"/>
  <c r="H58" i="15" a="1"/>
  <c r="H58" i="15" s="1"/>
  <c r="H59" i="15" a="1"/>
  <c r="H59" i="15" s="1"/>
  <c r="H60" i="15" a="1"/>
  <c r="H60" i="15" s="1"/>
  <c r="H61" i="15" a="1"/>
  <c r="H61" i="15" s="1"/>
  <c r="H62" i="15" a="1"/>
  <c r="H62" i="15" s="1"/>
  <c r="H63" i="15" a="1"/>
  <c r="H63" i="15" s="1"/>
  <c r="H64" i="15" a="1"/>
  <c r="H64" i="15" s="1"/>
  <c r="H66" i="15" a="1"/>
  <c r="H66" i="15" s="1"/>
  <c r="H67" i="15" a="1"/>
  <c r="H67" i="15" s="1"/>
  <c r="H69" i="15" a="1"/>
  <c r="H69" i="15" s="1"/>
  <c r="H70" i="15" a="1"/>
  <c r="H70" i="15" s="1"/>
  <c r="H72" i="15" a="1"/>
  <c r="H72" i="15" s="1"/>
  <c r="H73" i="15" a="1"/>
  <c r="H73" i="15" s="1"/>
  <c r="H74" i="15" a="1"/>
  <c r="H74" i="15" s="1"/>
  <c r="H75" i="15" a="1"/>
  <c r="H75" i="15" s="1"/>
  <c r="H76" i="15" a="1"/>
  <c r="H76" i="15" s="1"/>
  <c r="H77" i="15" a="1"/>
  <c r="H77" i="15" s="1"/>
  <c r="H80" i="15" a="1"/>
  <c r="H80" i="15" s="1"/>
  <c r="H81" i="15" a="1"/>
  <c r="H81" i="15" s="1"/>
  <c r="H82" i="15" a="1"/>
  <c r="H82" i="15" s="1"/>
  <c r="H83" i="15" a="1"/>
  <c r="H83" i="15" s="1"/>
  <c r="H84" i="15" a="1"/>
  <c r="H84" i="15" s="1"/>
  <c r="H85" i="15" a="1"/>
  <c r="H85" i="15" s="1"/>
  <c r="H86" i="15" a="1"/>
  <c r="H86" i="15" s="1"/>
  <c r="C88" i="15" a="1"/>
  <c r="C88" i="15" s="1"/>
  <c r="G89" i="15" a="1"/>
  <c r="G89" i="15" s="1"/>
  <c r="C59" i="15" a="1"/>
  <c r="C59" i="15" s="1"/>
  <c r="C60" i="15" a="1"/>
  <c r="C60" i="15" s="1"/>
  <c r="C61" i="15" a="1"/>
  <c r="C61" i="15" s="1"/>
  <c r="C62" i="15" a="1"/>
  <c r="C62" i="15" s="1"/>
  <c r="C63" i="15" a="1"/>
  <c r="C63" i="15" s="1"/>
  <c r="C64" i="15" a="1"/>
  <c r="C64" i="15" s="1"/>
  <c r="C66" i="15" a="1"/>
  <c r="C66" i="15" s="1"/>
  <c r="C67" i="15" a="1"/>
  <c r="C67" i="15" s="1"/>
  <c r="C69" i="15" a="1"/>
  <c r="C69" i="15" s="1"/>
  <c r="C70" i="15" a="1"/>
  <c r="C70" i="15" s="1"/>
  <c r="C72" i="15" a="1"/>
  <c r="C72" i="15" s="1"/>
  <c r="C73" i="15" a="1"/>
  <c r="C73" i="15" s="1"/>
  <c r="C74" i="15" a="1"/>
  <c r="C74" i="15" s="1"/>
  <c r="C75" i="15" a="1"/>
  <c r="C75" i="15" s="1"/>
  <c r="C76" i="15" a="1"/>
  <c r="C76" i="15" s="1"/>
  <c r="C77" i="15" a="1"/>
  <c r="C77" i="15" s="1"/>
  <c r="C80" i="15" a="1"/>
  <c r="C80" i="15" s="1"/>
  <c r="C81" i="15" a="1"/>
  <c r="C81" i="15" s="1"/>
  <c r="C82" i="15" a="1"/>
  <c r="C82" i="15" s="1"/>
  <c r="C83" i="15" a="1"/>
  <c r="C83" i="15" s="1"/>
  <c r="C84" i="15" a="1"/>
  <c r="C84" i="15" s="1"/>
  <c r="C85" i="15" a="1"/>
  <c r="C85" i="15" s="1"/>
  <c r="C86" i="15" a="1"/>
  <c r="C86" i="15" s="1"/>
  <c r="C87" i="15" a="1"/>
  <c r="C87" i="15" s="1"/>
  <c r="C90" i="15" a="1"/>
  <c r="C90" i="15" s="1"/>
  <c r="A93" i="14"/>
  <c r="H90" i="15" a="1"/>
  <c r="H90" i="15" s="1"/>
  <c r="H89" i="15" a="1"/>
  <c r="H89" i="15" s="1"/>
  <c r="H88" i="15" a="1"/>
  <c r="H88" i="15" s="1"/>
  <c r="E104" i="15"/>
  <c r="D90" i="15" a="1"/>
  <c r="D90" i="15" s="1"/>
  <c r="H87" i="15" a="1"/>
  <c r="H87" i="15" s="1"/>
  <c r="D89" i="15" a="1"/>
  <c r="D89" i="15" s="1"/>
  <c r="G90" i="15" a="1"/>
  <c r="G90" i="15" s="1"/>
  <c r="G86" i="14" a="1"/>
  <c r="G86" i="14" s="1"/>
  <c r="G87" i="14" a="1"/>
  <c r="G87" i="14" s="1"/>
  <c r="G88" i="14" a="1"/>
  <c r="G88" i="14" s="1"/>
  <c r="G89" i="14" a="1"/>
  <c r="G89" i="14" s="1"/>
  <c r="G90" i="14" a="1"/>
  <c r="G90" i="14" s="1"/>
  <c r="D101" i="14"/>
  <c r="C85" i="14" a="1"/>
  <c r="C85" i="14" s="1"/>
  <c r="C86" i="14" a="1"/>
  <c r="C86" i="14" s="1"/>
  <c r="C87" i="14" a="1"/>
  <c r="C87" i="14" s="1"/>
  <c r="C88" i="14" a="1"/>
  <c r="C88" i="14" s="1"/>
  <c r="C89" i="14" a="1"/>
  <c r="C89" i="14" s="1"/>
  <c r="E90" i="15" l="1" a="1"/>
  <c r="E90" i="15" s="1"/>
  <c r="E89" i="15" a="1"/>
  <c r="E89" i="15" s="1"/>
  <c r="I90" i="15" a="1"/>
  <c r="I90" i="15" s="1"/>
  <c r="I89" i="15" a="1"/>
  <c r="I89" i="15" s="1"/>
  <c r="E88" i="15" a="1"/>
  <c r="E88" i="15" s="1"/>
  <c r="E86" i="15" a="1"/>
  <c r="E86" i="15" s="1"/>
  <c r="E84" i="15" a="1"/>
  <c r="E84" i="15" s="1"/>
  <c r="E82" i="15" a="1"/>
  <c r="E82" i="15" s="1"/>
  <c r="E80" i="15" a="1"/>
  <c r="E80" i="15" s="1"/>
  <c r="E76" i="15" a="1"/>
  <c r="E76" i="15" s="1"/>
  <c r="E74" i="15" a="1"/>
  <c r="E74" i="15" s="1"/>
  <c r="E72" i="15" a="1"/>
  <c r="E72" i="15" s="1"/>
  <c r="E69" i="15" a="1"/>
  <c r="E69" i="15" s="1"/>
  <c r="E66" i="15" a="1"/>
  <c r="E66" i="15" s="1"/>
  <c r="E63" i="15" a="1"/>
  <c r="E63" i="15" s="1"/>
  <c r="E61" i="15" a="1"/>
  <c r="E61" i="15" s="1"/>
  <c r="E59" i="15" a="1"/>
  <c r="E59" i="15" s="1"/>
  <c r="I86" i="15" a="1"/>
  <c r="I86" i="15" s="1"/>
  <c r="I84" i="15" a="1"/>
  <c r="I84" i="15" s="1"/>
  <c r="I82" i="15" a="1"/>
  <c r="I82" i="15" s="1"/>
  <c r="I80" i="15" a="1"/>
  <c r="I80" i="15" s="1"/>
  <c r="I76" i="15" a="1"/>
  <c r="I76" i="15" s="1"/>
  <c r="I74" i="15" a="1"/>
  <c r="I74" i="15" s="1"/>
  <c r="I72" i="15" a="1"/>
  <c r="I72" i="15" s="1"/>
  <c r="I69" i="15" a="1"/>
  <c r="I69" i="15" s="1"/>
  <c r="I66" i="15" a="1"/>
  <c r="I66" i="15" s="1"/>
  <c r="I63" i="15" a="1"/>
  <c r="I63" i="15" s="1"/>
  <c r="I61" i="15" a="1"/>
  <c r="I61" i="15" s="1"/>
  <c r="I59" i="15" a="1"/>
  <c r="I59" i="15" s="1"/>
  <c r="I56" i="15" a="1"/>
  <c r="I56" i="15" s="1"/>
  <c r="I55" i="15" a="1"/>
  <c r="I55" i="15" s="1"/>
  <c r="I53" i="15" a="1"/>
  <c r="I53" i="15" s="1"/>
  <c r="I52" i="15" a="1"/>
  <c r="I52" i="15" s="1"/>
  <c r="I88" i="15" a="1"/>
  <c r="I88" i="15" s="1"/>
  <c r="E87" i="15" a="1"/>
  <c r="E87" i="15" s="1"/>
  <c r="E85" i="15" a="1"/>
  <c r="E85" i="15" s="1"/>
  <c r="E83" i="15" a="1"/>
  <c r="E83" i="15" s="1"/>
  <c r="E81" i="15" a="1"/>
  <c r="E81" i="15" s="1"/>
  <c r="E77" i="15" a="1"/>
  <c r="E77" i="15" s="1"/>
  <c r="E75" i="15" a="1"/>
  <c r="E75" i="15" s="1"/>
  <c r="E73" i="15" a="1"/>
  <c r="E73" i="15" s="1"/>
  <c r="E70" i="15" a="1"/>
  <c r="E70" i="15" s="1"/>
  <c r="E67" i="15" a="1"/>
  <c r="E67" i="15" s="1"/>
  <c r="E64" i="15" a="1"/>
  <c r="E64" i="15" s="1"/>
  <c r="E62" i="15" a="1"/>
  <c r="E62" i="15" s="1"/>
  <c r="E60" i="15" a="1"/>
  <c r="E60" i="15" s="1"/>
  <c r="E58" i="15" a="1"/>
  <c r="E58" i="15" s="1"/>
  <c r="I57" i="15" a="1"/>
  <c r="I57" i="15" s="1"/>
  <c r="I87" i="15" a="1"/>
  <c r="I87" i="15" s="1"/>
  <c r="I85" i="15" a="1"/>
  <c r="I85" i="15" s="1"/>
  <c r="I83" i="15" a="1"/>
  <c r="I83" i="15" s="1"/>
  <c r="I81" i="15" a="1"/>
  <c r="I81" i="15" s="1"/>
  <c r="I77" i="15" a="1"/>
  <c r="I77" i="15" s="1"/>
  <c r="I75" i="15" a="1"/>
  <c r="I75" i="15" s="1"/>
  <c r="I73" i="15" a="1"/>
  <c r="I73" i="15" s="1"/>
  <c r="I70" i="15" a="1"/>
  <c r="I70" i="15" s="1"/>
  <c r="I67" i="15" a="1"/>
  <c r="I67" i="15" s="1"/>
  <c r="I64" i="15" a="1"/>
  <c r="I64" i="15" s="1"/>
  <c r="I62" i="15" a="1"/>
  <c r="I62" i="15" s="1"/>
  <c r="I60" i="15" a="1"/>
  <c r="I60" i="15" s="1"/>
  <c r="I58" i="15" a="1"/>
  <c r="I58" i="15" s="1"/>
  <c r="E57" i="15" a="1"/>
  <c r="E57" i="15" s="1"/>
  <c r="E56" i="15" a="1"/>
  <c r="E56" i="15" s="1"/>
  <c r="E55" i="15" a="1"/>
  <c r="E55" i="15" s="1"/>
  <c r="E53" i="15" a="1"/>
  <c r="E53" i="15" s="1"/>
  <c r="I51" i="15" a="1"/>
  <c r="I51" i="15" s="1"/>
  <c r="I47" i="15" a="1"/>
  <c r="I47" i="15" s="1"/>
  <c r="I43" i="15" a="1"/>
  <c r="I43" i="15" s="1"/>
  <c r="I41" i="15" a="1"/>
  <c r="I41" i="15" s="1"/>
  <c r="I38" i="15" a="1"/>
  <c r="I38" i="15" s="1"/>
  <c r="I36" i="15" a="1"/>
  <c r="I36" i="15" s="1"/>
  <c r="I34" i="15" a="1"/>
  <c r="I34" i="15" s="1"/>
  <c r="I32" i="15" a="1"/>
  <c r="I32" i="15" s="1"/>
  <c r="I29" i="15" a="1"/>
  <c r="I29" i="15" s="1"/>
  <c r="I26" i="15" a="1"/>
  <c r="I26" i="15" s="1"/>
  <c r="E52" i="15" a="1"/>
  <c r="E52" i="15" s="1"/>
  <c r="E48" i="15" a="1"/>
  <c r="E48" i="15" s="1"/>
  <c r="E46" i="15" a="1"/>
  <c r="E46" i="15" s="1"/>
  <c r="E42" i="15" a="1"/>
  <c r="E42" i="15" s="1"/>
  <c r="E39" i="15" a="1"/>
  <c r="E39" i="15" s="1"/>
  <c r="E37" i="15" a="1"/>
  <c r="E37" i="15" s="1"/>
  <c r="E35" i="15" a="1"/>
  <c r="E35" i="15" s="1"/>
  <c r="E33" i="15" a="1"/>
  <c r="E33" i="15" s="1"/>
  <c r="E31" i="15" a="1"/>
  <c r="E31" i="15" s="1"/>
  <c r="E28" i="15" a="1"/>
  <c r="E28" i="15" s="1"/>
  <c r="I25" i="15" a="1"/>
  <c r="I25" i="15" s="1"/>
  <c r="I22" i="15" a="1"/>
  <c r="I22" i="15" s="1"/>
  <c r="I21" i="15" a="1"/>
  <c r="I21" i="15" s="1"/>
  <c r="I20" i="15" a="1"/>
  <c r="I20" i="15" s="1"/>
  <c r="I17" i="15" a="1"/>
  <c r="I17" i="15" s="1"/>
  <c r="I16" i="15" a="1"/>
  <c r="I16" i="15" s="1"/>
  <c r="I15" i="15" a="1"/>
  <c r="I15" i="15" s="1"/>
  <c r="I48" i="15" a="1"/>
  <c r="I48" i="15" s="1"/>
  <c r="I46" i="15" a="1"/>
  <c r="I46" i="15" s="1"/>
  <c r="I42" i="15" a="1"/>
  <c r="I42" i="15" s="1"/>
  <c r="I39" i="15" a="1"/>
  <c r="I39" i="15" s="1"/>
  <c r="I37" i="15" a="1"/>
  <c r="I37" i="15" s="1"/>
  <c r="I35" i="15" a="1"/>
  <c r="I35" i="15" s="1"/>
  <c r="I33" i="15" a="1"/>
  <c r="I33" i="15" s="1"/>
  <c r="I31" i="15" a="1"/>
  <c r="I31" i="15" s="1"/>
  <c r="I28" i="15" a="1"/>
  <c r="I28" i="15" s="1"/>
  <c r="E51" i="15" a="1"/>
  <c r="E51" i="15" s="1"/>
  <c r="E47" i="15" a="1"/>
  <c r="E47" i="15" s="1"/>
  <c r="E43" i="15" a="1"/>
  <c r="E43" i="15" s="1"/>
  <c r="E41" i="15" a="1"/>
  <c r="E41" i="15" s="1"/>
  <c r="E38" i="15" a="1"/>
  <c r="E38" i="15" s="1"/>
  <c r="E36" i="15" a="1"/>
  <c r="E36" i="15" s="1"/>
  <c r="E34" i="15" a="1"/>
  <c r="E34" i="15" s="1"/>
  <c r="E32" i="15" a="1"/>
  <c r="E32" i="15" s="1"/>
  <c r="E29" i="15" a="1"/>
  <c r="E29" i="15" s="1"/>
  <c r="E26" i="15" a="1"/>
  <c r="E26" i="15" s="1"/>
  <c r="E25" i="15" a="1"/>
  <c r="E25" i="15" s="1"/>
  <c r="E22" i="15" a="1"/>
  <c r="E22" i="15" s="1"/>
  <c r="E21" i="15" a="1"/>
  <c r="E21" i="15" s="1"/>
  <c r="E20" i="15" a="1"/>
  <c r="E20" i="15" s="1"/>
  <c r="E17" i="15" a="1"/>
  <c r="E17" i="15" s="1"/>
  <c r="E16" i="15" a="1"/>
  <c r="E16" i="15" s="1"/>
  <c r="E15" i="15" a="1"/>
  <c r="E15" i="15" s="1"/>
  <c r="H90" i="14" a="1"/>
  <c r="H90" i="14" s="1"/>
  <c r="H89" i="14" a="1"/>
  <c r="H89" i="14" s="1"/>
  <c r="H88" i="14" a="1"/>
  <c r="H88" i="14" s="1"/>
  <c r="H87" i="14" a="1"/>
  <c r="H87" i="14" s="1"/>
  <c r="H86" i="14" a="1"/>
  <c r="H86" i="14" s="1"/>
  <c r="H85" i="14" a="1"/>
  <c r="H85" i="14" s="1"/>
  <c r="H84" i="14" a="1"/>
  <c r="H84" i="14" s="1"/>
  <c r="H83" i="14" a="1"/>
  <c r="H83" i="14" s="1"/>
  <c r="H82" i="14" a="1"/>
  <c r="H82" i="14" s="1"/>
  <c r="E101" i="14"/>
  <c r="D90" i="14" a="1"/>
  <c r="D90" i="14" s="1"/>
  <c r="D89" i="14" a="1"/>
  <c r="D89" i="14" s="1"/>
  <c r="D88" i="14" a="1"/>
  <c r="D88" i="14" s="1"/>
  <c r="D87" i="14" a="1"/>
  <c r="D87" i="14" s="1"/>
  <c r="D86" i="14" a="1"/>
  <c r="D86" i="14" s="1"/>
  <c r="D85" i="14" a="1"/>
  <c r="D85" i="14" s="1"/>
  <c r="D82" i="14" a="1"/>
  <c r="D82" i="14" s="1"/>
  <c r="D80" i="14" a="1"/>
  <c r="D80" i="14" s="1"/>
  <c r="D76" i="14" a="1"/>
  <c r="D76" i="14" s="1"/>
  <c r="D74" i="14" a="1"/>
  <c r="D74" i="14" s="1"/>
  <c r="D72" i="14" a="1"/>
  <c r="D72" i="14" s="1"/>
  <c r="D69" i="14" a="1"/>
  <c r="D69" i="14" s="1"/>
  <c r="D66" i="14" a="1"/>
  <c r="D66" i="14" s="1"/>
  <c r="H61" i="14" a="1"/>
  <c r="H61" i="14" s="1"/>
  <c r="D61" i="14" a="1"/>
  <c r="D61" i="14" s="1"/>
  <c r="H80" i="14" a="1"/>
  <c r="H80" i="14" s="1"/>
  <c r="H76" i="14" a="1"/>
  <c r="H76" i="14" s="1"/>
  <c r="H74" i="14" a="1"/>
  <c r="H74" i="14" s="1"/>
  <c r="H72" i="14" a="1"/>
  <c r="H72" i="14" s="1"/>
  <c r="H69" i="14" a="1"/>
  <c r="H69" i="14" s="1"/>
  <c r="H66" i="14" a="1"/>
  <c r="H66" i="14" s="1"/>
  <c r="H60" i="14" a="1"/>
  <c r="H60" i="14" s="1"/>
  <c r="D60" i="14" a="1"/>
  <c r="D60" i="14" s="1"/>
  <c r="H57" i="14" a="1"/>
  <c r="H57" i="14" s="1"/>
  <c r="H56" i="14" a="1"/>
  <c r="H56" i="14" s="1"/>
  <c r="H55" i="14" a="1"/>
  <c r="H55" i="14" s="1"/>
  <c r="H53" i="14" a="1"/>
  <c r="H53" i="14" s="1"/>
  <c r="H52" i="14" a="1"/>
  <c r="H52" i="14" s="1"/>
  <c r="H51" i="14" a="1"/>
  <c r="H51" i="14" s="1"/>
  <c r="H48" i="14" a="1"/>
  <c r="H48" i="14" s="1"/>
  <c r="H47" i="14" a="1"/>
  <c r="H47" i="14" s="1"/>
  <c r="H46" i="14" a="1"/>
  <c r="H46" i="14" s="1"/>
  <c r="H43" i="14" a="1"/>
  <c r="H43" i="14" s="1"/>
  <c r="H42" i="14" a="1"/>
  <c r="H42" i="14" s="1"/>
  <c r="H41" i="14" a="1"/>
  <c r="H41" i="14" s="1"/>
  <c r="H39" i="14" a="1"/>
  <c r="H39" i="14" s="1"/>
  <c r="H38" i="14" a="1"/>
  <c r="H38" i="14" s="1"/>
  <c r="H37" i="14" a="1"/>
  <c r="H37" i="14" s="1"/>
  <c r="H36" i="14" a="1"/>
  <c r="H36" i="14" s="1"/>
  <c r="H35" i="14" a="1"/>
  <c r="H35" i="14" s="1"/>
  <c r="H34" i="14" a="1"/>
  <c r="H34" i="14" s="1"/>
  <c r="D81" i="14" a="1"/>
  <c r="D81" i="14" s="1"/>
  <c r="D77" i="14" a="1"/>
  <c r="D77" i="14" s="1"/>
  <c r="D75" i="14" a="1"/>
  <c r="D75" i="14" s="1"/>
  <c r="D73" i="14" a="1"/>
  <c r="D73" i="14" s="1"/>
  <c r="D70" i="14" a="1"/>
  <c r="D70" i="14" s="1"/>
  <c r="D67" i="14" a="1"/>
  <c r="D67" i="14" s="1"/>
  <c r="D64" i="14" a="1"/>
  <c r="D64" i="14" s="1"/>
  <c r="H63" i="14" a="1"/>
  <c r="H63" i="14" s="1"/>
  <c r="D63" i="14" a="1"/>
  <c r="D63" i="14" s="1"/>
  <c r="H59" i="14" a="1"/>
  <c r="H59" i="14" s="1"/>
  <c r="D59" i="14" a="1"/>
  <c r="D59" i="14" s="1"/>
  <c r="D84" i="14" a="1"/>
  <c r="D84" i="14" s="1"/>
  <c r="D83" i="14" a="1"/>
  <c r="D83" i="14" s="1"/>
  <c r="H81" i="14" a="1"/>
  <c r="H81" i="14" s="1"/>
  <c r="H77" i="14" a="1"/>
  <c r="H77" i="14" s="1"/>
  <c r="H75" i="14" a="1"/>
  <c r="H75" i="14" s="1"/>
  <c r="H73" i="14" a="1"/>
  <c r="H73" i="14" s="1"/>
  <c r="H70" i="14" a="1"/>
  <c r="H70" i="14" s="1"/>
  <c r="H67" i="14" a="1"/>
  <c r="H67" i="14" s="1"/>
  <c r="H64" i="14" a="1"/>
  <c r="H64" i="14" s="1"/>
  <c r="H62" i="14" a="1"/>
  <c r="H62" i="14" s="1"/>
  <c r="D62" i="14" a="1"/>
  <c r="D62" i="14" s="1"/>
  <c r="H58" i="14" a="1"/>
  <c r="H58" i="14" s="1"/>
  <c r="D58" i="14" a="1"/>
  <c r="D58" i="14" s="1"/>
  <c r="D57" i="14" a="1"/>
  <c r="D57" i="14" s="1"/>
  <c r="D56" i="14" a="1"/>
  <c r="D56" i="14" s="1"/>
  <c r="D55" i="14" a="1"/>
  <c r="D55" i="14" s="1"/>
  <c r="D53" i="14" a="1"/>
  <c r="D53" i="14" s="1"/>
  <c r="D52" i="14" a="1"/>
  <c r="D52" i="14" s="1"/>
  <c r="D51" i="14" a="1"/>
  <c r="D51" i="14" s="1"/>
  <c r="D48" i="14" a="1"/>
  <c r="D48" i="14" s="1"/>
  <c r="D42" i="14" a="1"/>
  <c r="D42" i="14" s="1"/>
  <c r="D34" i="14" a="1"/>
  <c r="D34" i="14" s="1"/>
  <c r="D32" i="14" a="1"/>
  <c r="D32" i="14" s="1"/>
  <c r="D29" i="14" a="1"/>
  <c r="D29" i="14" s="1"/>
  <c r="D26" i="14" a="1"/>
  <c r="D26" i="14" s="1"/>
  <c r="D47" i="14" a="1"/>
  <c r="D47" i="14" s="1"/>
  <c r="D41" i="14" a="1"/>
  <c r="D41" i="14" s="1"/>
  <c r="H32" i="14" a="1"/>
  <c r="H32" i="14" s="1"/>
  <c r="H29" i="14" a="1"/>
  <c r="H29" i="14" s="1"/>
  <c r="H26" i="14" a="1"/>
  <c r="H26" i="14" s="1"/>
  <c r="H22" i="14" a="1"/>
  <c r="H22" i="14" s="1"/>
  <c r="D22" i="14" a="1"/>
  <c r="D22" i="14" s="1"/>
  <c r="D21" i="14" a="1"/>
  <c r="D21" i="14" s="1"/>
  <c r="D20" i="14" a="1"/>
  <c r="D20" i="14" s="1"/>
  <c r="D17" i="14" a="1"/>
  <c r="D17" i="14" s="1"/>
  <c r="D16" i="14" a="1"/>
  <c r="D16" i="14" s="1"/>
  <c r="D15" i="14" a="1"/>
  <c r="D15" i="14" s="1"/>
  <c r="D46" i="14" a="1"/>
  <c r="D46" i="14" s="1"/>
  <c r="D39" i="14" a="1"/>
  <c r="D39" i="14" s="1"/>
  <c r="D33" i="14" a="1"/>
  <c r="D33" i="14" s="1"/>
  <c r="D31" i="14" a="1"/>
  <c r="D31" i="14" s="1"/>
  <c r="D28" i="14" a="1"/>
  <c r="D28" i="14" s="1"/>
  <c r="D25" i="14" a="1"/>
  <c r="D25" i="14" s="1"/>
  <c r="D43" i="14" a="1"/>
  <c r="D43" i="14" s="1"/>
  <c r="D38" i="14" a="1"/>
  <c r="D38" i="14" s="1"/>
  <c r="D37" i="14" a="1"/>
  <c r="D37" i="14" s="1"/>
  <c r="D36" i="14" a="1"/>
  <c r="D36" i="14" s="1"/>
  <c r="D35" i="14" a="1"/>
  <c r="D35" i="14" s="1"/>
  <c r="H33" i="14" a="1"/>
  <c r="H33" i="14" s="1"/>
  <c r="H31" i="14" a="1"/>
  <c r="H31" i="14" s="1"/>
  <c r="H28" i="14" a="1"/>
  <c r="H28" i="14" s="1"/>
  <c r="H25" i="14" a="1"/>
  <c r="H25" i="14" s="1"/>
  <c r="H21" i="14" a="1"/>
  <c r="H21" i="14" s="1"/>
  <c r="H20" i="14" a="1"/>
  <c r="H20" i="14" s="1"/>
  <c r="H17" i="14" a="1"/>
  <c r="H17" i="14" s="1"/>
  <c r="H16" i="14" a="1"/>
  <c r="H16" i="14" s="1"/>
  <c r="H15" i="14" a="1"/>
  <c r="H15" i="14" s="1"/>
  <c r="E90" i="14" l="1" a="1"/>
  <c r="E90" i="14" s="1"/>
  <c r="E89" i="14" a="1"/>
  <c r="E89" i="14" s="1"/>
  <c r="E88" i="14" a="1"/>
  <c r="E88" i="14" s="1"/>
  <c r="E87" i="14" a="1"/>
  <c r="E87" i="14" s="1"/>
  <c r="E86" i="14" a="1"/>
  <c r="E86" i="14" s="1"/>
  <c r="E85" i="14" a="1"/>
  <c r="E85" i="14" s="1"/>
  <c r="E84" i="14" a="1"/>
  <c r="E84" i="14" s="1"/>
  <c r="E83" i="14" a="1"/>
  <c r="E83" i="14" s="1"/>
  <c r="I90" i="14" a="1"/>
  <c r="I90" i="14" s="1"/>
  <c r="I89" i="14" a="1"/>
  <c r="I89" i="14" s="1"/>
  <c r="I88" i="14" a="1"/>
  <c r="I88" i="14" s="1"/>
  <c r="I87" i="14" a="1"/>
  <c r="I87" i="14" s="1"/>
  <c r="I86" i="14" a="1"/>
  <c r="I86" i="14" s="1"/>
  <c r="I85" i="14" a="1"/>
  <c r="I85" i="14" s="1"/>
  <c r="I80" i="14" a="1"/>
  <c r="I80" i="14" s="1"/>
  <c r="I76" i="14" a="1"/>
  <c r="I76" i="14" s="1"/>
  <c r="I74" i="14" a="1"/>
  <c r="I74" i="14" s="1"/>
  <c r="I72" i="14" a="1"/>
  <c r="I72" i="14" s="1"/>
  <c r="I69" i="14" a="1"/>
  <c r="I69" i="14" s="1"/>
  <c r="I66" i="14" a="1"/>
  <c r="I66" i="14" s="1"/>
  <c r="I63" i="14" a="1"/>
  <c r="I63" i="14" s="1"/>
  <c r="E60" i="14" a="1"/>
  <c r="E60" i="14" s="1"/>
  <c r="I59" i="14" a="1"/>
  <c r="I59" i="14" s="1"/>
  <c r="I84" i="14" a="1"/>
  <c r="I84" i="14" s="1"/>
  <c r="I83" i="14" a="1"/>
  <c r="I83" i="14" s="1"/>
  <c r="I82" i="14" a="1"/>
  <c r="I82" i="14" s="1"/>
  <c r="E81" i="14" a="1"/>
  <c r="E81" i="14" s="1"/>
  <c r="E77" i="14" a="1"/>
  <c r="E77" i="14" s="1"/>
  <c r="E75" i="14" a="1"/>
  <c r="E75" i="14" s="1"/>
  <c r="E73" i="14" a="1"/>
  <c r="E73" i="14" s="1"/>
  <c r="E70" i="14" a="1"/>
  <c r="E70" i="14" s="1"/>
  <c r="E67" i="14" a="1"/>
  <c r="E67" i="14" s="1"/>
  <c r="E64" i="14" a="1"/>
  <c r="E64" i="14" s="1"/>
  <c r="E63" i="14" a="1"/>
  <c r="E63" i="14" s="1"/>
  <c r="I62" i="14" a="1"/>
  <c r="I62" i="14" s="1"/>
  <c r="E59" i="14" a="1"/>
  <c r="E59" i="14" s="1"/>
  <c r="I58" i="14" a="1"/>
  <c r="I58" i="14" s="1"/>
  <c r="E57" i="14" a="1"/>
  <c r="E57" i="14" s="1"/>
  <c r="E56" i="14" a="1"/>
  <c r="E56" i="14" s="1"/>
  <c r="E55" i="14" a="1"/>
  <c r="E55" i="14" s="1"/>
  <c r="E53" i="14" a="1"/>
  <c r="E53" i="14" s="1"/>
  <c r="E52" i="14" a="1"/>
  <c r="E52" i="14" s="1"/>
  <c r="E51" i="14" a="1"/>
  <c r="E51" i="14" s="1"/>
  <c r="E48" i="14" a="1"/>
  <c r="E48" i="14" s="1"/>
  <c r="E47" i="14" a="1"/>
  <c r="E47" i="14" s="1"/>
  <c r="E46" i="14" a="1"/>
  <c r="E46" i="14" s="1"/>
  <c r="E43" i="14" a="1"/>
  <c r="E43" i="14" s="1"/>
  <c r="E42" i="14" a="1"/>
  <c r="E42" i="14" s="1"/>
  <c r="E41" i="14" a="1"/>
  <c r="E41" i="14" s="1"/>
  <c r="E39" i="14" a="1"/>
  <c r="E39" i="14" s="1"/>
  <c r="E38" i="14" a="1"/>
  <c r="E38" i="14" s="1"/>
  <c r="E37" i="14" a="1"/>
  <c r="E37" i="14" s="1"/>
  <c r="E36" i="14" a="1"/>
  <c r="E36" i="14" s="1"/>
  <c r="E35" i="14" a="1"/>
  <c r="E35" i="14" s="1"/>
  <c r="I81" i="14" a="1"/>
  <c r="I81" i="14" s="1"/>
  <c r="I77" i="14" a="1"/>
  <c r="I77" i="14" s="1"/>
  <c r="I75" i="14" a="1"/>
  <c r="I75" i="14" s="1"/>
  <c r="I73" i="14" a="1"/>
  <c r="I73" i="14" s="1"/>
  <c r="I70" i="14" a="1"/>
  <c r="I70" i="14" s="1"/>
  <c r="I67" i="14" a="1"/>
  <c r="I67" i="14" s="1"/>
  <c r="I64" i="14" a="1"/>
  <c r="I64" i="14" s="1"/>
  <c r="E62" i="14" a="1"/>
  <c r="E62" i="14" s="1"/>
  <c r="I61" i="14" a="1"/>
  <c r="I61" i="14" s="1"/>
  <c r="E58" i="14" a="1"/>
  <c r="E58" i="14" s="1"/>
  <c r="E82" i="14" a="1"/>
  <c r="E82" i="14" s="1"/>
  <c r="E80" i="14" a="1"/>
  <c r="E80" i="14" s="1"/>
  <c r="E76" i="14" a="1"/>
  <c r="E76" i="14" s="1"/>
  <c r="E74" i="14" a="1"/>
  <c r="E74" i="14" s="1"/>
  <c r="E72" i="14" a="1"/>
  <c r="E72" i="14" s="1"/>
  <c r="E69" i="14" a="1"/>
  <c r="E69" i="14" s="1"/>
  <c r="E66" i="14" a="1"/>
  <c r="E66" i="14" s="1"/>
  <c r="E61" i="14" a="1"/>
  <c r="E61" i="14" s="1"/>
  <c r="I60" i="14" a="1"/>
  <c r="I60" i="14" s="1"/>
  <c r="I57" i="14" a="1"/>
  <c r="I57" i="14" s="1"/>
  <c r="I56" i="14" a="1"/>
  <c r="I56" i="14" s="1"/>
  <c r="I55" i="14" a="1"/>
  <c r="I55" i="14" s="1"/>
  <c r="I53" i="14" a="1"/>
  <c r="I53" i="14" s="1"/>
  <c r="I52" i="14" a="1"/>
  <c r="I52" i="14" s="1"/>
  <c r="I51" i="14" a="1"/>
  <c r="I51" i="14" s="1"/>
  <c r="I48" i="14" a="1"/>
  <c r="I48" i="14" s="1"/>
  <c r="I46" i="14" a="1"/>
  <c r="I46" i="14" s="1"/>
  <c r="I39" i="14" a="1"/>
  <c r="I39" i="14" s="1"/>
  <c r="I32" i="14" a="1"/>
  <c r="I32" i="14" s="1"/>
  <c r="I29" i="14" a="1"/>
  <c r="I29" i="14" s="1"/>
  <c r="I26" i="14" a="1"/>
  <c r="I26" i="14" s="1"/>
  <c r="I22" i="14" a="1"/>
  <c r="I22" i="14" s="1"/>
  <c r="E22" i="14" a="1"/>
  <c r="E22" i="14" s="1"/>
  <c r="I43" i="14" a="1"/>
  <c r="I43" i="14" s="1"/>
  <c r="I38" i="14" a="1"/>
  <c r="I38" i="14" s="1"/>
  <c r="I37" i="14" a="1"/>
  <c r="I37" i="14" s="1"/>
  <c r="I36" i="14" a="1"/>
  <c r="I36" i="14" s="1"/>
  <c r="I35" i="14" a="1"/>
  <c r="I35" i="14" s="1"/>
  <c r="I34" i="14" a="1"/>
  <c r="I34" i="14" s="1"/>
  <c r="E33" i="14" a="1"/>
  <c r="E33" i="14" s="1"/>
  <c r="E31" i="14" a="1"/>
  <c r="E31" i="14" s="1"/>
  <c r="E28" i="14" a="1"/>
  <c r="E28" i="14" s="1"/>
  <c r="E25" i="14" a="1"/>
  <c r="E25" i="14" s="1"/>
  <c r="I21" i="14" a="1"/>
  <c r="I21" i="14" s="1"/>
  <c r="I20" i="14" a="1"/>
  <c r="I20" i="14" s="1"/>
  <c r="I17" i="14" a="1"/>
  <c r="I17" i="14" s="1"/>
  <c r="I16" i="14" a="1"/>
  <c r="I16" i="14" s="1"/>
  <c r="I15" i="14" a="1"/>
  <c r="I15" i="14" s="1"/>
  <c r="I42" i="14" a="1"/>
  <c r="I42" i="14" s="1"/>
  <c r="I33" i="14" a="1"/>
  <c r="I33" i="14" s="1"/>
  <c r="I31" i="14" a="1"/>
  <c r="I31" i="14" s="1"/>
  <c r="I28" i="14" a="1"/>
  <c r="I28" i="14" s="1"/>
  <c r="I25" i="14" a="1"/>
  <c r="I25" i="14" s="1"/>
  <c r="I47" i="14" a="1"/>
  <c r="I47" i="14" s="1"/>
  <c r="I41" i="14" a="1"/>
  <c r="I41" i="14" s="1"/>
  <c r="E34" i="14" a="1"/>
  <c r="E34" i="14" s="1"/>
  <c r="E32" i="14" a="1"/>
  <c r="E32" i="14" s="1"/>
  <c r="E29" i="14" a="1"/>
  <c r="E29" i="14" s="1"/>
  <c r="E26" i="14" a="1"/>
  <c r="E26" i="14" s="1"/>
  <c r="E21" i="14" a="1"/>
  <c r="E21" i="14" s="1"/>
  <c r="E20" i="14" a="1"/>
  <c r="E20" i="14" s="1"/>
  <c r="E17" i="14" a="1"/>
  <c r="E17" i="14" s="1"/>
  <c r="E16" i="14" a="1"/>
  <c r="E16" i="14" s="1"/>
  <c r="E15" i="14" a="1"/>
  <c r="E15" i="1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Scott Marley</author>
  </authors>
  <commentList>
    <comment ref="B47" authorId="0" shapeId="0" xr:uid="{EF72E026-9885-4B47-A887-41758D96CFD5}">
      <text>
        <r>
          <rPr>
            <sz val="8"/>
            <color indexed="81"/>
            <rFont val="Arial"/>
            <family val="2"/>
          </rPr>
          <t>Includes contributing family workers</t>
        </r>
      </text>
    </comment>
    <comment ref="B147" authorId="0" shapeId="0" xr:uid="{ABD133DC-0F64-4001-AD65-2A12A70A3853}">
      <text>
        <r>
          <rPr>
            <sz val="8"/>
            <color indexed="81"/>
            <rFont val="Arial"/>
            <family val="2"/>
          </rPr>
          <t>Includes contributing family workers</t>
        </r>
      </text>
    </comment>
    <comment ref="B231" authorId="0" shapeId="0" xr:uid="{6908AE1D-71AD-44D0-B2A0-232E4A0E4DF3}">
      <text>
        <r>
          <rPr>
            <sz val="8"/>
            <color indexed="81"/>
            <rFont val="Arial"/>
            <family val="2"/>
          </rPr>
          <t>Includes contributing family workers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7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C11" authorId="0" shapeId="0" xr:uid="{00000000-0006-0000-07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1" authorId="0" shapeId="0" xr:uid="{00000000-0006-0000-07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1" authorId="0" shapeId="0" xr:uid="{00000000-0006-0000-0700-00000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1" authorId="0" shapeId="0" xr:uid="{00000000-0006-0000-07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1" authorId="0" shapeId="0" xr:uid="{00000000-0006-0000-0700-00000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1" authorId="0" shapeId="0" xr:uid="{00000000-0006-0000-07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1" authorId="0" shapeId="0" xr:uid="{00000000-0006-0000-07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1" authorId="0" shapeId="0" xr:uid="{00000000-0006-0000-07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1" authorId="0" shapeId="0" xr:uid="{00000000-0006-0000-07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1" authorId="0" shapeId="0" xr:uid="{00000000-0006-0000-07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1" authorId="0" shapeId="0" xr:uid="{00000000-0006-0000-07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1" authorId="0" shapeId="0" xr:uid="{00000000-0006-0000-07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1" authorId="0" shapeId="0" xr:uid="{00000000-0006-0000-0700-00000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1" authorId="0" shapeId="0" xr:uid="{00000000-0006-0000-0700-00000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1" authorId="0" shapeId="0" xr:uid="{00000000-0006-0000-07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1" authorId="0" shapeId="0" xr:uid="{00000000-0006-0000-07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1" authorId="0" shapeId="0" xr:uid="{00000000-0006-0000-0700-00001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1" authorId="0" shapeId="0" xr:uid="{00000000-0006-0000-07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1" authorId="0" shapeId="0" xr:uid="{00000000-0006-0000-07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1" authorId="0" shapeId="0" xr:uid="{00000000-0006-0000-07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1" authorId="0" shapeId="0" xr:uid="{00000000-0006-0000-07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1" authorId="0" shapeId="0" xr:uid="{00000000-0006-0000-07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1" authorId="0" shapeId="0" xr:uid="{00000000-0006-0000-07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1" authorId="0" shapeId="0" xr:uid="{00000000-0006-0000-0700-00001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1" authorId="0" shapeId="0" xr:uid="{00000000-0006-0000-07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1" authorId="0" shapeId="0" xr:uid="{00000000-0006-0000-07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1" authorId="0" shapeId="0" xr:uid="{00000000-0006-0000-0700-00001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1" authorId="0" shapeId="0" xr:uid="{00000000-0006-0000-07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1" authorId="0" shapeId="0" xr:uid="{00000000-0006-0000-0700-00001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1" authorId="0" shapeId="0" xr:uid="{00000000-0006-0000-0700-00001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1" authorId="0" shapeId="0" xr:uid="{00000000-0006-0000-07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1" authorId="0" shapeId="0" xr:uid="{00000000-0006-0000-07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1" authorId="0" shapeId="0" xr:uid="{00000000-0006-0000-07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1" authorId="0" shapeId="0" xr:uid="{00000000-0006-0000-07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1" authorId="0" shapeId="0" xr:uid="{00000000-0006-0000-07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1" authorId="0" shapeId="0" xr:uid="{00000000-0006-0000-07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1" authorId="0" shapeId="0" xr:uid="{00000000-0006-0000-07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1" authorId="0" shapeId="0" xr:uid="{00000000-0006-0000-07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1" authorId="0" shapeId="0" xr:uid="{00000000-0006-0000-0700-00002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1" authorId="0" shapeId="0" xr:uid="{00000000-0006-0000-07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1" authorId="0" shapeId="0" xr:uid="{00000000-0006-0000-07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1" authorId="0" shapeId="0" xr:uid="{00000000-0006-0000-0700-00002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1" authorId="0" shapeId="0" xr:uid="{00000000-0006-0000-07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7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1" authorId="0" shapeId="0" xr:uid="{00000000-0006-0000-07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1" authorId="0" shapeId="0" xr:uid="{00000000-0006-0000-0700-00002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2" authorId="0" shapeId="0" xr:uid="{00000000-0006-0000-07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2" authorId="0" shapeId="0" xr:uid="{00000000-0006-0000-07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2" authorId="0" shapeId="0" xr:uid="{00000000-0006-0000-07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2" authorId="0" shapeId="0" xr:uid="{00000000-0006-0000-07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2" authorId="0" shapeId="0" xr:uid="{00000000-0006-0000-07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2" authorId="0" shapeId="0" xr:uid="{00000000-0006-0000-07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2" authorId="0" shapeId="0" xr:uid="{00000000-0006-0000-07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2" authorId="0" shapeId="0" xr:uid="{00000000-0006-0000-07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2" authorId="0" shapeId="0" xr:uid="{00000000-0006-0000-07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2" authorId="0" shapeId="0" xr:uid="{00000000-0006-0000-07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2" authorId="0" shapeId="0" xr:uid="{00000000-0006-0000-07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2" authorId="0" shapeId="0" xr:uid="{00000000-0006-0000-07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2" authorId="0" shapeId="0" xr:uid="{00000000-0006-0000-07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2" authorId="0" shapeId="0" xr:uid="{00000000-0006-0000-07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2" authorId="0" shapeId="0" xr:uid="{00000000-0006-0000-07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2" authorId="0" shapeId="0" xr:uid="{00000000-0006-0000-0700-00003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2" authorId="0" shapeId="0" xr:uid="{00000000-0006-0000-07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2" authorId="0" shapeId="0" xr:uid="{00000000-0006-0000-07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2" authorId="0" shapeId="0" xr:uid="{00000000-0006-0000-0700-00004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2" authorId="0" shapeId="0" xr:uid="{00000000-0006-0000-07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2" authorId="0" shapeId="0" xr:uid="{00000000-0006-0000-07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2" authorId="0" shapeId="0" xr:uid="{00000000-0006-0000-07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2" authorId="0" shapeId="0" xr:uid="{00000000-0006-0000-07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2" authorId="0" shapeId="0" xr:uid="{00000000-0006-0000-07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2" authorId="0" shapeId="0" xr:uid="{00000000-0006-0000-07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2" authorId="0" shapeId="0" xr:uid="{00000000-0006-0000-0700-00004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2" authorId="0" shapeId="0" xr:uid="{00000000-0006-0000-0700-00004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2" authorId="0" shapeId="0" xr:uid="{00000000-0006-0000-07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2" authorId="0" shapeId="0" xr:uid="{00000000-0006-0000-0700-00004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2" authorId="0" shapeId="0" xr:uid="{00000000-0006-0000-0700-00004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2" authorId="0" shapeId="0" xr:uid="{00000000-0006-0000-0700-00004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2" authorId="0" shapeId="0" xr:uid="{00000000-0006-0000-0700-00004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2" authorId="0" shapeId="0" xr:uid="{00000000-0006-0000-0700-00005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2" authorId="0" shapeId="0" xr:uid="{00000000-0006-0000-07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2" authorId="0" shapeId="0" xr:uid="{00000000-0006-0000-07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2" authorId="0" shapeId="0" xr:uid="{00000000-0006-0000-07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2" authorId="0" shapeId="0" xr:uid="{00000000-0006-0000-07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2" authorId="0" shapeId="0" xr:uid="{00000000-0006-0000-07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2" authorId="0" shapeId="0" xr:uid="{00000000-0006-0000-07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2" authorId="0" shapeId="0" xr:uid="{00000000-0006-0000-07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2" authorId="0" shapeId="0" xr:uid="{00000000-0006-0000-07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2" authorId="0" shapeId="0" xr:uid="{00000000-0006-0000-0700-00005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2" authorId="0" shapeId="0" xr:uid="{00000000-0006-0000-07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2" authorId="0" shapeId="0" xr:uid="{00000000-0006-0000-07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2" authorId="0" shapeId="0" xr:uid="{00000000-0006-0000-07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2" authorId="0" shapeId="0" xr:uid="{00000000-0006-0000-07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2" authorId="0" shapeId="0" xr:uid="{00000000-0006-0000-07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2" authorId="0" shapeId="0" xr:uid="{00000000-0006-0000-07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2" authorId="0" shapeId="0" xr:uid="{00000000-0006-0000-07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2" authorId="0" shapeId="0" xr:uid="{00000000-0006-0000-07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2" authorId="0" shapeId="0" xr:uid="{00000000-0006-0000-0700-00006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2" authorId="0" shapeId="0" xr:uid="{00000000-0006-0000-07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3" authorId="0" shapeId="0" xr:uid="{00000000-0006-0000-07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3" authorId="0" shapeId="0" xr:uid="{00000000-0006-0000-07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3" authorId="0" shapeId="0" xr:uid="{00000000-0006-0000-0700-00006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3" authorId="0" shapeId="0" xr:uid="{00000000-0006-0000-07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3" authorId="0" shapeId="0" xr:uid="{00000000-0006-0000-07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3" authorId="0" shapeId="0" xr:uid="{00000000-0006-0000-07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3" authorId="0" shapeId="0" xr:uid="{00000000-0006-0000-07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3" authorId="0" shapeId="0" xr:uid="{00000000-0006-0000-07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3" authorId="0" shapeId="0" xr:uid="{00000000-0006-0000-07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3" authorId="0" shapeId="0" xr:uid="{00000000-0006-0000-07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3" authorId="0" shapeId="0" xr:uid="{00000000-0006-0000-07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3" authorId="0" shapeId="0" xr:uid="{00000000-0006-0000-07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3" authorId="0" shapeId="0" xr:uid="{00000000-0006-0000-07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3" authorId="0" shapeId="0" xr:uid="{00000000-0006-0000-07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3" authorId="0" shapeId="0" xr:uid="{00000000-0006-0000-07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3" authorId="0" shapeId="0" xr:uid="{00000000-0006-0000-0700-00007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3" authorId="0" shapeId="0" xr:uid="{00000000-0006-0000-07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3" authorId="0" shapeId="0" xr:uid="{00000000-0006-0000-0700-00007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3" authorId="0" shapeId="0" xr:uid="{00000000-0006-0000-0700-00007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3" authorId="0" shapeId="0" xr:uid="{00000000-0006-0000-0700-00007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3" authorId="0" shapeId="0" xr:uid="{00000000-0006-0000-07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3" authorId="0" shapeId="0" xr:uid="{00000000-0006-0000-07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3" authorId="0" shapeId="0" xr:uid="{00000000-0006-0000-0700-00007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3" authorId="0" shapeId="0" xr:uid="{00000000-0006-0000-07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3" authorId="0" shapeId="0" xr:uid="{00000000-0006-0000-07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3" authorId="0" shapeId="0" xr:uid="{00000000-0006-0000-07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3" authorId="0" shapeId="0" xr:uid="{00000000-0006-0000-07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3" authorId="0" shapeId="0" xr:uid="{00000000-0006-0000-0700-00007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3" authorId="0" shapeId="0" xr:uid="{00000000-0006-0000-0700-00008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3" authorId="0" shapeId="0" xr:uid="{00000000-0006-0000-07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3" authorId="0" shapeId="0" xr:uid="{00000000-0006-0000-07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3" authorId="0" shapeId="0" xr:uid="{00000000-0006-0000-0700-00008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3" authorId="0" shapeId="0" xr:uid="{00000000-0006-0000-07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3" authorId="0" shapeId="0" xr:uid="{00000000-0006-0000-0700-00008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3" authorId="0" shapeId="0" xr:uid="{00000000-0006-0000-0700-00008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3" authorId="0" shapeId="0" xr:uid="{00000000-0006-0000-07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3" authorId="0" shapeId="0" xr:uid="{00000000-0006-0000-07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3" authorId="0" shapeId="0" xr:uid="{00000000-0006-0000-07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3" authorId="0" shapeId="0" xr:uid="{00000000-0006-0000-07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3" authorId="0" shapeId="0" xr:uid="{00000000-0006-0000-07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3" authorId="0" shapeId="0" xr:uid="{00000000-0006-0000-07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3" authorId="0" shapeId="0" xr:uid="{00000000-0006-0000-0700-00008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3" authorId="0" shapeId="0" xr:uid="{00000000-0006-0000-07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3" authorId="0" shapeId="0" xr:uid="{00000000-0006-0000-07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3" authorId="0" shapeId="0" xr:uid="{00000000-0006-0000-07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3" authorId="0" shapeId="0" xr:uid="{00000000-0006-0000-07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3" authorId="0" shapeId="0" xr:uid="{00000000-0006-0000-0700-00009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3" authorId="0" shapeId="0" xr:uid="{00000000-0006-0000-07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3" authorId="0" shapeId="0" xr:uid="{00000000-0006-0000-07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3" authorId="0" shapeId="0" xr:uid="{00000000-0006-0000-07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3" authorId="0" shapeId="0" xr:uid="{00000000-0006-0000-0700-00009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3" authorId="0" shapeId="0" xr:uid="{00000000-0006-0000-07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3" authorId="0" shapeId="0" xr:uid="{00000000-0006-0000-07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3" authorId="0" shapeId="0" xr:uid="{00000000-0006-0000-0700-00009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3" authorId="0" shapeId="0" xr:uid="{00000000-0006-0000-07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4" authorId="0" shapeId="0" xr:uid="{00000000-0006-0000-07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4" authorId="0" shapeId="0" xr:uid="{00000000-0006-0000-07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4" authorId="0" shapeId="0" xr:uid="{00000000-0006-0000-07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4" authorId="0" shapeId="0" xr:uid="{00000000-0006-0000-07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4" authorId="0" shapeId="0" xr:uid="{00000000-0006-0000-07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4" authorId="0" shapeId="0" xr:uid="{00000000-0006-0000-07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4" authorId="0" shapeId="0" xr:uid="{00000000-0006-0000-07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4" authorId="0" shapeId="0" xr:uid="{00000000-0006-0000-07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4" authorId="0" shapeId="0" xr:uid="{00000000-0006-0000-07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4" authorId="0" shapeId="0" xr:uid="{00000000-0006-0000-07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4" authorId="0" shapeId="0" xr:uid="{00000000-0006-0000-07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4" authorId="0" shapeId="0" xr:uid="{00000000-0006-0000-07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4" authorId="0" shapeId="0" xr:uid="{00000000-0006-0000-07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4" authorId="0" shapeId="0" xr:uid="{00000000-0006-0000-07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4" authorId="0" shapeId="0" xr:uid="{00000000-0006-0000-0700-0000A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4" authorId="0" shapeId="0" xr:uid="{00000000-0006-0000-07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4" authorId="0" shapeId="0" xr:uid="{00000000-0006-0000-07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4" authorId="0" shapeId="0" xr:uid="{00000000-0006-0000-07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4" authorId="0" shapeId="0" xr:uid="{00000000-0006-0000-0700-0000A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4" authorId="0" shapeId="0" xr:uid="{00000000-0006-0000-07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4" authorId="0" shapeId="0" xr:uid="{00000000-0006-0000-07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4" authorId="0" shapeId="0" xr:uid="{00000000-0006-0000-0700-0000B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4" authorId="0" shapeId="0" xr:uid="{00000000-0006-0000-0700-0000B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4" authorId="0" shapeId="0" xr:uid="{00000000-0006-0000-0700-0000B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4" authorId="0" shapeId="0" xr:uid="{00000000-0006-0000-0700-0000B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4" authorId="0" shapeId="0" xr:uid="{00000000-0006-0000-0700-0000B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4" authorId="0" shapeId="0" xr:uid="{00000000-0006-0000-0700-0000B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4" authorId="0" shapeId="0" xr:uid="{00000000-0006-0000-07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4" authorId="0" shapeId="0" xr:uid="{00000000-0006-0000-07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4" authorId="0" shapeId="0" xr:uid="{00000000-0006-0000-07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4" authorId="0" shapeId="0" xr:uid="{00000000-0006-0000-0700-0000B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4" authorId="0" shapeId="0" xr:uid="{00000000-0006-0000-0700-0000B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4" authorId="0" shapeId="0" xr:uid="{00000000-0006-0000-07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4" authorId="0" shapeId="0" xr:uid="{00000000-0006-0000-0700-0000B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4" authorId="0" shapeId="0" xr:uid="{00000000-0006-0000-0700-0000B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4" authorId="0" shapeId="0" xr:uid="{00000000-0006-0000-07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4" authorId="0" shapeId="0" xr:uid="{00000000-0006-0000-0700-0000B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4" authorId="0" shapeId="0" xr:uid="{00000000-0006-0000-0700-0000C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4" authorId="0" shapeId="0" xr:uid="{00000000-0006-0000-07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4" authorId="0" shapeId="0" xr:uid="{00000000-0006-0000-07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4" authorId="0" shapeId="0" xr:uid="{00000000-0006-0000-07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4" authorId="0" shapeId="0" xr:uid="{00000000-0006-0000-07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4" authorId="0" shapeId="0" xr:uid="{00000000-0006-0000-07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4" authorId="0" shapeId="0" xr:uid="{00000000-0006-0000-07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4" authorId="0" shapeId="0" xr:uid="{00000000-0006-0000-07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4" authorId="0" shapeId="0" xr:uid="{00000000-0006-0000-0700-0000C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4" authorId="0" shapeId="0" xr:uid="{00000000-0006-0000-0700-0000C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4" authorId="0" shapeId="0" xr:uid="{00000000-0006-0000-0700-0000C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4" authorId="0" shapeId="0" xr:uid="{00000000-0006-0000-07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4" authorId="0" shapeId="0" xr:uid="{00000000-0006-0000-0700-0000C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4" authorId="0" shapeId="0" xr:uid="{00000000-0006-0000-0700-0000C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4" authorId="0" shapeId="0" xr:uid="{00000000-0006-0000-0700-0000C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4" authorId="0" shapeId="0" xr:uid="{00000000-0006-0000-0700-0000C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5" authorId="0" shapeId="0" xr:uid="{00000000-0006-0000-0700-0000D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5" authorId="0" shapeId="0" xr:uid="{00000000-0006-0000-0700-0000D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5" authorId="0" shapeId="0" xr:uid="{00000000-0006-0000-0700-0000D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5" authorId="0" shapeId="0" xr:uid="{00000000-0006-0000-0700-0000D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5" authorId="0" shapeId="0" xr:uid="{00000000-0006-0000-0700-0000D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5" authorId="0" shapeId="0" xr:uid="{00000000-0006-0000-0700-0000D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5" authorId="0" shapeId="0" xr:uid="{00000000-0006-0000-0700-0000D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5" authorId="0" shapeId="0" xr:uid="{00000000-0006-0000-0700-0000D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5" authorId="0" shapeId="0" xr:uid="{00000000-0006-0000-07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5" authorId="0" shapeId="0" xr:uid="{00000000-0006-0000-0700-0000D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5" authorId="0" shapeId="0" xr:uid="{00000000-0006-0000-07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5" authorId="0" shapeId="0" xr:uid="{00000000-0006-0000-0700-0000D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5" authorId="0" shapeId="0" xr:uid="{00000000-0006-0000-0700-0000D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5" authorId="0" shapeId="0" xr:uid="{00000000-0006-0000-07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5" authorId="0" shapeId="0" xr:uid="{00000000-0006-0000-07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5" authorId="0" shapeId="0" xr:uid="{00000000-0006-0000-0700-0000D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5" authorId="0" shapeId="0" xr:uid="{00000000-0006-0000-0700-0000E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5" authorId="0" shapeId="0" xr:uid="{00000000-0006-0000-0700-0000E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5" authorId="0" shapeId="0" xr:uid="{00000000-0006-0000-0700-0000E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5" authorId="0" shapeId="0" xr:uid="{00000000-0006-0000-07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5" authorId="0" shapeId="0" xr:uid="{00000000-0006-0000-0700-0000E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5" authorId="0" shapeId="0" xr:uid="{00000000-0006-0000-0700-0000E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5" authorId="0" shapeId="0" xr:uid="{00000000-0006-0000-07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5" authorId="0" shapeId="0" xr:uid="{00000000-0006-0000-07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5" authorId="0" shapeId="0" xr:uid="{00000000-0006-0000-0700-0000E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5" authorId="0" shapeId="0" xr:uid="{00000000-0006-0000-07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5" authorId="0" shapeId="0" xr:uid="{00000000-0006-0000-07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5" authorId="0" shapeId="0" xr:uid="{00000000-0006-0000-0700-0000E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5" authorId="0" shapeId="0" xr:uid="{00000000-0006-0000-0700-0000E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5" authorId="0" shapeId="0" xr:uid="{00000000-0006-0000-0700-0000E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5" authorId="0" shapeId="0" xr:uid="{00000000-0006-0000-0700-0000E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5" authorId="0" shapeId="0" xr:uid="{00000000-0006-0000-0700-0000E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5" authorId="0" shapeId="0" xr:uid="{00000000-0006-0000-0700-0000F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5" authorId="0" shapeId="0" xr:uid="{00000000-0006-0000-0700-0000F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5" authorId="0" shapeId="0" xr:uid="{00000000-0006-0000-0700-0000F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5" authorId="0" shapeId="0" xr:uid="{00000000-0006-0000-07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5" authorId="0" shapeId="0" xr:uid="{00000000-0006-0000-0700-0000F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5" authorId="0" shapeId="0" xr:uid="{00000000-0006-0000-0700-0000F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5" authorId="0" shapeId="0" xr:uid="{00000000-0006-0000-0700-0000F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5" authorId="0" shapeId="0" xr:uid="{00000000-0006-0000-0700-0000F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5" authorId="0" shapeId="0" xr:uid="{00000000-0006-0000-0700-0000F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5" authorId="0" shapeId="0" xr:uid="{00000000-0006-0000-0700-0000F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5" authorId="0" shapeId="0" xr:uid="{00000000-0006-0000-0700-0000F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5" authorId="0" shapeId="0" xr:uid="{00000000-0006-0000-0700-0000F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5" authorId="0" shapeId="0" xr:uid="{00000000-0006-0000-0700-0000F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5" authorId="0" shapeId="0" xr:uid="{00000000-0006-0000-0700-0000F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5" authorId="0" shapeId="0" xr:uid="{00000000-0006-0000-0700-0000F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6" authorId="0" shapeId="0" xr:uid="{00000000-0006-0000-0700-0000F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6" authorId="0" shapeId="0" xr:uid="{00000000-0006-0000-0700-00000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6" authorId="0" shapeId="0" xr:uid="{00000000-0006-0000-0700-00000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6" authorId="0" shapeId="0" xr:uid="{00000000-0006-0000-0700-00000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6" authorId="0" shapeId="0" xr:uid="{00000000-0006-0000-0700-00000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6" authorId="0" shapeId="0" xr:uid="{00000000-0006-0000-0700-00000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6" authorId="0" shapeId="0" xr:uid="{00000000-0006-0000-0700-00000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6" authorId="0" shapeId="0" xr:uid="{00000000-0006-0000-0700-00000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6" authorId="0" shapeId="0" xr:uid="{00000000-0006-0000-0700-00000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6" authorId="0" shapeId="0" xr:uid="{00000000-0006-0000-0700-00000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6" authorId="0" shapeId="0" xr:uid="{00000000-0006-0000-0700-00000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6" authorId="0" shapeId="0" xr:uid="{00000000-0006-0000-0700-00000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6" authorId="0" shapeId="0" xr:uid="{00000000-0006-0000-0700-00000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6" authorId="0" shapeId="0" xr:uid="{00000000-0006-0000-0700-00000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6" authorId="0" shapeId="0" xr:uid="{00000000-0006-0000-0700-00000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6" authorId="0" shapeId="0" xr:uid="{00000000-0006-0000-0700-00000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6" authorId="0" shapeId="0" xr:uid="{00000000-0006-0000-0700-00000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6" authorId="0" shapeId="0" xr:uid="{00000000-0006-0000-0700-00001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6" authorId="0" shapeId="0" xr:uid="{00000000-0006-0000-0700-00001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6" authorId="0" shapeId="0" xr:uid="{00000000-0006-0000-0700-00001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6" authorId="0" shapeId="0" xr:uid="{00000000-0006-0000-0700-00001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6" authorId="0" shapeId="0" xr:uid="{00000000-0006-0000-0700-00001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6" authorId="0" shapeId="0" xr:uid="{00000000-0006-0000-0700-00001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6" authorId="0" shapeId="0" xr:uid="{00000000-0006-0000-0700-00001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6" authorId="0" shapeId="0" xr:uid="{00000000-0006-0000-0700-00001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6" authorId="0" shapeId="0" xr:uid="{00000000-0006-0000-0700-00001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6" authorId="0" shapeId="0" xr:uid="{00000000-0006-0000-0700-00001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6" authorId="0" shapeId="0" xr:uid="{00000000-0006-0000-0700-00001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6" authorId="0" shapeId="0" xr:uid="{00000000-0006-0000-0700-00001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6" authorId="0" shapeId="0" xr:uid="{00000000-0006-0000-0700-00001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6" authorId="0" shapeId="0" xr:uid="{00000000-0006-0000-0700-00001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6" authorId="0" shapeId="0" xr:uid="{00000000-0006-0000-0700-00001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6" authorId="0" shapeId="0" xr:uid="{00000000-0006-0000-0700-00001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6" authorId="0" shapeId="0" xr:uid="{00000000-0006-0000-0700-00002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6" authorId="0" shapeId="0" xr:uid="{00000000-0006-0000-0700-00002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6" authorId="0" shapeId="0" xr:uid="{00000000-0006-0000-0700-00002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6" authorId="0" shapeId="0" xr:uid="{00000000-0006-0000-0700-00002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700-00002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6" authorId="0" shapeId="0" xr:uid="{00000000-0006-0000-0700-00002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6" authorId="0" shapeId="0" xr:uid="{00000000-0006-0000-0700-00002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6" authorId="0" shapeId="0" xr:uid="{00000000-0006-0000-0700-00002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6" authorId="0" shapeId="0" xr:uid="{00000000-0006-0000-0700-00002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6" authorId="0" shapeId="0" xr:uid="{00000000-0006-0000-0700-00002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6" authorId="0" shapeId="0" xr:uid="{00000000-0006-0000-0700-00002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6" authorId="0" shapeId="0" xr:uid="{00000000-0006-0000-0700-00002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7" authorId="0" shapeId="0" xr:uid="{00000000-0006-0000-0700-00002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7" authorId="0" shapeId="0" xr:uid="{00000000-0006-0000-0700-00002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7" authorId="0" shapeId="0" xr:uid="{00000000-0006-0000-0700-00002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7" authorId="0" shapeId="0" xr:uid="{00000000-0006-0000-0700-00002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7" authorId="0" shapeId="0" xr:uid="{00000000-0006-0000-0700-00003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7" authorId="0" shapeId="0" xr:uid="{00000000-0006-0000-0700-00003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7" authorId="0" shapeId="0" xr:uid="{00000000-0006-0000-0700-00003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7" authorId="0" shapeId="0" xr:uid="{00000000-0006-0000-0700-00003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7" authorId="0" shapeId="0" xr:uid="{00000000-0006-0000-0700-00003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7" authorId="0" shapeId="0" xr:uid="{00000000-0006-0000-0700-00003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7" authorId="0" shapeId="0" xr:uid="{00000000-0006-0000-0700-00003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7" authorId="0" shapeId="0" xr:uid="{00000000-0006-0000-0700-00003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7" authorId="0" shapeId="0" xr:uid="{00000000-0006-0000-0700-00003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7" authorId="0" shapeId="0" xr:uid="{00000000-0006-0000-0700-00003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7" authorId="0" shapeId="0" xr:uid="{00000000-0006-0000-0700-00003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7" authorId="0" shapeId="0" xr:uid="{00000000-0006-0000-0700-00003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7" authorId="0" shapeId="0" xr:uid="{00000000-0006-0000-0700-00003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7" authorId="0" shapeId="0" xr:uid="{00000000-0006-0000-0700-00003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7" authorId="0" shapeId="0" xr:uid="{00000000-0006-0000-0700-00003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7" authorId="0" shapeId="0" xr:uid="{00000000-0006-0000-0700-00003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7" authorId="0" shapeId="0" xr:uid="{00000000-0006-0000-0700-00004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7" authorId="0" shapeId="0" xr:uid="{00000000-0006-0000-0700-00004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7" authorId="0" shapeId="0" xr:uid="{00000000-0006-0000-0700-00004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7" authorId="0" shapeId="0" xr:uid="{00000000-0006-0000-0700-00004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7" authorId="0" shapeId="0" xr:uid="{00000000-0006-0000-0700-00004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7" authorId="0" shapeId="0" xr:uid="{00000000-0006-0000-0700-00004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7" authorId="0" shapeId="0" xr:uid="{00000000-0006-0000-0700-00004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7" authorId="0" shapeId="0" xr:uid="{00000000-0006-0000-0700-00004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7" authorId="0" shapeId="0" xr:uid="{00000000-0006-0000-0700-00004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7" authorId="0" shapeId="0" xr:uid="{00000000-0006-0000-0700-00004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7" authorId="0" shapeId="0" xr:uid="{00000000-0006-0000-0700-00004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7" authorId="0" shapeId="0" xr:uid="{00000000-0006-0000-0700-00004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7" authorId="0" shapeId="0" xr:uid="{00000000-0006-0000-0700-00004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7" authorId="0" shapeId="0" xr:uid="{00000000-0006-0000-0700-00004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7" authorId="0" shapeId="0" xr:uid="{00000000-0006-0000-0700-00004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7" authorId="0" shapeId="0" xr:uid="{00000000-0006-0000-0700-00004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7" authorId="0" shapeId="0" xr:uid="{00000000-0006-0000-0700-00005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7" authorId="0" shapeId="0" xr:uid="{00000000-0006-0000-0700-00005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7" authorId="0" shapeId="0" xr:uid="{00000000-0006-0000-0700-00005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7" authorId="0" shapeId="0" xr:uid="{00000000-0006-0000-0700-00005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7" authorId="0" shapeId="0" xr:uid="{00000000-0006-0000-0700-00005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700-00005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7" authorId="0" shapeId="0" xr:uid="{00000000-0006-0000-0700-00005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7" authorId="0" shapeId="0" xr:uid="{00000000-0006-0000-0700-00005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7" authorId="0" shapeId="0" xr:uid="{00000000-0006-0000-0700-00005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8" authorId="0" shapeId="0" xr:uid="{00000000-0006-0000-0700-00005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8" authorId="0" shapeId="0" xr:uid="{00000000-0006-0000-0700-00005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8" authorId="0" shapeId="0" xr:uid="{00000000-0006-0000-0700-00005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8" authorId="0" shapeId="0" xr:uid="{00000000-0006-0000-0700-00005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8" authorId="0" shapeId="0" xr:uid="{00000000-0006-0000-0700-00005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8" authorId="0" shapeId="0" xr:uid="{00000000-0006-0000-0700-00005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8" authorId="0" shapeId="0" xr:uid="{00000000-0006-0000-0700-00005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8" authorId="0" shapeId="0" xr:uid="{00000000-0006-0000-0700-00006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8" authorId="0" shapeId="0" xr:uid="{00000000-0006-0000-0700-00006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8" authorId="0" shapeId="0" xr:uid="{00000000-0006-0000-0700-00006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8" authorId="0" shapeId="0" xr:uid="{00000000-0006-0000-0700-00006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8" authorId="0" shapeId="0" xr:uid="{00000000-0006-0000-0700-00006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8" authorId="0" shapeId="0" xr:uid="{00000000-0006-0000-0700-00006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8" authorId="0" shapeId="0" xr:uid="{00000000-0006-0000-0700-00006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8" authorId="0" shapeId="0" xr:uid="{00000000-0006-0000-0700-00006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8" authorId="0" shapeId="0" xr:uid="{00000000-0006-0000-0700-00006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8" authorId="0" shapeId="0" xr:uid="{00000000-0006-0000-0700-00006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8" authorId="0" shapeId="0" xr:uid="{00000000-0006-0000-0700-00006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8" authorId="0" shapeId="0" xr:uid="{00000000-0006-0000-0700-00006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8" authorId="0" shapeId="0" xr:uid="{00000000-0006-0000-0700-00006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8" authorId="0" shapeId="0" xr:uid="{00000000-0006-0000-0700-00006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8" authorId="0" shapeId="0" xr:uid="{00000000-0006-0000-0700-00006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8" authorId="0" shapeId="0" xr:uid="{00000000-0006-0000-0700-00006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8" authorId="0" shapeId="0" xr:uid="{00000000-0006-0000-0700-00007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8" authorId="0" shapeId="0" xr:uid="{00000000-0006-0000-0700-00007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8" authorId="0" shapeId="0" xr:uid="{00000000-0006-0000-0700-00007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8" authorId="0" shapeId="0" xr:uid="{00000000-0006-0000-0700-00007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8" authorId="0" shapeId="0" xr:uid="{00000000-0006-0000-0700-00007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8" authorId="0" shapeId="0" xr:uid="{00000000-0006-0000-0700-00007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8" authorId="0" shapeId="0" xr:uid="{00000000-0006-0000-0700-00007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8" authorId="0" shapeId="0" xr:uid="{00000000-0006-0000-0700-00007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8" authorId="0" shapeId="0" xr:uid="{00000000-0006-0000-0700-00007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8" authorId="0" shapeId="0" xr:uid="{00000000-0006-0000-0700-00007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8" authorId="0" shapeId="0" xr:uid="{00000000-0006-0000-0700-00007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8" authorId="0" shapeId="0" xr:uid="{00000000-0006-0000-0700-00007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8" authorId="0" shapeId="0" xr:uid="{00000000-0006-0000-0700-00007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8" authorId="0" shapeId="0" xr:uid="{00000000-0006-0000-0700-00007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8" authorId="0" shapeId="0" xr:uid="{00000000-0006-0000-0700-00007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8" authorId="0" shapeId="0" xr:uid="{00000000-0006-0000-0700-00007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8" authorId="0" shapeId="0" xr:uid="{00000000-0006-0000-0700-00008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8" authorId="0" shapeId="0" xr:uid="{00000000-0006-0000-0700-00008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8" authorId="0" shapeId="0" xr:uid="{00000000-0006-0000-0700-00008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9" authorId="0" shapeId="0" xr:uid="{00000000-0006-0000-0700-00008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9" authorId="0" shapeId="0" xr:uid="{00000000-0006-0000-0700-00008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9" authorId="0" shapeId="0" xr:uid="{00000000-0006-0000-0700-00008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9" authorId="0" shapeId="0" xr:uid="{00000000-0006-0000-0700-00008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9" authorId="0" shapeId="0" xr:uid="{00000000-0006-0000-0700-00008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9" authorId="0" shapeId="0" xr:uid="{00000000-0006-0000-0700-00008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9" authorId="0" shapeId="0" xr:uid="{00000000-0006-0000-0700-00008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9" authorId="0" shapeId="0" xr:uid="{00000000-0006-0000-0700-00008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9" authorId="0" shapeId="0" xr:uid="{00000000-0006-0000-0700-00008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9" authorId="0" shapeId="0" xr:uid="{00000000-0006-0000-0700-00008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9" authorId="0" shapeId="0" xr:uid="{00000000-0006-0000-0700-00008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9" authorId="0" shapeId="0" xr:uid="{00000000-0006-0000-0700-00008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9" authorId="0" shapeId="0" xr:uid="{00000000-0006-0000-0700-00008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9" authorId="0" shapeId="0" xr:uid="{00000000-0006-0000-0700-00009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9" authorId="0" shapeId="0" xr:uid="{00000000-0006-0000-0700-00009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9" authorId="0" shapeId="0" xr:uid="{00000000-0006-0000-0700-00009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9" authorId="0" shapeId="0" xr:uid="{00000000-0006-0000-0700-00009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9" authorId="0" shapeId="0" xr:uid="{00000000-0006-0000-0700-00009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9" authorId="0" shapeId="0" xr:uid="{00000000-0006-0000-0700-00009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9" authorId="0" shapeId="0" xr:uid="{00000000-0006-0000-0700-00009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9" authorId="0" shapeId="0" xr:uid="{00000000-0006-0000-0700-00009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9" authorId="0" shapeId="0" xr:uid="{00000000-0006-0000-0700-00009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9" authorId="0" shapeId="0" xr:uid="{00000000-0006-0000-0700-00009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9" authorId="0" shapeId="0" xr:uid="{00000000-0006-0000-0700-00009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9" authorId="0" shapeId="0" xr:uid="{00000000-0006-0000-0700-00009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9" authorId="0" shapeId="0" xr:uid="{00000000-0006-0000-0700-00009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9" authorId="0" shapeId="0" xr:uid="{00000000-0006-0000-0700-00009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9" authorId="0" shapeId="0" xr:uid="{00000000-0006-0000-0700-00009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9" authorId="0" shapeId="0" xr:uid="{00000000-0006-0000-0700-00009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9" authorId="0" shapeId="0" xr:uid="{00000000-0006-0000-0700-0000A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9" authorId="0" shapeId="0" xr:uid="{00000000-0006-0000-0700-0000A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9" authorId="0" shapeId="0" xr:uid="{00000000-0006-0000-0700-0000A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9" authorId="0" shapeId="0" xr:uid="{00000000-0006-0000-0700-0000A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9" authorId="0" shapeId="0" xr:uid="{00000000-0006-0000-0700-0000A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9" authorId="0" shapeId="0" xr:uid="{00000000-0006-0000-0700-0000A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9" authorId="0" shapeId="0" xr:uid="{00000000-0006-0000-0700-0000A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9" authorId="0" shapeId="0" xr:uid="{00000000-0006-0000-0700-0000A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9" authorId="0" shapeId="0" xr:uid="{00000000-0006-0000-0700-0000A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9" authorId="0" shapeId="0" xr:uid="{00000000-0006-0000-0700-0000A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9" authorId="0" shapeId="0" xr:uid="{00000000-0006-0000-0700-0000A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9" authorId="0" shapeId="0" xr:uid="{00000000-0006-0000-0700-0000A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9" authorId="0" shapeId="0" xr:uid="{00000000-0006-0000-0700-0000A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9" authorId="0" shapeId="0" xr:uid="{00000000-0006-0000-0700-0000A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20" authorId="0" shapeId="0" xr:uid="{00000000-0006-0000-0700-0000A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20" authorId="0" shapeId="0" xr:uid="{00000000-0006-0000-0700-0000A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20" authorId="0" shapeId="0" xr:uid="{00000000-0006-0000-0700-0000B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20" authorId="0" shapeId="0" xr:uid="{00000000-0006-0000-0700-0000B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20" authorId="0" shapeId="0" xr:uid="{00000000-0006-0000-0700-0000B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20" authorId="0" shapeId="0" xr:uid="{00000000-0006-0000-0700-0000B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20" authorId="0" shapeId="0" xr:uid="{00000000-0006-0000-0700-0000B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20" authorId="0" shapeId="0" xr:uid="{00000000-0006-0000-0700-0000B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20" authorId="0" shapeId="0" xr:uid="{00000000-0006-0000-0700-0000B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20" authorId="0" shapeId="0" xr:uid="{00000000-0006-0000-0700-0000B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20" authorId="0" shapeId="0" xr:uid="{00000000-0006-0000-0700-0000B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20" authorId="0" shapeId="0" xr:uid="{00000000-0006-0000-0700-0000B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20" authorId="0" shapeId="0" xr:uid="{00000000-0006-0000-0700-0000B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20" authorId="0" shapeId="0" xr:uid="{00000000-0006-0000-0700-0000B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20" authorId="0" shapeId="0" xr:uid="{00000000-0006-0000-0700-0000B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20" authorId="0" shapeId="0" xr:uid="{00000000-0006-0000-0700-0000B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20" authorId="0" shapeId="0" xr:uid="{00000000-0006-0000-0700-0000B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20" authorId="0" shapeId="0" xr:uid="{00000000-0006-0000-0700-0000B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20" authorId="0" shapeId="0" xr:uid="{00000000-0006-0000-0700-0000C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20" authorId="0" shapeId="0" xr:uid="{00000000-0006-0000-0700-0000C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20" authorId="0" shapeId="0" xr:uid="{00000000-0006-0000-0700-0000C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20" authorId="0" shapeId="0" xr:uid="{00000000-0006-0000-0700-0000C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20" authorId="0" shapeId="0" xr:uid="{00000000-0006-0000-0700-0000C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20" authorId="0" shapeId="0" xr:uid="{00000000-0006-0000-0700-0000C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20" authorId="0" shapeId="0" xr:uid="{00000000-0006-0000-0700-0000C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20" authorId="0" shapeId="0" xr:uid="{00000000-0006-0000-0700-0000C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20" authorId="0" shapeId="0" xr:uid="{00000000-0006-0000-0700-0000C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20" authorId="0" shapeId="0" xr:uid="{00000000-0006-0000-0700-0000C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20" authorId="0" shapeId="0" xr:uid="{00000000-0006-0000-0700-0000C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20" authorId="0" shapeId="0" xr:uid="{00000000-0006-0000-0700-0000C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20" authorId="0" shapeId="0" xr:uid="{00000000-0006-0000-0700-0000C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20" authorId="0" shapeId="0" xr:uid="{00000000-0006-0000-0700-0000C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20" authorId="0" shapeId="0" xr:uid="{00000000-0006-0000-0700-0000C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20" authorId="0" shapeId="0" xr:uid="{00000000-0006-0000-0700-0000C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20" authorId="0" shapeId="0" xr:uid="{00000000-0006-0000-0700-0000D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20" authorId="0" shapeId="0" xr:uid="{00000000-0006-0000-0700-0000D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20" authorId="0" shapeId="0" xr:uid="{00000000-0006-0000-0700-0000D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20" authorId="0" shapeId="0" xr:uid="{00000000-0006-0000-0700-0000D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20" authorId="0" shapeId="0" xr:uid="{00000000-0006-0000-0700-0000D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20" authorId="0" shapeId="0" xr:uid="{00000000-0006-0000-0700-0000D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20" authorId="0" shapeId="0" xr:uid="{00000000-0006-0000-0700-0000D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20" authorId="0" shapeId="0" xr:uid="{00000000-0006-0000-0700-0000D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20" authorId="0" shapeId="0" xr:uid="{00000000-0006-0000-0700-0000D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20" authorId="0" shapeId="0" xr:uid="{00000000-0006-0000-0700-0000D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20" authorId="0" shapeId="0" xr:uid="{00000000-0006-0000-0700-0000D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20" authorId="0" shapeId="0" xr:uid="{00000000-0006-0000-0700-0000D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8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G11" authorId="0" shapeId="0" xr:uid="{00000000-0006-0000-08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1" authorId="0" shapeId="0" xr:uid="{00000000-0006-0000-08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1" authorId="0" shapeId="0" xr:uid="{00000000-0006-0000-08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1" authorId="0" shapeId="0" xr:uid="{00000000-0006-0000-08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1" authorId="0" shapeId="0" xr:uid="{00000000-0006-0000-08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1" authorId="0" shapeId="0" xr:uid="{00000000-0006-0000-0800-00000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1" authorId="0" shapeId="0" xr:uid="{00000000-0006-0000-0800-00000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1" authorId="0" shapeId="0" xr:uid="{00000000-0006-0000-0800-00000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1" authorId="0" shapeId="0" xr:uid="{00000000-0006-0000-0800-00000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1" authorId="0" shapeId="0" xr:uid="{00000000-0006-0000-0800-00000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1" authorId="0" shapeId="0" xr:uid="{00000000-0006-0000-0800-00000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1" authorId="0" shapeId="0" xr:uid="{00000000-0006-0000-0800-00000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1" authorId="0" shapeId="0" xr:uid="{00000000-0006-0000-08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1" authorId="0" shapeId="0" xr:uid="{00000000-0006-0000-08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1" authorId="0" shapeId="0" xr:uid="{00000000-0006-0000-08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1" authorId="0" shapeId="0" xr:uid="{00000000-0006-0000-08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1" authorId="0" shapeId="0" xr:uid="{00000000-0006-0000-0800-00001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1" authorId="0" shapeId="0" xr:uid="{00000000-0006-0000-08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1" authorId="0" shapeId="0" xr:uid="{00000000-0006-0000-08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1" authorId="0" shapeId="0" xr:uid="{00000000-0006-0000-0800-00001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1" authorId="0" shapeId="0" xr:uid="{00000000-0006-0000-08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1" authorId="0" shapeId="0" xr:uid="{00000000-0006-0000-0800-00001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1" authorId="0" shapeId="0" xr:uid="{00000000-0006-0000-08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1" authorId="0" shapeId="0" xr:uid="{00000000-0006-0000-08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1" authorId="0" shapeId="0" xr:uid="{00000000-0006-0000-08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1" authorId="0" shapeId="0" xr:uid="{00000000-0006-0000-08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1" authorId="0" shapeId="0" xr:uid="{00000000-0006-0000-08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1" authorId="0" shapeId="0" xr:uid="{00000000-0006-0000-08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1" authorId="0" shapeId="0" xr:uid="{00000000-0006-0000-08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1" authorId="0" shapeId="0" xr:uid="{00000000-0006-0000-08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1" authorId="0" shapeId="0" xr:uid="{00000000-0006-0000-08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1" authorId="0" shapeId="0" xr:uid="{00000000-0006-0000-08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1" authorId="0" shapeId="0" xr:uid="{00000000-0006-0000-08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1" authorId="0" shapeId="0" xr:uid="{00000000-0006-0000-0800-00002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1" authorId="0" shapeId="0" xr:uid="{00000000-0006-0000-08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1" authorId="0" shapeId="0" xr:uid="{00000000-0006-0000-08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1" authorId="0" shapeId="0" xr:uid="{00000000-0006-0000-08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1" authorId="0" shapeId="0" xr:uid="{00000000-0006-0000-08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1" authorId="0" shapeId="0" xr:uid="{00000000-0006-0000-08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1" authorId="0" shapeId="0" xr:uid="{00000000-0006-0000-08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1" authorId="0" shapeId="0" xr:uid="{00000000-0006-0000-08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1" authorId="0" shapeId="0" xr:uid="{00000000-0006-0000-0800-00002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1" authorId="0" shapeId="0" xr:uid="{00000000-0006-0000-08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1" authorId="0" shapeId="0" xr:uid="{00000000-0006-0000-0800-00002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1" authorId="0" shapeId="0" xr:uid="{00000000-0006-0000-08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1" authorId="0" shapeId="0" xr:uid="{00000000-0006-0000-08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1" authorId="0" shapeId="0" xr:uid="{00000000-0006-0000-08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1" authorId="0" shapeId="0" xr:uid="{00000000-0006-0000-08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1" authorId="0" shapeId="0" xr:uid="{00000000-0006-0000-08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1" authorId="0" shapeId="0" xr:uid="{00000000-0006-0000-08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1" authorId="0" shapeId="0" xr:uid="{00000000-0006-0000-08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1" authorId="0" shapeId="0" xr:uid="{00000000-0006-0000-0800-00003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1" authorId="0" shapeId="0" xr:uid="{00000000-0006-0000-0800-00003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1" authorId="0" shapeId="0" xr:uid="{00000000-0006-0000-08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1" authorId="0" shapeId="0" xr:uid="{00000000-0006-0000-0800-00003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1" authorId="0" shapeId="0" xr:uid="{00000000-0006-0000-08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1" authorId="0" shapeId="0" xr:uid="{00000000-0006-0000-08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1" authorId="0" shapeId="0" xr:uid="{00000000-0006-0000-08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1" authorId="0" shapeId="0" xr:uid="{00000000-0006-0000-08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1" authorId="0" shapeId="0" xr:uid="{00000000-0006-0000-08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1" authorId="0" shapeId="0" xr:uid="{00000000-0006-0000-08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1" authorId="0" shapeId="0" xr:uid="{00000000-0006-0000-08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1" authorId="0" shapeId="0" xr:uid="{00000000-0006-0000-08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1" authorId="0" shapeId="0" xr:uid="{00000000-0006-0000-08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1" authorId="0" shapeId="0" xr:uid="{00000000-0006-0000-0800-00004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1" authorId="0" shapeId="0" xr:uid="{00000000-0006-0000-0800-00004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1" authorId="0" shapeId="0" xr:uid="{00000000-0006-0000-0800-00004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1" authorId="0" shapeId="0" xr:uid="{00000000-0006-0000-0800-00004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1" authorId="0" shapeId="0" xr:uid="{00000000-0006-0000-08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1" authorId="0" shapeId="0" xr:uid="{00000000-0006-0000-08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1" authorId="0" shapeId="0" xr:uid="{00000000-0006-0000-08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1" authorId="0" shapeId="0" xr:uid="{00000000-0006-0000-0800-00004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1" authorId="0" shapeId="0" xr:uid="{00000000-0006-0000-0800-00004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1" authorId="0" shapeId="0" xr:uid="{00000000-0006-0000-08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1" authorId="0" shapeId="0" xr:uid="{00000000-0006-0000-0800-00004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1" authorId="0" shapeId="0" xr:uid="{00000000-0006-0000-0800-00004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1" authorId="0" shapeId="0" xr:uid="{00000000-0006-0000-08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1" authorId="0" shapeId="0" xr:uid="{00000000-0006-0000-0800-00004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1" authorId="0" shapeId="0" xr:uid="{00000000-0006-0000-08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1" authorId="0" shapeId="0" xr:uid="{00000000-0006-0000-08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1" authorId="0" shapeId="0" xr:uid="{00000000-0006-0000-08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1" authorId="0" shapeId="0" xr:uid="{00000000-0006-0000-08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1" authorId="0" shapeId="0" xr:uid="{00000000-0006-0000-08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1" authorId="0" shapeId="0" xr:uid="{00000000-0006-0000-08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1" authorId="0" shapeId="0" xr:uid="{00000000-0006-0000-08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1" authorId="0" shapeId="0" xr:uid="{00000000-0006-0000-08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1" authorId="0" shapeId="0" xr:uid="{00000000-0006-0000-0800-00005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1" authorId="0" shapeId="0" xr:uid="{00000000-0006-0000-08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1" authorId="0" shapeId="0" xr:uid="{00000000-0006-0000-0800-00005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1" authorId="0" shapeId="0" xr:uid="{00000000-0006-0000-08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1" authorId="0" shapeId="0" xr:uid="{00000000-0006-0000-0800-00005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1" authorId="0" shapeId="0" xr:uid="{00000000-0006-0000-0800-00005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1" authorId="0" shapeId="0" xr:uid="{00000000-0006-0000-0800-00005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1" authorId="0" shapeId="0" xr:uid="{00000000-0006-0000-08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1" authorId="0" shapeId="0" xr:uid="{00000000-0006-0000-08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1" authorId="0" shapeId="0" xr:uid="{00000000-0006-0000-0800-00006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1" authorId="0" shapeId="0" xr:uid="{00000000-0006-0000-0800-00006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1" authorId="0" shapeId="0" xr:uid="{00000000-0006-0000-0800-00006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1" authorId="0" shapeId="0" xr:uid="{00000000-0006-0000-0800-00006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1" authorId="0" shapeId="0" xr:uid="{00000000-0006-0000-0800-00006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1" authorId="0" shapeId="0" xr:uid="{00000000-0006-0000-08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2" authorId="0" shapeId="0" xr:uid="{00000000-0006-0000-08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2" authorId="0" shapeId="0" xr:uid="{00000000-0006-0000-08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2" authorId="0" shapeId="0" xr:uid="{00000000-0006-0000-0800-00006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2" authorId="0" shapeId="0" xr:uid="{00000000-0006-0000-08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2" authorId="0" shapeId="0" xr:uid="{00000000-0006-0000-08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2" authorId="0" shapeId="0" xr:uid="{00000000-0006-0000-0800-00006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2" authorId="0" shapeId="0" xr:uid="{00000000-0006-0000-0800-00006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2" authorId="0" shapeId="0" xr:uid="{00000000-0006-0000-0800-00006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2" authorId="0" shapeId="0" xr:uid="{00000000-0006-0000-0800-00006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2" authorId="0" shapeId="0" xr:uid="{00000000-0006-0000-0800-00007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2" authorId="0" shapeId="0" xr:uid="{00000000-0006-0000-0800-00007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2" authorId="0" shapeId="0" xr:uid="{00000000-0006-0000-08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2" authorId="0" shapeId="0" xr:uid="{00000000-0006-0000-08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2" authorId="0" shapeId="0" xr:uid="{00000000-0006-0000-08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2" authorId="0" shapeId="0" xr:uid="{00000000-0006-0000-08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2" authorId="0" shapeId="0" xr:uid="{00000000-0006-0000-08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2" authorId="0" shapeId="0" xr:uid="{00000000-0006-0000-0800-00007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2" authorId="0" shapeId="0" xr:uid="{00000000-0006-0000-0800-00007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2" authorId="0" shapeId="0" xr:uid="{00000000-0006-0000-0800-00007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2" authorId="0" shapeId="0" xr:uid="{00000000-0006-0000-08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2" authorId="0" shapeId="0" xr:uid="{00000000-0006-0000-08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2" authorId="0" shapeId="0" xr:uid="{00000000-0006-0000-0800-00007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2" authorId="0" shapeId="0" xr:uid="{00000000-0006-0000-08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2" authorId="0" shapeId="0" xr:uid="{00000000-0006-0000-08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2" authorId="0" shapeId="0" xr:uid="{00000000-0006-0000-08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2" authorId="0" shapeId="0" xr:uid="{00000000-0006-0000-08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2" authorId="0" shapeId="0" xr:uid="{00000000-0006-0000-0800-00008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2" authorId="0" shapeId="0" xr:uid="{00000000-0006-0000-08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2" authorId="0" shapeId="0" xr:uid="{00000000-0006-0000-08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2" authorId="0" shapeId="0" xr:uid="{00000000-0006-0000-08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2" authorId="0" shapeId="0" xr:uid="{00000000-0006-0000-08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2" authorId="0" shapeId="0" xr:uid="{00000000-0006-0000-08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2" authorId="0" shapeId="0" xr:uid="{00000000-0006-0000-08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2" authorId="0" shapeId="0" xr:uid="{00000000-0006-0000-08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2" authorId="0" shapeId="0" xr:uid="{00000000-0006-0000-0800-00008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2" authorId="0" shapeId="0" xr:uid="{00000000-0006-0000-08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2" authorId="0" shapeId="0" xr:uid="{00000000-0006-0000-0800-00008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Z12" authorId="0" shapeId="0" xr:uid="{00000000-0006-0000-08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2" authorId="0" shapeId="0" xr:uid="{00000000-0006-0000-08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2" authorId="0" shapeId="0" xr:uid="{00000000-0006-0000-0800-00008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2" authorId="0" shapeId="0" xr:uid="{00000000-0006-0000-08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2" authorId="0" shapeId="0" xr:uid="{00000000-0006-0000-08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2" authorId="0" shapeId="0" xr:uid="{00000000-0006-0000-08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2" authorId="0" shapeId="0" xr:uid="{00000000-0006-0000-0800-00009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2" authorId="0" shapeId="0" xr:uid="{00000000-0006-0000-08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2" authorId="0" shapeId="0" xr:uid="{00000000-0006-0000-08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2" authorId="0" shapeId="0" xr:uid="{00000000-0006-0000-08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2" authorId="0" shapeId="0" xr:uid="{00000000-0006-0000-0800-00009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2" authorId="0" shapeId="0" xr:uid="{00000000-0006-0000-08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2" authorId="0" shapeId="0" xr:uid="{00000000-0006-0000-08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2" authorId="0" shapeId="0" xr:uid="{00000000-0006-0000-0800-00009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2" authorId="0" shapeId="0" xr:uid="{00000000-0006-0000-08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2" authorId="0" shapeId="0" xr:uid="{00000000-0006-0000-08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2" authorId="0" shapeId="0" xr:uid="{00000000-0006-0000-08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2" authorId="0" shapeId="0" xr:uid="{00000000-0006-0000-08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2" authorId="0" shapeId="0" xr:uid="{00000000-0006-0000-08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2" authorId="0" shapeId="0" xr:uid="{00000000-0006-0000-08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2" authorId="0" shapeId="0" xr:uid="{00000000-0006-0000-08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2" authorId="0" shapeId="0" xr:uid="{00000000-0006-0000-08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2" authorId="0" shapeId="0" xr:uid="{00000000-0006-0000-0800-0000A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2" authorId="0" shapeId="0" xr:uid="{00000000-0006-0000-0800-0000A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2" authorId="0" shapeId="0" xr:uid="{00000000-0006-0000-0800-0000A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2" authorId="0" shapeId="0" xr:uid="{00000000-0006-0000-0800-0000A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2" authorId="0" shapeId="0" xr:uid="{00000000-0006-0000-0800-0000A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2" authorId="0" shapeId="0" xr:uid="{00000000-0006-0000-0800-0000A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2" authorId="0" shapeId="0" xr:uid="{00000000-0006-0000-08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2" authorId="0" shapeId="0" xr:uid="{00000000-0006-0000-08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2" authorId="0" shapeId="0" xr:uid="{00000000-0006-0000-08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2" authorId="0" shapeId="0" xr:uid="{00000000-0006-0000-0800-0000A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2" authorId="0" shapeId="0" xr:uid="{00000000-0006-0000-0800-0000A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2" authorId="0" shapeId="0" xr:uid="{00000000-0006-0000-08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2" authorId="0" shapeId="0" xr:uid="{00000000-0006-0000-0800-0000A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2" authorId="0" shapeId="0" xr:uid="{00000000-0006-0000-0800-0000A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2" authorId="0" shapeId="0" xr:uid="{00000000-0006-0000-08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2" authorId="0" shapeId="0" xr:uid="{00000000-0006-0000-08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2" authorId="0" shapeId="0" xr:uid="{00000000-0006-0000-08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2" authorId="0" shapeId="0" xr:uid="{00000000-0006-0000-08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2" authorId="0" shapeId="0" xr:uid="{00000000-0006-0000-08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2" authorId="0" shapeId="0" xr:uid="{00000000-0006-0000-08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2" authorId="0" shapeId="0" xr:uid="{00000000-0006-0000-08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2" authorId="0" shapeId="0" xr:uid="{00000000-0006-0000-08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2" authorId="0" shapeId="0" xr:uid="{00000000-0006-0000-08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2" authorId="0" shapeId="0" xr:uid="{00000000-0006-0000-0800-0000B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2" authorId="0" shapeId="0" xr:uid="{00000000-0006-0000-08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2" authorId="0" shapeId="0" xr:uid="{00000000-0006-0000-0800-0000B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2" authorId="0" shapeId="0" xr:uid="{00000000-0006-0000-08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2" authorId="0" shapeId="0" xr:uid="{00000000-0006-0000-0800-0000B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2" authorId="0" shapeId="0" xr:uid="{00000000-0006-0000-0800-0000B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2" authorId="0" shapeId="0" xr:uid="{00000000-0006-0000-08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2" authorId="0" shapeId="0" xr:uid="{00000000-0006-0000-08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2" authorId="0" shapeId="0" xr:uid="{00000000-0006-0000-08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2" authorId="0" shapeId="0" xr:uid="{00000000-0006-0000-08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2" authorId="0" shapeId="0" xr:uid="{00000000-0006-0000-08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2" authorId="0" shapeId="0" xr:uid="{00000000-0006-0000-0800-0000C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2" authorId="0" shapeId="0" xr:uid="{00000000-0006-0000-08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2" authorId="0" shapeId="0" xr:uid="{00000000-0006-0000-0800-0000C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2" authorId="0" shapeId="0" xr:uid="{00000000-0006-0000-0800-0000C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2" authorId="0" shapeId="0" xr:uid="{00000000-0006-0000-0800-0000C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2" authorId="0" shapeId="0" xr:uid="{00000000-0006-0000-0800-0000C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2" authorId="0" shapeId="0" xr:uid="{00000000-0006-0000-0800-0000C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3" authorId="0" shapeId="0" xr:uid="{00000000-0006-0000-08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3" authorId="0" shapeId="0" xr:uid="{00000000-0006-0000-0800-0000C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3" authorId="0" shapeId="0" xr:uid="{00000000-0006-0000-0800-0000C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3" authorId="0" shapeId="0" xr:uid="{00000000-0006-0000-0800-0000C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3" authorId="0" shapeId="0" xr:uid="{00000000-0006-0000-0800-0000C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3" authorId="0" shapeId="0" xr:uid="{00000000-0006-0000-0800-0000D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3" authorId="0" shapeId="0" xr:uid="{00000000-0006-0000-0800-0000D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3" authorId="0" shapeId="0" xr:uid="{00000000-0006-0000-0800-0000D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3" authorId="0" shapeId="0" xr:uid="{00000000-0006-0000-0800-0000D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3" authorId="0" shapeId="0" xr:uid="{00000000-0006-0000-0800-0000D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3" authorId="0" shapeId="0" xr:uid="{00000000-0006-0000-0800-0000D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3" authorId="0" shapeId="0" xr:uid="{00000000-0006-0000-0800-0000D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3" authorId="0" shapeId="0" xr:uid="{00000000-0006-0000-08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3" authorId="0" shapeId="0" xr:uid="{00000000-0006-0000-08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3" authorId="0" shapeId="0" xr:uid="{00000000-0006-0000-0800-0000D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3" authorId="0" shapeId="0" xr:uid="{00000000-0006-0000-08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3" authorId="0" shapeId="0" xr:uid="{00000000-0006-0000-0800-0000D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3" authorId="0" shapeId="0" xr:uid="{00000000-0006-0000-0800-0000D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3" authorId="0" shapeId="0" xr:uid="{00000000-0006-0000-08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3" authorId="0" shapeId="0" xr:uid="{00000000-0006-0000-08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3" authorId="0" shapeId="0" xr:uid="{00000000-0006-0000-0800-0000D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3" authorId="0" shapeId="0" xr:uid="{00000000-0006-0000-08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3" authorId="0" shapeId="0" xr:uid="{00000000-0006-0000-0800-0000E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3" authorId="0" shapeId="0" xr:uid="{00000000-0006-0000-0800-0000E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3" authorId="0" shapeId="0" xr:uid="{00000000-0006-0000-08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3" authorId="0" shapeId="0" xr:uid="{00000000-0006-0000-08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3" authorId="0" shapeId="0" xr:uid="{00000000-0006-0000-0800-0000E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3" authorId="0" shapeId="0" xr:uid="{00000000-0006-0000-08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3" authorId="0" shapeId="0" xr:uid="{00000000-0006-0000-08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3" authorId="0" shapeId="0" xr:uid="{00000000-0006-0000-0800-0000E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3" authorId="0" shapeId="0" xr:uid="{00000000-0006-0000-0800-0000E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3" authorId="0" shapeId="0" xr:uid="{00000000-0006-0000-08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3" authorId="0" shapeId="0" xr:uid="{00000000-0006-0000-0800-0000E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3" authorId="0" shapeId="0" xr:uid="{00000000-0006-0000-0800-0000E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3" authorId="0" shapeId="0" xr:uid="{00000000-0006-0000-0800-0000E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3" authorId="0" shapeId="0" xr:uid="{00000000-0006-0000-0800-0000E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3" authorId="0" shapeId="0" xr:uid="{00000000-0006-0000-0800-0000E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3" authorId="0" shapeId="0" xr:uid="{00000000-0006-0000-0800-0000F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3" authorId="0" shapeId="0" xr:uid="{00000000-0006-0000-0800-0000F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3" authorId="0" shapeId="0" xr:uid="{00000000-0006-0000-0800-0000F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3" authorId="0" shapeId="0" xr:uid="{00000000-0006-0000-08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3" authorId="0" shapeId="0" xr:uid="{00000000-0006-0000-0800-0000F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3" authorId="0" shapeId="0" xr:uid="{00000000-0006-0000-0800-0000F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3" authorId="0" shapeId="0" xr:uid="{00000000-0006-0000-0800-0000F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3" authorId="0" shapeId="0" xr:uid="{00000000-0006-0000-0800-0000F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3" authorId="0" shapeId="0" xr:uid="{00000000-0006-0000-0800-0000F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3" authorId="0" shapeId="0" xr:uid="{00000000-0006-0000-0800-0000F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3" authorId="0" shapeId="0" xr:uid="{00000000-0006-0000-0800-0000F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3" authorId="0" shapeId="0" xr:uid="{00000000-0006-0000-0800-0000F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3" authorId="0" shapeId="0" xr:uid="{00000000-0006-0000-0800-0000F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3" authorId="0" shapeId="0" xr:uid="{00000000-0006-0000-0800-0000F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3" authorId="0" shapeId="0" xr:uid="{00000000-0006-0000-0800-0000F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3" authorId="0" shapeId="0" xr:uid="{00000000-0006-0000-0800-0000F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3" authorId="0" shapeId="0" xr:uid="{00000000-0006-0000-0800-00000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3" authorId="0" shapeId="0" xr:uid="{00000000-0006-0000-0800-00000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3" authorId="0" shapeId="0" xr:uid="{00000000-0006-0000-0800-00000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3" authorId="0" shapeId="0" xr:uid="{00000000-0006-0000-0800-00000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3" authorId="0" shapeId="0" xr:uid="{00000000-0006-0000-0800-00000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3" authorId="0" shapeId="0" xr:uid="{00000000-0006-0000-0800-00000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3" authorId="0" shapeId="0" xr:uid="{00000000-0006-0000-0800-00000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3" authorId="0" shapeId="0" xr:uid="{00000000-0006-0000-0800-00000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3" authorId="0" shapeId="0" xr:uid="{00000000-0006-0000-0800-00000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3" authorId="0" shapeId="0" xr:uid="{00000000-0006-0000-0800-00000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3" authorId="0" shapeId="0" xr:uid="{00000000-0006-0000-0800-00000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3" authorId="0" shapeId="0" xr:uid="{00000000-0006-0000-0800-00000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3" authorId="0" shapeId="0" xr:uid="{00000000-0006-0000-0800-00000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3" authorId="0" shapeId="0" xr:uid="{00000000-0006-0000-0800-00000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3" authorId="0" shapeId="0" xr:uid="{00000000-0006-0000-0800-00000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3" authorId="0" shapeId="0" xr:uid="{00000000-0006-0000-0800-00000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3" authorId="0" shapeId="0" xr:uid="{00000000-0006-0000-0800-00001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3" authorId="0" shapeId="0" xr:uid="{00000000-0006-0000-0800-00001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3" authorId="0" shapeId="0" xr:uid="{00000000-0006-0000-0800-00001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3" authorId="0" shapeId="0" xr:uid="{00000000-0006-0000-0800-00001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3" authorId="0" shapeId="0" xr:uid="{00000000-0006-0000-0800-00001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3" authorId="0" shapeId="0" xr:uid="{00000000-0006-0000-0800-00001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3" authorId="0" shapeId="0" xr:uid="{00000000-0006-0000-0800-00001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3" authorId="0" shapeId="0" xr:uid="{00000000-0006-0000-0800-00001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3" authorId="0" shapeId="0" xr:uid="{00000000-0006-0000-0800-00001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3" authorId="0" shapeId="0" xr:uid="{00000000-0006-0000-0800-00001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3" authorId="0" shapeId="0" xr:uid="{00000000-0006-0000-0800-00001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3" authorId="0" shapeId="0" xr:uid="{00000000-0006-0000-0800-00001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3" authorId="0" shapeId="0" xr:uid="{00000000-0006-0000-0800-00001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3" authorId="0" shapeId="0" xr:uid="{00000000-0006-0000-0800-00001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3" authorId="0" shapeId="0" xr:uid="{00000000-0006-0000-0800-00001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3" authorId="0" shapeId="0" xr:uid="{00000000-0006-0000-0800-00001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3" authorId="0" shapeId="0" xr:uid="{00000000-0006-0000-0800-00002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3" authorId="0" shapeId="0" xr:uid="{00000000-0006-0000-0800-00002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3" authorId="0" shapeId="0" xr:uid="{00000000-0006-0000-0800-00002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3" authorId="0" shapeId="0" xr:uid="{00000000-0006-0000-0800-00002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3" authorId="0" shapeId="0" xr:uid="{00000000-0006-0000-0800-00002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3" authorId="0" shapeId="0" xr:uid="{00000000-0006-0000-0800-00002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3" authorId="0" shapeId="0" xr:uid="{00000000-0006-0000-0800-00002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3" authorId="0" shapeId="0" xr:uid="{00000000-0006-0000-0800-00002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3" authorId="0" shapeId="0" xr:uid="{00000000-0006-0000-0800-00002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4" authorId="0" shapeId="0" xr:uid="{00000000-0006-0000-0800-00002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4" authorId="0" shapeId="0" xr:uid="{00000000-0006-0000-0800-00002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4" authorId="0" shapeId="0" xr:uid="{00000000-0006-0000-0800-00002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4" authorId="0" shapeId="0" xr:uid="{00000000-0006-0000-0800-00002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4" authorId="0" shapeId="0" xr:uid="{00000000-0006-0000-0800-00002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4" authorId="0" shapeId="0" xr:uid="{00000000-0006-0000-0800-00002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4" authorId="0" shapeId="0" xr:uid="{00000000-0006-0000-0800-00002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4" authorId="0" shapeId="0" xr:uid="{00000000-0006-0000-0800-00003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4" authorId="0" shapeId="0" xr:uid="{00000000-0006-0000-0800-00003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4" authorId="0" shapeId="0" xr:uid="{00000000-0006-0000-0800-00003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4" authorId="0" shapeId="0" xr:uid="{00000000-0006-0000-0800-00003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4" authorId="0" shapeId="0" xr:uid="{00000000-0006-0000-0800-00003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4" authorId="0" shapeId="0" xr:uid="{00000000-0006-0000-0800-00003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4" authorId="0" shapeId="0" xr:uid="{00000000-0006-0000-0800-00003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4" authorId="0" shapeId="0" xr:uid="{00000000-0006-0000-0800-00003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4" authorId="0" shapeId="0" xr:uid="{00000000-0006-0000-0800-00003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4" authorId="0" shapeId="0" xr:uid="{00000000-0006-0000-0800-00003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4" authorId="0" shapeId="0" xr:uid="{00000000-0006-0000-0800-00003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4" authorId="0" shapeId="0" xr:uid="{00000000-0006-0000-0800-00003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4" authorId="0" shapeId="0" xr:uid="{00000000-0006-0000-0800-00003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4" authorId="0" shapeId="0" xr:uid="{00000000-0006-0000-0800-00003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4" authorId="0" shapeId="0" xr:uid="{00000000-0006-0000-0800-00003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4" authorId="0" shapeId="0" xr:uid="{00000000-0006-0000-0800-00003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4" authorId="0" shapeId="0" xr:uid="{00000000-0006-0000-0800-00004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4" authorId="0" shapeId="0" xr:uid="{00000000-0006-0000-0800-00004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4" authorId="0" shapeId="0" xr:uid="{00000000-0006-0000-0800-00004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4" authorId="0" shapeId="0" xr:uid="{00000000-0006-0000-0800-00004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4" authorId="0" shapeId="0" xr:uid="{00000000-0006-0000-0800-00004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4" authorId="0" shapeId="0" xr:uid="{00000000-0006-0000-0800-00004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4" authorId="0" shapeId="0" xr:uid="{00000000-0006-0000-0800-00004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4" authorId="0" shapeId="0" xr:uid="{00000000-0006-0000-0800-00004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4" authorId="0" shapeId="0" xr:uid="{00000000-0006-0000-0800-00004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4" authorId="0" shapeId="0" xr:uid="{00000000-0006-0000-0800-00004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4" authorId="0" shapeId="0" xr:uid="{00000000-0006-0000-0800-00004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4" authorId="0" shapeId="0" xr:uid="{00000000-0006-0000-0800-00004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4" authorId="0" shapeId="0" xr:uid="{00000000-0006-0000-0800-00004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4" authorId="0" shapeId="0" xr:uid="{00000000-0006-0000-0800-00004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4" authorId="0" shapeId="0" xr:uid="{00000000-0006-0000-0800-00004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4" authorId="0" shapeId="0" xr:uid="{00000000-0006-0000-0800-00004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4" authorId="0" shapeId="0" xr:uid="{00000000-0006-0000-0800-00005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4" authorId="0" shapeId="0" xr:uid="{00000000-0006-0000-0800-00005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4" authorId="0" shapeId="0" xr:uid="{00000000-0006-0000-0800-00005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4" authorId="0" shapeId="0" xr:uid="{00000000-0006-0000-0800-00005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4" authorId="0" shapeId="0" xr:uid="{00000000-0006-0000-0800-00005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4" authorId="0" shapeId="0" xr:uid="{00000000-0006-0000-0800-00005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4" authorId="0" shapeId="0" xr:uid="{00000000-0006-0000-0800-00005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4" authorId="0" shapeId="0" xr:uid="{00000000-0006-0000-0800-00005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4" authorId="0" shapeId="0" xr:uid="{00000000-0006-0000-0800-00005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4" authorId="0" shapeId="0" xr:uid="{00000000-0006-0000-0800-00005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4" authorId="0" shapeId="0" xr:uid="{00000000-0006-0000-0800-00005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4" authorId="0" shapeId="0" xr:uid="{00000000-0006-0000-0800-00005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4" authorId="0" shapeId="0" xr:uid="{00000000-0006-0000-0800-00005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4" authorId="0" shapeId="0" xr:uid="{00000000-0006-0000-0800-00005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4" authorId="0" shapeId="0" xr:uid="{00000000-0006-0000-0800-00005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4" authorId="0" shapeId="0" xr:uid="{00000000-0006-0000-0800-00005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4" authorId="0" shapeId="0" xr:uid="{00000000-0006-0000-0800-00006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4" authorId="0" shapeId="0" xr:uid="{00000000-0006-0000-0800-00006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4" authorId="0" shapeId="0" xr:uid="{00000000-0006-0000-0800-00006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4" authorId="0" shapeId="0" xr:uid="{00000000-0006-0000-0800-00006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4" authorId="0" shapeId="0" xr:uid="{00000000-0006-0000-0800-00006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4" authorId="0" shapeId="0" xr:uid="{00000000-0006-0000-0800-00006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4" authorId="0" shapeId="0" xr:uid="{00000000-0006-0000-0800-00006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4" authorId="0" shapeId="0" xr:uid="{00000000-0006-0000-0800-00006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4" authorId="0" shapeId="0" xr:uid="{00000000-0006-0000-0800-00006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4" authorId="0" shapeId="0" xr:uid="{00000000-0006-0000-0800-00006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4" authorId="0" shapeId="0" xr:uid="{00000000-0006-0000-0800-00006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4" authorId="0" shapeId="0" xr:uid="{00000000-0006-0000-0800-00006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4" authorId="0" shapeId="0" xr:uid="{00000000-0006-0000-0800-00006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4" authorId="0" shapeId="0" xr:uid="{00000000-0006-0000-0800-00006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4" authorId="0" shapeId="0" xr:uid="{00000000-0006-0000-0800-00006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4" authorId="0" shapeId="0" xr:uid="{00000000-0006-0000-0800-00006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4" authorId="0" shapeId="0" xr:uid="{00000000-0006-0000-0800-00007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4" authorId="0" shapeId="0" xr:uid="{00000000-0006-0000-0800-00007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4" authorId="0" shapeId="0" xr:uid="{00000000-0006-0000-0800-00007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4" authorId="0" shapeId="0" xr:uid="{00000000-0006-0000-0800-00007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4" authorId="0" shapeId="0" xr:uid="{00000000-0006-0000-0800-00007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4" authorId="0" shapeId="0" xr:uid="{00000000-0006-0000-0800-00007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4" authorId="0" shapeId="0" xr:uid="{00000000-0006-0000-0800-00007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4" authorId="0" shapeId="0" xr:uid="{00000000-0006-0000-0800-00007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4" authorId="0" shapeId="0" xr:uid="{00000000-0006-0000-0800-00007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4" authorId="0" shapeId="0" xr:uid="{00000000-0006-0000-0800-00007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4" authorId="0" shapeId="0" xr:uid="{00000000-0006-0000-0800-00007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4" authorId="0" shapeId="0" xr:uid="{00000000-0006-0000-0800-00007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4" authorId="0" shapeId="0" xr:uid="{00000000-0006-0000-0800-00007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4" authorId="0" shapeId="0" xr:uid="{00000000-0006-0000-0800-00007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4" authorId="0" shapeId="0" xr:uid="{00000000-0006-0000-0800-00007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4" authorId="0" shapeId="0" xr:uid="{00000000-0006-0000-0800-00007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4" authorId="0" shapeId="0" xr:uid="{00000000-0006-0000-0800-00008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5" authorId="0" shapeId="0" xr:uid="{00000000-0006-0000-0800-00008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5" authorId="0" shapeId="0" xr:uid="{00000000-0006-0000-0800-00008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5" authorId="0" shapeId="0" xr:uid="{00000000-0006-0000-0800-00008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5" authorId="0" shapeId="0" xr:uid="{00000000-0006-0000-0800-00008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5" authorId="0" shapeId="0" xr:uid="{00000000-0006-0000-0800-00008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5" authorId="0" shapeId="0" xr:uid="{00000000-0006-0000-0800-00008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5" authorId="0" shapeId="0" xr:uid="{00000000-0006-0000-0800-00008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5" authorId="0" shapeId="0" xr:uid="{00000000-0006-0000-0800-00008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5" authorId="0" shapeId="0" xr:uid="{00000000-0006-0000-0800-00008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5" authorId="0" shapeId="0" xr:uid="{00000000-0006-0000-0800-00008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5" authorId="0" shapeId="0" xr:uid="{00000000-0006-0000-0800-00008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5" authorId="0" shapeId="0" xr:uid="{00000000-0006-0000-0800-00008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5" authorId="0" shapeId="0" xr:uid="{00000000-0006-0000-0800-00008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5" authorId="0" shapeId="0" xr:uid="{00000000-0006-0000-0800-00008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5" authorId="0" shapeId="0" xr:uid="{00000000-0006-0000-0800-00008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5" authorId="0" shapeId="0" xr:uid="{00000000-0006-0000-0800-00009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5" authorId="0" shapeId="0" xr:uid="{00000000-0006-0000-0800-00009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5" authorId="0" shapeId="0" xr:uid="{00000000-0006-0000-0800-00009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5" authorId="0" shapeId="0" xr:uid="{00000000-0006-0000-0800-00009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5" authorId="0" shapeId="0" xr:uid="{00000000-0006-0000-0800-00009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5" authorId="0" shapeId="0" xr:uid="{00000000-0006-0000-0800-00009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5" authorId="0" shapeId="0" xr:uid="{00000000-0006-0000-0800-00009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5" authorId="0" shapeId="0" xr:uid="{00000000-0006-0000-0800-00009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5" authorId="0" shapeId="0" xr:uid="{00000000-0006-0000-0800-00009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5" authorId="0" shapeId="0" xr:uid="{00000000-0006-0000-0800-00009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5" authorId="0" shapeId="0" xr:uid="{00000000-0006-0000-0800-00009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5" authorId="0" shapeId="0" xr:uid="{00000000-0006-0000-0800-00009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Z15" authorId="0" shapeId="0" xr:uid="{00000000-0006-0000-0800-00009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5" authorId="0" shapeId="0" xr:uid="{00000000-0006-0000-0800-00009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5" authorId="0" shapeId="0" xr:uid="{00000000-0006-0000-0800-00009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5" authorId="0" shapeId="0" xr:uid="{00000000-0006-0000-0800-00009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5" authorId="0" shapeId="0" xr:uid="{00000000-0006-0000-0800-0000A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5" authorId="0" shapeId="0" xr:uid="{00000000-0006-0000-0800-0000A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5" authorId="0" shapeId="0" xr:uid="{00000000-0006-0000-0800-0000A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5" authorId="0" shapeId="0" xr:uid="{00000000-0006-0000-0800-0000A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5" authorId="0" shapeId="0" xr:uid="{00000000-0006-0000-0800-0000A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5" authorId="0" shapeId="0" xr:uid="{00000000-0006-0000-0800-0000A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5" authorId="0" shapeId="0" xr:uid="{00000000-0006-0000-0800-0000A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5" authorId="0" shapeId="0" xr:uid="{00000000-0006-0000-0800-0000A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5" authorId="0" shapeId="0" xr:uid="{00000000-0006-0000-0800-0000A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5" authorId="0" shapeId="0" xr:uid="{00000000-0006-0000-0800-0000A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5" authorId="0" shapeId="0" xr:uid="{00000000-0006-0000-0800-0000A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5" authorId="0" shapeId="0" xr:uid="{00000000-0006-0000-0800-0000A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5" authorId="0" shapeId="0" xr:uid="{00000000-0006-0000-0800-0000A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5" authorId="0" shapeId="0" xr:uid="{00000000-0006-0000-0800-0000A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5" authorId="0" shapeId="0" xr:uid="{00000000-0006-0000-0800-0000A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5" authorId="0" shapeId="0" xr:uid="{00000000-0006-0000-0800-0000A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5" authorId="0" shapeId="0" xr:uid="{00000000-0006-0000-0800-0000B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5" authorId="0" shapeId="0" xr:uid="{00000000-0006-0000-0800-0000B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5" authorId="0" shapeId="0" xr:uid="{00000000-0006-0000-0800-0000B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5" authorId="0" shapeId="0" xr:uid="{00000000-0006-0000-0800-0000B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5" authorId="0" shapeId="0" xr:uid="{00000000-0006-0000-0800-0000B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5" authorId="0" shapeId="0" xr:uid="{00000000-0006-0000-0800-0000B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5" authorId="0" shapeId="0" xr:uid="{00000000-0006-0000-0800-0000B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5" authorId="0" shapeId="0" xr:uid="{00000000-0006-0000-0800-0000B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5" authorId="0" shapeId="0" xr:uid="{00000000-0006-0000-0800-0000B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5" authorId="0" shapeId="0" xr:uid="{00000000-0006-0000-0800-0000B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5" authorId="0" shapeId="0" xr:uid="{00000000-0006-0000-0800-0000B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5" authorId="0" shapeId="0" xr:uid="{00000000-0006-0000-0800-0000B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5" authorId="0" shapeId="0" xr:uid="{00000000-0006-0000-0800-0000B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5" authorId="0" shapeId="0" xr:uid="{00000000-0006-0000-0800-0000B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5" authorId="0" shapeId="0" xr:uid="{00000000-0006-0000-0800-0000B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5" authorId="0" shapeId="0" xr:uid="{00000000-0006-0000-0800-0000B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5" authorId="0" shapeId="0" xr:uid="{00000000-0006-0000-0800-0000C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5" authorId="0" shapeId="0" xr:uid="{00000000-0006-0000-0800-0000C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5" authorId="0" shapeId="0" xr:uid="{00000000-0006-0000-0800-0000C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5" authorId="0" shapeId="0" xr:uid="{00000000-0006-0000-0800-0000C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5" authorId="0" shapeId="0" xr:uid="{00000000-0006-0000-0800-0000C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5" authorId="0" shapeId="0" xr:uid="{00000000-0006-0000-0800-0000C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5" authorId="0" shapeId="0" xr:uid="{00000000-0006-0000-0800-0000C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5" authorId="0" shapeId="0" xr:uid="{00000000-0006-0000-0800-0000C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5" authorId="0" shapeId="0" xr:uid="{00000000-0006-0000-0800-0000C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5" authorId="0" shapeId="0" xr:uid="{00000000-0006-0000-0800-0000C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5" authorId="0" shapeId="0" xr:uid="{00000000-0006-0000-0800-0000C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5" authorId="0" shapeId="0" xr:uid="{00000000-0006-0000-0800-0000C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5" authorId="0" shapeId="0" xr:uid="{00000000-0006-0000-0800-0000C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5" authorId="0" shapeId="0" xr:uid="{00000000-0006-0000-0800-0000C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5" authorId="0" shapeId="0" xr:uid="{00000000-0006-0000-0800-0000C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5" authorId="0" shapeId="0" xr:uid="{00000000-0006-0000-0800-0000C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5" authorId="0" shapeId="0" xr:uid="{00000000-0006-0000-0800-0000D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5" authorId="0" shapeId="0" xr:uid="{00000000-0006-0000-0800-0000D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5" authorId="0" shapeId="0" xr:uid="{00000000-0006-0000-0800-0000D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5" authorId="0" shapeId="0" xr:uid="{00000000-0006-0000-0800-0000D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5" authorId="0" shapeId="0" xr:uid="{00000000-0006-0000-0800-0000D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5" authorId="0" shapeId="0" xr:uid="{00000000-0006-0000-0800-0000D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5" authorId="0" shapeId="0" xr:uid="{00000000-0006-0000-0800-0000D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5" authorId="0" shapeId="0" xr:uid="{00000000-0006-0000-0800-0000D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5" authorId="0" shapeId="0" xr:uid="{00000000-0006-0000-0800-0000D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6" authorId="0" shapeId="0" xr:uid="{00000000-0006-0000-0800-0000D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6" authorId="0" shapeId="0" xr:uid="{00000000-0006-0000-0800-0000D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6" authorId="0" shapeId="0" xr:uid="{00000000-0006-0000-0800-0000D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6" authorId="0" shapeId="0" xr:uid="{00000000-0006-0000-0800-0000D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6" authorId="0" shapeId="0" xr:uid="{00000000-0006-0000-0800-0000D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6" authorId="0" shapeId="0" xr:uid="{00000000-0006-0000-0800-0000D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6" authorId="0" shapeId="0" xr:uid="{00000000-0006-0000-0800-0000D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6" authorId="0" shapeId="0" xr:uid="{00000000-0006-0000-0800-0000E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6" authorId="0" shapeId="0" xr:uid="{00000000-0006-0000-0800-0000E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6" authorId="0" shapeId="0" xr:uid="{00000000-0006-0000-0800-0000E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6" authorId="0" shapeId="0" xr:uid="{00000000-0006-0000-0800-0000E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6" authorId="0" shapeId="0" xr:uid="{00000000-0006-0000-0800-0000E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6" authorId="0" shapeId="0" xr:uid="{00000000-0006-0000-0800-0000E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6" authorId="0" shapeId="0" xr:uid="{00000000-0006-0000-0800-0000E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6" authorId="0" shapeId="0" xr:uid="{00000000-0006-0000-0800-0000E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6" authorId="0" shapeId="0" xr:uid="{00000000-0006-0000-0800-0000E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6" authorId="0" shapeId="0" xr:uid="{00000000-0006-0000-0800-0000E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6" authorId="0" shapeId="0" xr:uid="{00000000-0006-0000-0800-0000E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6" authorId="0" shapeId="0" xr:uid="{00000000-0006-0000-0800-0000E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6" authorId="0" shapeId="0" xr:uid="{00000000-0006-0000-0800-0000E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6" authorId="0" shapeId="0" xr:uid="{00000000-0006-0000-0800-0000E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6" authorId="0" shapeId="0" xr:uid="{00000000-0006-0000-0800-0000E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6" authorId="0" shapeId="0" xr:uid="{00000000-0006-0000-0800-0000E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6" authorId="0" shapeId="0" xr:uid="{00000000-0006-0000-0800-0000F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6" authorId="0" shapeId="0" xr:uid="{00000000-0006-0000-0800-0000F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6" authorId="0" shapeId="0" xr:uid="{00000000-0006-0000-0800-0000F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6" authorId="0" shapeId="0" xr:uid="{00000000-0006-0000-0800-0000F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6" authorId="0" shapeId="0" xr:uid="{00000000-0006-0000-0800-0000F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6" authorId="0" shapeId="0" xr:uid="{00000000-0006-0000-0800-0000F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6" authorId="0" shapeId="0" xr:uid="{00000000-0006-0000-0800-0000F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6" authorId="0" shapeId="0" xr:uid="{00000000-0006-0000-0800-0000F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6" authorId="0" shapeId="0" xr:uid="{00000000-0006-0000-0800-0000F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6" authorId="0" shapeId="0" xr:uid="{00000000-0006-0000-0800-0000F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6" authorId="0" shapeId="0" xr:uid="{00000000-0006-0000-0800-0000F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6" authorId="0" shapeId="0" xr:uid="{00000000-0006-0000-0800-0000F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6" authorId="0" shapeId="0" xr:uid="{00000000-0006-0000-0800-0000F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6" authorId="0" shapeId="0" xr:uid="{00000000-0006-0000-0800-0000F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6" authorId="0" shapeId="0" xr:uid="{00000000-0006-0000-0800-0000F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6" authorId="0" shapeId="0" xr:uid="{00000000-0006-0000-0800-0000F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6" authorId="0" shapeId="0" xr:uid="{00000000-0006-0000-0800-00000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6" authorId="0" shapeId="0" xr:uid="{00000000-0006-0000-0800-00000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6" authorId="0" shapeId="0" xr:uid="{00000000-0006-0000-0800-00000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6" authorId="0" shapeId="0" xr:uid="{00000000-0006-0000-0800-00000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6" authorId="0" shapeId="0" xr:uid="{00000000-0006-0000-0800-00000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6" authorId="0" shapeId="0" xr:uid="{00000000-0006-0000-0800-00000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6" authorId="0" shapeId="0" xr:uid="{00000000-0006-0000-0800-00000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6" authorId="0" shapeId="0" xr:uid="{00000000-0006-0000-0800-00000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6" authorId="0" shapeId="0" xr:uid="{00000000-0006-0000-0800-00000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6" authorId="0" shapeId="0" xr:uid="{00000000-0006-0000-0800-00000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6" authorId="0" shapeId="0" xr:uid="{00000000-0006-0000-0800-00000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6" authorId="0" shapeId="0" xr:uid="{00000000-0006-0000-0800-00000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6" authorId="0" shapeId="0" xr:uid="{00000000-0006-0000-0800-00000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6" authorId="0" shapeId="0" xr:uid="{00000000-0006-0000-0800-00000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6" authorId="0" shapeId="0" xr:uid="{00000000-0006-0000-0800-00000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6" authorId="0" shapeId="0" xr:uid="{00000000-0006-0000-0800-00000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6" authorId="0" shapeId="0" xr:uid="{00000000-0006-0000-0800-00001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6" authorId="0" shapeId="0" xr:uid="{00000000-0006-0000-0800-00001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6" authorId="0" shapeId="0" xr:uid="{00000000-0006-0000-0800-00001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6" authorId="0" shapeId="0" xr:uid="{00000000-0006-0000-0800-00001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6" authorId="0" shapeId="0" xr:uid="{00000000-0006-0000-0800-00001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6" authorId="0" shapeId="0" xr:uid="{00000000-0006-0000-0800-00001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6" authorId="0" shapeId="0" xr:uid="{00000000-0006-0000-0800-00001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6" authorId="0" shapeId="0" xr:uid="{00000000-0006-0000-0800-00001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6" authorId="0" shapeId="0" xr:uid="{00000000-0006-0000-0800-00001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6" authorId="0" shapeId="0" xr:uid="{00000000-0006-0000-0800-00001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6" authorId="0" shapeId="0" xr:uid="{00000000-0006-0000-0800-00001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6" authorId="0" shapeId="0" xr:uid="{00000000-0006-0000-0800-00001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6" authorId="0" shapeId="0" xr:uid="{00000000-0006-0000-0800-00001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6" authorId="0" shapeId="0" xr:uid="{00000000-0006-0000-0800-00001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6" authorId="0" shapeId="0" xr:uid="{00000000-0006-0000-0800-00001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6" authorId="0" shapeId="0" xr:uid="{00000000-0006-0000-0800-00001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6" authorId="0" shapeId="0" xr:uid="{00000000-0006-0000-0800-00002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6" authorId="0" shapeId="0" xr:uid="{00000000-0006-0000-0800-00002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6" authorId="0" shapeId="0" xr:uid="{00000000-0006-0000-0800-00002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6" authorId="0" shapeId="0" xr:uid="{00000000-0006-0000-0800-00002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6" authorId="0" shapeId="0" xr:uid="{00000000-0006-0000-0800-00002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6" authorId="0" shapeId="0" xr:uid="{00000000-0006-0000-0800-00002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6" authorId="0" shapeId="0" xr:uid="{00000000-0006-0000-0800-00002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6" authorId="0" shapeId="0" xr:uid="{00000000-0006-0000-0800-00002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6" authorId="0" shapeId="0" xr:uid="{00000000-0006-0000-0800-00002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6" authorId="0" shapeId="0" xr:uid="{00000000-0006-0000-0800-00002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6" authorId="0" shapeId="0" xr:uid="{00000000-0006-0000-0800-00002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6" authorId="0" shapeId="0" xr:uid="{00000000-0006-0000-0800-00002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6" authorId="0" shapeId="0" xr:uid="{00000000-0006-0000-0800-00002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6" authorId="0" shapeId="0" xr:uid="{00000000-0006-0000-0800-00002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6" authorId="0" shapeId="0" xr:uid="{00000000-0006-0000-0800-00002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6" authorId="0" shapeId="0" xr:uid="{00000000-0006-0000-0800-00002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6" authorId="0" shapeId="0" xr:uid="{00000000-0006-0000-0800-00003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6" authorId="0" shapeId="0" xr:uid="{00000000-0006-0000-0800-00003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6" authorId="0" shapeId="0" xr:uid="{00000000-0006-0000-0800-00003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6" authorId="0" shapeId="0" xr:uid="{00000000-0006-0000-0800-00003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6" authorId="0" shapeId="0" xr:uid="{00000000-0006-0000-0800-00003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6" authorId="0" shapeId="0" xr:uid="{00000000-0006-0000-0800-00003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7" authorId="0" shapeId="0" xr:uid="{00000000-0006-0000-0800-00003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7" authorId="0" shapeId="0" xr:uid="{00000000-0006-0000-0800-00003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7" authorId="0" shapeId="0" xr:uid="{00000000-0006-0000-0800-00003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7" authorId="0" shapeId="0" xr:uid="{00000000-0006-0000-0800-00003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7" authorId="0" shapeId="0" xr:uid="{00000000-0006-0000-0800-00003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7" authorId="0" shapeId="0" xr:uid="{00000000-0006-0000-0800-00003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7" authorId="0" shapeId="0" xr:uid="{00000000-0006-0000-0800-00003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7" authorId="0" shapeId="0" xr:uid="{00000000-0006-0000-0800-00003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7" authorId="0" shapeId="0" xr:uid="{00000000-0006-0000-0800-00003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7" authorId="0" shapeId="0" xr:uid="{00000000-0006-0000-0800-00003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7" authorId="0" shapeId="0" xr:uid="{00000000-0006-0000-0800-00004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7" authorId="0" shapeId="0" xr:uid="{00000000-0006-0000-0800-00004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7" authorId="0" shapeId="0" xr:uid="{00000000-0006-0000-0800-00004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7" authorId="0" shapeId="0" xr:uid="{00000000-0006-0000-0800-00004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7" authorId="0" shapeId="0" xr:uid="{00000000-0006-0000-0800-00004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7" authorId="0" shapeId="0" xr:uid="{00000000-0006-0000-0800-00004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7" authorId="0" shapeId="0" xr:uid="{00000000-0006-0000-0800-00004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7" authorId="0" shapeId="0" xr:uid="{00000000-0006-0000-0800-00004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7" authorId="0" shapeId="0" xr:uid="{00000000-0006-0000-0800-00004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7" authorId="0" shapeId="0" xr:uid="{00000000-0006-0000-0800-00004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7" authorId="0" shapeId="0" xr:uid="{00000000-0006-0000-0800-00004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7" authorId="0" shapeId="0" xr:uid="{00000000-0006-0000-0800-00004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7" authorId="0" shapeId="0" xr:uid="{00000000-0006-0000-0800-00004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7" authorId="0" shapeId="0" xr:uid="{00000000-0006-0000-0800-00004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7" authorId="0" shapeId="0" xr:uid="{00000000-0006-0000-0800-00004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7" authorId="0" shapeId="0" xr:uid="{00000000-0006-0000-0800-00004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7" authorId="0" shapeId="0" xr:uid="{00000000-0006-0000-0800-00005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7" authorId="0" shapeId="0" xr:uid="{00000000-0006-0000-0800-00005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7" authorId="0" shapeId="0" xr:uid="{00000000-0006-0000-0800-00005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7" authorId="0" shapeId="0" xr:uid="{00000000-0006-0000-0800-00005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7" authorId="0" shapeId="0" xr:uid="{00000000-0006-0000-0800-00005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7" authorId="0" shapeId="0" xr:uid="{00000000-0006-0000-0800-00005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7" authorId="0" shapeId="0" xr:uid="{00000000-0006-0000-0800-00005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7" authorId="0" shapeId="0" xr:uid="{00000000-0006-0000-0800-00005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7" authorId="0" shapeId="0" xr:uid="{00000000-0006-0000-0800-00005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7" authorId="0" shapeId="0" xr:uid="{00000000-0006-0000-0800-00005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7" authorId="0" shapeId="0" xr:uid="{00000000-0006-0000-0800-00005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7" authorId="0" shapeId="0" xr:uid="{00000000-0006-0000-0800-00005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7" authorId="0" shapeId="0" xr:uid="{00000000-0006-0000-0800-00005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7" authorId="0" shapeId="0" xr:uid="{00000000-0006-0000-0800-00005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7" authorId="0" shapeId="0" xr:uid="{00000000-0006-0000-0800-00005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7" authorId="0" shapeId="0" xr:uid="{00000000-0006-0000-0800-00005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7" authorId="0" shapeId="0" xr:uid="{00000000-0006-0000-0800-00006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7" authorId="0" shapeId="0" xr:uid="{00000000-0006-0000-0800-00006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7" authorId="0" shapeId="0" xr:uid="{00000000-0006-0000-0800-00006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7" authorId="0" shapeId="0" xr:uid="{00000000-0006-0000-0800-00006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7" authorId="0" shapeId="0" xr:uid="{00000000-0006-0000-0800-00006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7" authorId="0" shapeId="0" xr:uid="{00000000-0006-0000-0800-00006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7" authorId="0" shapeId="0" xr:uid="{00000000-0006-0000-0800-00006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7" authorId="0" shapeId="0" xr:uid="{00000000-0006-0000-0800-00006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7" authorId="0" shapeId="0" xr:uid="{00000000-0006-0000-0800-00006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7" authorId="0" shapeId="0" xr:uid="{00000000-0006-0000-0800-00006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7" authorId="0" shapeId="0" xr:uid="{00000000-0006-0000-0800-00006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7" authorId="0" shapeId="0" xr:uid="{00000000-0006-0000-0800-00006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7" authorId="0" shapeId="0" xr:uid="{00000000-0006-0000-0800-00006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7" authorId="0" shapeId="0" xr:uid="{00000000-0006-0000-0800-00006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7" authorId="0" shapeId="0" xr:uid="{00000000-0006-0000-0800-00006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7" authorId="0" shapeId="0" xr:uid="{00000000-0006-0000-0800-00006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7" authorId="0" shapeId="0" xr:uid="{00000000-0006-0000-0800-00007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7" authorId="0" shapeId="0" xr:uid="{00000000-0006-0000-0800-00007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7" authorId="0" shapeId="0" xr:uid="{00000000-0006-0000-0800-00007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7" authorId="0" shapeId="0" xr:uid="{00000000-0006-0000-0800-00007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7" authorId="0" shapeId="0" xr:uid="{00000000-0006-0000-0800-00007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800-00007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7" authorId="0" shapeId="0" xr:uid="{00000000-0006-0000-0800-00007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7" authorId="0" shapeId="0" xr:uid="{00000000-0006-0000-0800-00007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7" authorId="0" shapeId="0" xr:uid="{00000000-0006-0000-0800-00007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7" authorId="0" shapeId="0" xr:uid="{00000000-0006-0000-0800-00007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7" authorId="0" shapeId="0" xr:uid="{00000000-0006-0000-0800-00007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7" authorId="0" shapeId="0" xr:uid="{00000000-0006-0000-0800-00007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7" authorId="0" shapeId="0" xr:uid="{00000000-0006-0000-0800-00007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7" authorId="0" shapeId="0" xr:uid="{00000000-0006-0000-0800-00007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7" authorId="0" shapeId="0" xr:uid="{00000000-0006-0000-0800-00007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7" authorId="0" shapeId="0" xr:uid="{00000000-0006-0000-0800-00007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7" authorId="0" shapeId="0" xr:uid="{00000000-0006-0000-0800-00008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7" authorId="0" shapeId="0" xr:uid="{00000000-0006-0000-0800-00008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7" authorId="0" shapeId="0" xr:uid="{00000000-0006-0000-0800-00008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7" authorId="0" shapeId="0" xr:uid="{00000000-0006-0000-0800-00008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7" authorId="0" shapeId="0" xr:uid="{00000000-0006-0000-0800-00008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7" authorId="0" shapeId="0" xr:uid="{00000000-0006-0000-0800-00008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7" authorId="0" shapeId="0" xr:uid="{00000000-0006-0000-0800-00008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7" authorId="0" shapeId="0" xr:uid="{00000000-0006-0000-0800-00008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7" authorId="0" shapeId="0" xr:uid="{00000000-0006-0000-0800-00008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7" authorId="0" shapeId="0" xr:uid="{00000000-0006-0000-0800-00008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7" authorId="0" shapeId="0" xr:uid="{00000000-0006-0000-0800-00008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7" authorId="0" shapeId="0" xr:uid="{00000000-0006-0000-0800-00008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8" authorId="0" shapeId="0" xr:uid="{00000000-0006-0000-0800-00008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8" authorId="0" shapeId="0" xr:uid="{00000000-0006-0000-0800-00008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8" authorId="0" shapeId="0" xr:uid="{00000000-0006-0000-0800-00008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8" authorId="0" shapeId="0" xr:uid="{00000000-0006-0000-0800-00008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8" authorId="0" shapeId="0" xr:uid="{00000000-0006-0000-0800-00009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8" authorId="0" shapeId="0" xr:uid="{00000000-0006-0000-0800-00009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8" authorId="0" shapeId="0" xr:uid="{00000000-0006-0000-0800-00009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8" authorId="0" shapeId="0" xr:uid="{00000000-0006-0000-0800-00009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8" authorId="0" shapeId="0" xr:uid="{00000000-0006-0000-0800-00009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8" authorId="0" shapeId="0" xr:uid="{00000000-0006-0000-0800-00009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8" authorId="0" shapeId="0" xr:uid="{00000000-0006-0000-0800-00009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8" authorId="0" shapeId="0" xr:uid="{00000000-0006-0000-0800-00009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8" authorId="0" shapeId="0" xr:uid="{00000000-0006-0000-0800-00009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8" authorId="0" shapeId="0" xr:uid="{00000000-0006-0000-0800-00009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8" authorId="0" shapeId="0" xr:uid="{00000000-0006-0000-0800-00009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8" authorId="0" shapeId="0" xr:uid="{00000000-0006-0000-0800-00009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8" authorId="0" shapeId="0" xr:uid="{00000000-0006-0000-0800-00009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8" authorId="0" shapeId="0" xr:uid="{00000000-0006-0000-0800-00009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8" authorId="0" shapeId="0" xr:uid="{00000000-0006-0000-0800-00009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8" authorId="0" shapeId="0" xr:uid="{00000000-0006-0000-0800-00009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8" authorId="0" shapeId="0" xr:uid="{00000000-0006-0000-0800-0000A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8" authorId="0" shapeId="0" xr:uid="{00000000-0006-0000-0800-0000A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8" authorId="0" shapeId="0" xr:uid="{00000000-0006-0000-0800-0000A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8" authorId="0" shapeId="0" xr:uid="{00000000-0006-0000-0800-0000A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8" authorId="0" shapeId="0" xr:uid="{00000000-0006-0000-0800-0000A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8" authorId="0" shapeId="0" xr:uid="{00000000-0006-0000-0800-0000A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8" authorId="0" shapeId="0" xr:uid="{00000000-0006-0000-0800-0000A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8" authorId="0" shapeId="0" xr:uid="{00000000-0006-0000-0800-0000A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8" authorId="0" shapeId="0" xr:uid="{00000000-0006-0000-0800-0000A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8" authorId="0" shapeId="0" xr:uid="{00000000-0006-0000-0800-0000A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8" authorId="0" shapeId="0" xr:uid="{00000000-0006-0000-0800-0000A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8" authorId="0" shapeId="0" xr:uid="{00000000-0006-0000-0800-0000A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8" authorId="0" shapeId="0" xr:uid="{00000000-0006-0000-0800-0000A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8" authorId="0" shapeId="0" xr:uid="{00000000-0006-0000-0800-0000A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8" authorId="0" shapeId="0" xr:uid="{00000000-0006-0000-0800-0000A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8" authorId="0" shapeId="0" xr:uid="{00000000-0006-0000-0800-0000A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8" authorId="0" shapeId="0" xr:uid="{00000000-0006-0000-0800-0000B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8" authorId="0" shapeId="0" xr:uid="{00000000-0006-0000-0800-0000B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8" authorId="0" shapeId="0" xr:uid="{00000000-0006-0000-0800-0000B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8" authorId="0" shapeId="0" xr:uid="{00000000-0006-0000-0800-0000B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8" authorId="0" shapeId="0" xr:uid="{00000000-0006-0000-0800-0000B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8" authorId="0" shapeId="0" xr:uid="{00000000-0006-0000-0800-0000B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8" authorId="0" shapeId="0" xr:uid="{00000000-0006-0000-0800-0000B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8" authorId="0" shapeId="0" xr:uid="{00000000-0006-0000-0800-0000B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8" authorId="0" shapeId="0" xr:uid="{00000000-0006-0000-0800-0000B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8" authorId="0" shapeId="0" xr:uid="{00000000-0006-0000-0800-0000B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8" authorId="0" shapeId="0" xr:uid="{00000000-0006-0000-0800-0000B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8" authorId="0" shapeId="0" xr:uid="{00000000-0006-0000-0800-0000B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8" authorId="0" shapeId="0" xr:uid="{00000000-0006-0000-0800-0000B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8" authorId="0" shapeId="0" xr:uid="{00000000-0006-0000-0800-0000B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8" authorId="0" shapeId="0" xr:uid="{00000000-0006-0000-0800-0000B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8" authorId="0" shapeId="0" xr:uid="{00000000-0006-0000-0800-0000B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8" authorId="0" shapeId="0" xr:uid="{00000000-0006-0000-0800-0000C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8" authorId="0" shapeId="0" xr:uid="{00000000-0006-0000-0800-0000C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8" authorId="0" shapeId="0" xr:uid="{00000000-0006-0000-0800-0000C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8" authorId="0" shapeId="0" xr:uid="{00000000-0006-0000-0800-0000C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8" authorId="0" shapeId="0" xr:uid="{00000000-0006-0000-0800-0000C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8" authorId="0" shapeId="0" xr:uid="{00000000-0006-0000-0800-0000C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8" authorId="0" shapeId="0" xr:uid="{00000000-0006-0000-0800-0000C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8" authorId="0" shapeId="0" xr:uid="{00000000-0006-0000-0800-0000C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8" authorId="0" shapeId="0" xr:uid="{00000000-0006-0000-0800-0000C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8" authorId="0" shapeId="0" xr:uid="{00000000-0006-0000-0800-0000C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8" authorId="0" shapeId="0" xr:uid="{00000000-0006-0000-0800-0000C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8" authorId="0" shapeId="0" xr:uid="{00000000-0006-0000-0800-0000C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8" authorId="0" shapeId="0" xr:uid="{00000000-0006-0000-0800-0000C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8" authorId="0" shapeId="0" xr:uid="{00000000-0006-0000-0800-0000C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8" authorId="0" shapeId="0" xr:uid="{00000000-0006-0000-0800-0000C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8" authorId="0" shapeId="0" xr:uid="{00000000-0006-0000-0800-0000C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8" authorId="0" shapeId="0" xr:uid="{00000000-0006-0000-0800-0000D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8" authorId="0" shapeId="0" xr:uid="{00000000-0006-0000-0800-0000D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8" authorId="0" shapeId="0" xr:uid="{00000000-0006-0000-0800-0000D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8" authorId="0" shapeId="0" xr:uid="{00000000-0006-0000-0800-0000D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8" authorId="0" shapeId="0" xr:uid="{00000000-0006-0000-0800-0000D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8" authorId="0" shapeId="0" xr:uid="{00000000-0006-0000-0800-0000D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8" authorId="0" shapeId="0" xr:uid="{00000000-0006-0000-0800-0000D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8" authorId="0" shapeId="0" xr:uid="{00000000-0006-0000-0800-0000D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8" authorId="0" shapeId="0" xr:uid="{00000000-0006-0000-0800-0000D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8" authorId="0" shapeId="0" xr:uid="{00000000-0006-0000-0800-0000D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8" authorId="0" shapeId="0" xr:uid="{00000000-0006-0000-0800-0000D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8" authorId="0" shapeId="0" xr:uid="{00000000-0006-0000-0800-0000D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9" authorId="0" shapeId="0" xr:uid="{00000000-0006-0000-0800-0000D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9" authorId="0" shapeId="0" xr:uid="{00000000-0006-0000-0800-0000D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9" authorId="0" shapeId="0" xr:uid="{00000000-0006-0000-0800-0000D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9" authorId="0" shapeId="0" xr:uid="{00000000-0006-0000-0800-0000D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9" authorId="0" shapeId="0" xr:uid="{00000000-0006-0000-0800-0000E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9" authorId="0" shapeId="0" xr:uid="{00000000-0006-0000-0800-0000E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9" authorId="0" shapeId="0" xr:uid="{00000000-0006-0000-0800-0000E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9" authorId="0" shapeId="0" xr:uid="{00000000-0006-0000-0800-0000E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9" authorId="0" shapeId="0" xr:uid="{00000000-0006-0000-0800-0000E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9" authorId="0" shapeId="0" xr:uid="{00000000-0006-0000-0800-0000E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9" authorId="0" shapeId="0" xr:uid="{00000000-0006-0000-0800-0000E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9" authorId="0" shapeId="0" xr:uid="{00000000-0006-0000-0800-0000E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9" authorId="0" shapeId="0" xr:uid="{00000000-0006-0000-0800-0000E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9" authorId="0" shapeId="0" xr:uid="{00000000-0006-0000-0800-0000E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9" authorId="0" shapeId="0" xr:uid="{00000000-0006-0000-0800-0000E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9" authorId="0" shapeId="0" xr:uid="{00000000-0006-0000-0800-0000E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9" authorId="0" shapeId="0" xr:uid="{00000000-0006-0000-0800-0000E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9" authorId="0" shapeId="0" xr:uid="{00000000-0006-0000-0800-0000E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9" authorId="0" shapeId="0" xr:uid="{00000000-0006-0000-0800-0000E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9" authorId="0" shapeId="0" xr:uid="{00000000-0006-0000-0800-0000E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9" authorId="0" shapeId="0" xr:uid="{00000000-0006-0000-0800-0000F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9" authorId="0" shapeId="0" xr:uid="{00000000-0006-0000-0800-0000F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9" authorId="0" shapeId="0" xr:uid="{00000000-0006-0000-0800-0000F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9" authorId="0" shapeId="0" xr:uid="{00000000-0006-0000-0800-0000F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9" authorId="0" shapeId="0" xr:uid="{00000000-0006-0000-0800-0000F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9" authorId="0" shapeId="0" xr:uid="{00000000-0006-0000-0800-0000F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9" authorId="0" shapeId="0" xr:uid="{00000000-0006-0000-0800-0000F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9" authorId="0" shapeId="0" xr:uid="{00000000-0006-0000-0800-0000F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9" authorId="0" shapeId="0" xr:uid="{00000000-0006-0000-0800-0000F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9" authorId="0" shapeId="0" xr:uid="{00000000-0006-0000-0800-0000F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9" authorId="0" shapeId="0" xr:uid="{00000000-0006-0000-0800-0000F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9" authorId="0" shapeId="0" xr:uid="{00000000-0006-0000-0800-0000F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9" authorId="0" shapeId="0" xr:uid="{00000000-0006-0000-0800-0000F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9" authorId="0" shapeId="0" xr:uid="{00000000-0006-0000-0800-0000F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9" authorId="0" shapeId="0" xr:uid="{00000000-0006-0000-0800-0000F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9" authorId="0" shapeId="0" xr:uid="{00000000-0006-0000-0800-0000F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9" authorId="0" shapeId="0" xr:uid="{00000000-0006-0000-0800-00000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9" authorId="0" shapeId="0" xr:uid="{00000000-0006-0000-0800-00000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9" authorId="0" shapeId="0" xr:uid="{00000000-0006-0000-0800-00000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9" authorId="0" shapeId="0" xr:uid="{00000000-0006-0000-0800-00000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9" authorId="0" shapeId="0" xr:uid="{00000000-0006-0000-0800-00000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9" authorId="0" shapeId="0" xr:uid="{00000000-0006-0000-0800-00000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9" authorId="0" shapeId="0" xr:uid="{00000000-0006-0000-0800-00000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9" authorId="0" shapeId="0" xr:uid="{00000000-0006-0000-0800-00000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9" authorId="0" shapeId="0" xr:uid="{00000000-0006-0000-0800-00000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9" authorId="0" shapeId="0" xr:uid="{00000000-0006-0000-0800-00000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9" authorId="0" shapeId="0" xr:uid="{00000000-0006-0000-0800-00000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9" authorId="0" shapeId="0" xr:uid="{00000000-0006-0000-0800-00000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9" authorId="0" shapeId="0" xr:uid="{00000000-0006-0000-0800-00000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9" authorId="0" shapeId="0" xr:uid="{00000000-0006-0000-0800-00000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9" authorId="0" shapeId="0" xr:uid="{00000000-0006-0000-0800-00000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9" authorId="0" shapeId="0" xr:uid="{00000000-0006-0000-0800-00000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9" authorId="0" shapeId="0" xr:uid="{00000000-0006-0000-0800-00001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9" authorId="0" shapeId="0" xr:uid="{00000000-0006-0000-0800-00001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9" authorId="0" shapeId="0" xr:uid="{00000000-0006-0000-0800-00001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9" authorId="0" shapeId="0" xr:uid="{00000000-0006-0000-0800-00001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9" authorId="0" shapeId="0" xr:uid="{00000000-0006-0000-0800-00001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9" authorId="0" shapeId="0" xr:uid="{00000000-0006-0000-0800-00001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9" authorId="0" shapeId="0" xr:uid="{00000000-0006-0000-0800-00001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9" authorId="0" shapeId="0" xr:uid="{00000000-0006-0000-0800-00001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9" authorId="0" shapeId="0" xr:uid="{00000000-0006-0000-0800-00001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9" authorId="0" shapeId="0" xr:uid="{00000000-0006-0000-0800-00001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9" authorId="0" shapeId="0" xr:uid="{00000000-0006-0000-0800-00001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9" authorId="0" shapeId="0" xr:uid="{00000000-0006-0000-0800-00001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9" authorId="0" shapeId="0" xr:uid="{00000000-0006-0000-0800-00001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9" authorId="0" shapeId="0" xr:uid="{00000000-0006-0000-0800-00001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9" authorId="0" shapeId="0" xr:uid="{00000000-0006-0000-0800-00001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9" authorId="0" shapeId="0" xr:uid="{00000000-0006-0000-0800-00001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9" authorId="0" shapeId="0" xr:uid="{00000000-0006-0000-0800-00002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9" authorId="0" shapeId="0" xr:uid="{00000000-0006-0000-0800-00002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9" authorId="0" shapeId="0" xr:uid="{00000000-0006-0000-0800-00002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9" authorId="0" shapeId="0" xr:uid="{00000000-0006-0000-0800-00002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9" authorId="0" shapeId="0" xr:uid="{00000000-0006-0000-0800-00002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9" authorId="0" shapeId="0" xr:uid="{00000000-0006-0000-0800-00002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9" authorId="0" shapeId="0" xr:uid="{00000000-0006-0000-0800-00002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9" authorId="0" shapeId="0" xr:uid="{00000000-0006-0000-0800-00002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9" authorId="0" shapeId="0" xr:uid="{00000000-0006-0000-0800-00002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9" authorId="0" shapeId="0" xr:uid="{00000000-0006-0000-0800-00002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9" authorId="0" shapeId="0" xr:uid="{00000000-0006-0000-0800-00002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9" authorId="0" shapeId="0" xr:uid="{00000000-0006-0000-0800-00002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9" authorId="0" shapeId="0" xr:uid="{00000000-0006-0000-0800-00002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9" authorId="0" shapeId="0" xr:uid="{00000000-0006-0000-0800-00002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9" authorId="0" shapeId="0" xr:uid="{00000000-0006-0000-0800-00002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9" authorId="0" shapeId="0" xr:uid="{00000000-0006-0000-0800-00002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9" authorId="0" shapeId="0" xr:uid="{00000000-0006-0000-0800-00003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9" authorId="0" shapeId="0" xr:uid="{00000000-0006-0000-0800-00003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9" authorId="0" shapeId="0" xr:uid="{00000000-0006-0000-0800-00003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9" authorId="0" shapeId="0" xr:uid="{00000000-0006-0000-0800-00003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9" authorId="0" shapeId="0" xr:uid="{00000000-0006-0000-0800-00003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9" authorId="0" shapeId="0" xr:uid="{00000000-0006-0000-0800-00003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9" authorId="0" shapeId="0" xr:uid="{00000000-0006-0000-0800-00003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20" authorId="0" shapeId="0" xr:uid="{00000000-0006-0000-0800-00003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20" authorId="0" shapeId="0" xr:uid="{00000000-0006-0000-0800-00003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20" authorId="0" shapeId="0" xr:uid="{00000000-0006-0000-0800-00003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20" authorId="0" shapeId="0" xr:uid="{00000000-0006-0000-0800-00003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20" authorId="0" shapeId="0" xr:uid="{00000000-0006-0000-0800-00003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20" authorId="0" shapeId="0" xr:uid="{00000000-0006-0000-0800-00003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20" authorId="0" shapeId="0" xr:uid="{00000000-0006-0000-0800-00003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20" authorId="0" shapeId="0" xr:uid="{00000000-0006-0000-0800-00003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20" authorId="0" shapeId="0" xr:uid="{00000000-0006-0000-0800-00003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20" authorId="0" shapeId="0" xr:uid="{00000000-0006-0000-0800-00004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20" authorId="0" shapeId="0" xr:uid="{00000000-0006-0000-0800-00004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20" authorId="0" shapeId="0" xr:uid="{00000000-0006-0000-0800-00004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20" authorId="0" shapeId="0" xr:uid="{00000000-0006-0000-0800-00004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20" authorId="0" shapeId="0" xr:uid="{00000000-0006-0000-0800-00004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20" authorId="0" shapeId="0" xr:uid="{00000000-0006-0000-0800-00004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20" authorId="0" shapeId="0" xr:uid="{00000000-0006-0000-0800-00004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20" authorId="0" shapeId="0" xr:uid="{00000000-0006-0000-0800-00004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20" authorId="0" shapeId="0" xr:uid="{00000000-0006-0000-0800-00004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20" authorId="0" shapeId="0" xr:uid="{00000000-0006-0000-0800-00004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20" authorId="0" shapeId="0" xr:uid="{00000000-0006-0000-0800-00004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20" authorId="0" shapeId="0" xr:uid="{00000000-0006-0000-0800-00004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20" authorId="0" shapeId="0" xr:uid="{00000000-0006-0000-0800-00004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20" authorId="0" shapeId="0" xr:uid="{00000000-0006-0000-0800-00004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20" authorId="0" shapeId="0" xr:uid="{00000000-0006-0000-0800-00004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20" authorId="0" shapeId="0" xr:uid="{00000000-0006-0000-0800-00004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20" authorId="0" shapeId="0" xr:uid="{00000000-0006-0000-0800-00005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20" authorId="0" shapeId="0" xr:uid="{00000000-0006-0000-0800-00005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20" authorId="0" shapeId="0" xr:uid="{00000000-0006-0000-0800-00005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20" authorId="0" shapeId="0" xr:uid="{00000000-0006-0000-0800-00005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20" authorId="0" shapeId="0" xr:uid="{00000000-0006-0000-0800-00005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20" authorId="0" shapeId="0" xr:uid="{00000000-0006-0000-0800-00005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20" authorId="0" shapeId="0" xr:uid="{00000000-0006-0000-0800-00005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20" authorId="0" shapeId="0" xr:uid="{00000000-0006-0000-0800-00005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20" authorId="0" shapeId="0" xr:uid="{00000000-0006-0000-0800-00005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20" authorId="0" shapeId="0" xr:uid="{00000000-0006-0000-0800-00005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20" authorId="0" shapeId="0" xr:uid="{00000000-0006-0000-0800-00005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20" authorId="0" shapeId="0" xr:uid="{00000000-0006-0000-0800-00005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20" authorId="0" shapeId="0" xr:uid="{00000000-0006-0000-0800-00005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20" authorId="0" shapeId="0" xr:uid="{00000000-0006-0000-0800-00005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20" authorId="0" shapeId="0" xr:uid="{00000000-0006-0000-0800-00005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20" authorId="0" shapeId="0" xr:uid="{00000000-0006-0000-0800-00005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20" authorId="0" shapeId="0" xr:uid="{00000000-0006-0000-0800-00006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20" authorId="0" shapeId="0" xr:uid="{00000000-0006-0000-0800-00006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20" authorId="0" shapeId="0" xr:uid="{00000000-0006-0000-0800-00006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20" authorId="0" shapeId="0" xr:uid="{00000000-0006-0000-0800-00006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20" authorId="0" shapeId="0" xr:uid="{00000000-0006-0000-0800-00006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20" authorId="0" shapeId="0" xr:uid="{00000000-0006-0000-0800-00006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20" authorId="0" shapeId="0" xr:uid="{00000000-0006-0000-0800-00006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20" authorId="0" shapeId="0" xr:uid="{00000000-0006-0000-0800-00006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20" authorId="0" shapeId="0" xr:uid="{00000000-0006-0000-0800-00006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20" authorId="0" shapeId="0" xr:uid="{00000000-0006-0000-0800-00006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20" authorId="0" shapeId="0" xr:uid="{00000000-0006-0000-0800-00006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20" authorId="0" shapeId="0" xr:uid="{00000000-0006-0000-0800-00006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20" authorId="0" shapeId="0" xr:uid="{00000000-0006-0000-0800-00006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20" authorId="0" shapeId="0" xr:uid="{00000000-0006-0000-0800-00006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20" authorId="0" shapeId="0" xr:uid="{00000000-0006-0000-0800-00006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20" authorId="0" shapeId="0" xr:uid="{00000000-0006-0000-0800-00006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20" authorId="0" shapeId="0" xr:uid="{00000000-0006-0000-0800-00007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20" authorId="0" shapeId="0" xr:uid="{00000000-0006-0000-0800-00007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20" authorId="0" shapeId="0" xr:uid="{00000000-0006-0000-0800-00007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20" authorId="0" shapeId="0" xr:uid="{00000000-0006-0000-0800-00007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20" authorId="0" shapeId="0" xr:uid="{00000000-0006-0000-0800-00007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20" authorId="0" shapeId="0" xr:uid="{00000000-0006-0000-0800-00007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20" authorId="0" shapeId="0" xr:uid="{00000000-0006-0000-0800-00007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20" authorId="0" shapeId="0" xr:uid="{00000000-0006-0000-0800-00007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20" authorId="0" shapeId="0" xr:uid="{00000000-0006-0000-0800-00007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20" authorId="0" shapeId="0" xr:uid="{00000000-0006-0000-0800-00007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20" authorId="0" shapeId="0" xr:uid="{00000000-0006-0000-0800-00007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20" authorId="0" shapeId="0" xr:uid="{00000000-0006-0000-0800-00007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20" authorId="0" shapeId="0" xr:uid="{00000000-0006-0000-0800-00007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20" authorId="0" shapeId="0" xr:uid="{00000000-0006-0000-0800-00007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20" authorId="0" shapeId="0" xr:uid="{00000000-0006-0000-0800-00007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20" authorId="0" shapeId="0" xr:uid="{00000000-0006-0000-0800-00007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20" authorId="0" shapeId="0" xr:uid="{00000000-0006-0000-0800-00008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20" authorId="0" shapeId="0" xr:uid="{00000000-0006-0000-0800-00008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20" authorId="0" shapeId="0" xr:uid="{00000000-0006-0000-0800-00008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20" authorId="0" shapeId="0" xr:uid="{00000000-0006-0000-0800-00008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20" authorId="0" shapeId="0" xr:uid="{00000000-0006-0000-0800-00008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20" authorId="0" shapeId="0" xr:uid="{00000000-0006-0000-0800-00008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20" authorId="0" shapeId="0" xr:uid="{00000000-0006-0000-0800-00008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20" authorId="0" shapeId="0" xr:uid="{00000000-0006-0000-0800-00008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20" authorId="0" shapeId="0" xr:uid="{00000000-0006-0000-0800-00008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20" authorId="0" shapeId="0" xr:uid="{00000000-0006-0000-0800-00008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20" authorId="0" shapeId="0" xr:uid="{00000000-0006-0000-0800-00008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20" authorId="0" shapeId="0" xr:uid="{00000000-0006-0000-0800-00008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20" authorId="0" shapeId="0" xr:uid="{00000000-0006-0000-0800-00008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20" authorId="0" shapeId="0" xr:uid="{00000000-0006-0000-0800-00008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20" authorId="0" shapeId="0" xr:uid="{00000000-0006-0000-0800-00008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20" authorId="0" shapeId="0" xr:uid="{00000000-0006-0000-0800-00008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20" authorId="0" shapeId="0" xr:uid="{00000000-0006-0000-0800-00009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20" authorId="0" shapeId="0" xr:uid="{00000000-0006-0000-0800-00009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20" authorId="0" shapeId="0" xr:uid="{00000000-0006-0000-0800-00009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20" authorId="0" shapeId="0" xr:uid="{00000000-0006-0000-0800-00009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20" authorId="0" shapeId="0" xr:uid="{00000000-0006-0000-0800-00009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20" authorId="0" shapeId="0" xr:uid="{00000000-0006-0000-0800-00009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20" authorId="0" shapeId="0" xr:uid="{00000000-0006-0000-0800-00009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20" authorId="0" shapeId="0" xr:uid="{00000000-0006-0000-0800-00009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9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M11" authorId="0" shapeId="0" xr:uid="{00000000-0006-0000-09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1" authorId="0" shapeId="0" xr:uid="{00000000-0006-0000-09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1" authorId="0" shapeId="0" xr:uid="{00000000-0006-0000-0900-00000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1" authorId="0" shapeId="0" xr:uid="{00000000-0006-0000-09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1" authorId="0" shapeId="0" xr:uid="{00000000-0006-0000-09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1" authorId="0" shapeId="0" xr:uid="{00000000-0006-0000-09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1" authorId="0" shapeId="0" xr:uid="{00000000-0006-0000-09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1" authorId="0" shapeId="0" xr:uid="{00000000-0006-0000-0900-00000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1" authorId="0" shapeId="0" xr:uid="{00000000-0006-0000-09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1" authorId="0" shapeId="0" xr:uid="{00000000-0006-0000-09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1" authorId="0" shapeId="0" xr:uid="{00000000-0006-0000-0900-00000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1" authorId="0" shapeId="0" xr:uid="{00000000-0006-0000-0900-00000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1" authorId="0" shapeId="0" xr:uid="{00000000-0006-0000-09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1" authorId="0" shapeId="0" xr:uid="{00000000-0006-0000-0900-00000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1" authorId="0" shapeId="0" xr:uid="{00000000-0006-0000-09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1" authorId="0" shapeId="0" xr:uid="{00000000-0006-0000-09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1" authorId="0" shapeId="0" xr:uid="{00000000-0006-0000-09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1" authorId="0" shapeId="0" xr:uid="{00000000-0006-0000-09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1" authorId="0" shapeId="0" xr:uid="{00000000-0006-0000-09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1" authorId="0" shapeId="0" xr:uid="{00000000-0006-0000-09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1" authorId="0" shapeId="0" xr:uid="{00000000-0006-0000-0900-00001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1" authorId="0" shapeId="0" xr:uid="{00000000-0006-0000-09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1" authorId="0" shapeId="0" xr:uid="{00000000-0006-0000-09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1" authorId="0" shapeId="0" xr:uid="{00000000-0006-0000-09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1" authorId="0" shapeId="0" xr:uid="{00000000-0006-0000-09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1" authorId="0" shapeId="0" xr:uid="{00000000-0006-0000-09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1" authorId="0" shapeId="0" xr:uid="{00000000-0006-0000-0900-00001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1" authorId="0" shapeId="0" xr:uid="{00000000-0006-0000-0900-00001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1" authorId="0" shapeId="0" xr:uid="{00000000-0006-0000-0900-00001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1" authorId="0" shapeId="0" xr:uid="{00000000-0006-0000-0900-00001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1" authorId="0" shapeId="0" xr:uid="{00000000-0006-0000-0900-00002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1" authorId="0" shapeId="0" xr:uid="{00000000-0006-0000-0900-00002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1" authorId="0" shapeId="0" xr:uid="{00000000-0006-0000-09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1" authorId="0" shapeId="0" xr:uid="{00000000-0006-0000-0900-00002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1" authorId="0" shapeId="0" xr:uid="{00000000-0006-0000-0900-00002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1" authorId="0" shapeId="0" xr:uid="{00000000-0006-0000-0900-00002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1" authorId="0" shapeId="0" xr:uid="{00000000-0006-0000-0900-00002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1" authorId="0" shapeId="0" xr:uid="{00000000-0006-0000-0900-00002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1" authorId="0" shapeId="0" xr:uid="{00000000-0006-0000-0900-00002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1" authorId="0" shapeId="0" xr:uid="{00000000-0006-0000-09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1" authorId="0" shapeId="0" xr:uid="{00000000-0006-0000-09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1" authorId="0" shapeId="0" xr:uid="{00000000-0006-0000-09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1" authorId="0" shapeId="0" xr:uid="{00000000-0006-0000-09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1" authorId="0" shapeId="0" xr:uid="{00000000-0006-0000-09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1" authorId="0" shapeId="0" xr:uid="{00000000-0006-0000-09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1" authorId="0" shapeId="0" xr:uid="{00000000-0006-0000-09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1" authorId="0" shapeId="0" xr:uid="{00000000-0006-0000-09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1" authorId="0" shapeId="0" xr:uid="{00000000-0006-0000-09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1" authorId="0" shapeId="0" xr:uid="{00000000-0006-0000-09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1" authorId="0" shapeId="0" xr:uid="{00000000-0006-0000-0900-00003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1" authorId="0" shapeId="0" xr:uid="{00000000-0006-0000-0900-00003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1" authorId="0" shapeId="0" xr:uid="{00000000-0006-0000-09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1" authorId="0" shapeId="0" xr:uid="{00000000-0006-0000-09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1" authorId="0" shapeId="0" xr:uid="{00000000-0006-0000-09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1" authorId="0" shapeId="0" xr:uid="{00000000-0006-0000-09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1" authorId="0" shapeId="0" xr:uid="{00000000-0006-0000-09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1" authorId="0" shapeId="0" xr:uid="{00000000-0006-0000-09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1" authorId="0" shapeId="0" xr:uid="{00000000-0006-0000-0900-00003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1" authorId="0" shapeId="0" xr:uid="{00000000-0006-0000-09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1" authorId="0" shapeId="0" xr:uid="{00000000-0006-0000-0900-00003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1" authorId="0" shapeId="0" xr:uid="{00000000-0006-0000-09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1" authorId="0" shapeId="0" xr:uid="{00000000-0006-0000-09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1" authorId="0" shapeId="0" xr:uid="{00000000-0006-0000-0900-00004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1" authorId="0" shapeId="0" xr:uid="{00000000-0006-0000-0900-00004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1" authorId="0" shapeId="0" xr:uid="{00000000-0006-0000-09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1" authorId="0" shapeId="0" xr:uid="{00000000-0006-0000-09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1" authorId="0" shapeId="0" xr:uid="{00000000-0006-0000-09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1" authorId="0" shapeId="0" xr:uid="{00000000-0006-0000-09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1" authorId="0" shapeId="0" xr:uid="{00000000-0006-0000-09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1" authorId="0" shapeId="0" xr:uid="{00000000-0006-0000-09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1" authorId="0" shapeId="0" xr:uid="{00000000-0006-0000-09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1" authorId="0" shapeId="0" xr:uid="{00000000-0006-0000-09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1" authorId="0" shapeId="0" xr:uid="{00000000-0006-0000-09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1" authorId="0" shapeId="0" xr:uid="{00000000-0006-0000-09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1" authorId="0" shapeId="0" xr:uid="{00000000-0006-0000-09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1" authorId="0" shapeId="0" xr:uid="{00000000-0006-0000-0900-00004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11" authorId="0" shapeId="0" xr:uid="{00000000-0006-0000-09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1" authorId="0" shapeId="0" xr:uid="{00000000-0006-0000-09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1" authorId="0" shapeId="0" xr:uid="{00000000-0006-0000-09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1" authorId="0" shapeId="0" xr:uid="{00000000-0006-0000-09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1" authorId="0" shapeId="0" xr:uid="{00000000-0006-0000-09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1" authorId="0" shapeId="0" xr:uid="{00000000-0006-0000-09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1" authorId="0" shapeId="0" xr:uid="{00000000-0006-0000-0900-00005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1" authorId="0" shapeId="0" xr:uid="{00000000-0006-0000-09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1" authorId="0" shapeId="0" xr:uid="{00000000-0006-0000-09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1" authorId="0" shapeId="0" xr:uid="{00000000-0006-0000-09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1" authorId="0" shapeId="0" xr:uid="{00000000-0006-0000-09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1" authorId="0" shapeId="0" xr:uid="{00000000-0006-0000-0900-00005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1" authorId="0" shapeId="0" xr:uid="{00000000-0006-0000-0900-00005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1" authorId="0" shapeId="0" xr:uid="{00000000-0006-0000-0900-00005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1" authorId="0" shapeId="0" xr:uid="{00000000-0006-0000-0900-00005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2" authorId="0" shapeId="0" xr:uid="{00000000-0006-0000-09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2" authorId="0" shapeId="0" xr:uid="{00000000-0006-0000-09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2" authorId="0" shapeId="0" xr:uid="{00000000-0006-0000-09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2" authorId="0" shapeId="0" xr:uid="{00000000-0006-0000-09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2" authorId="0" shapeId="0" xr:uid="{00000000-0006-0000-09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2" authorId="0" shapeId="0" xr:uid="{00000000-0006-0000-09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2" authorId="0" shapeId="0" xr:uid="{00000000-0006-0000-09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2" authorId="0" shapeId="0" xr:uid="{00000000-0006-0000-09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2" authorId="0" shapeId="0" xr:uid="{00000000-0006-0000-09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2" authorId="0" shapeId="0" xr:uid="{00000000-0006-0000-0900-00006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2" authorId="0" shapeId="0" xr:uid="{00000000-0006-0000-09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2" authorId="0" shapeId="0" xr:uid="{00000000-0006-0000-0900-00006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2" authorId="0" shapeId="0" xr:uid="{00000000-0006-0000-09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2" authorId="0" shapeId="0" xr:uid="{00000000-0006-0000-0900-00006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2" authorId="0" shapeId="0" xr:uid="{00000000-0006-0000-0900-00006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2" authorId="0" shapeId="0" xr:uid="{00000000-0006-0000-0900-00006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2" authorId="0" shapeId="0" xr:uid="{00000000-0006-0000-09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2" authorId="0" shapeId="0" xr:uid="{00000000-0006-0000-09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2" authorId="0" shapeId="0" xr:uid="{00000000-0006-0000-09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2" authorId="0" shapeId="0" xr:uid="{00000000-0006-0000-09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2" authorId="0" shapeId="0" xr:uid="{00000000-0006-0000-09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2" authorId="0" shapeId="0" xr:uid="{00000000-0006-0000-0900-00007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2" authorId="0" shapeId="0" xr:uid="{00000000-0006-0000-09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2" authorId="0" shapeId="0" xr:uid="{00000000-0006-0000-0900-00007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2" authorId="0" shapeId="0" xr:uid="{00000000-0006-0000-09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2" authorId="0" shapeId="0" xr:uid="{00000000-0006-0000-0900-00007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2" authorId="0" shapeId="0" xr:uid="{00000000-0006-0000-0900-00007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2" authorId="0" shapeId="0" xr:uid="{00000000-0006-0000-09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2" authorId="0" shapeId="0" xr:uid="{00000000-0006-0000-09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2" authorId="0" shapeId="0" xr:uid="{00000000-0006-0000-0900-00007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2" authorId="0" shapeId="0" xr:uid="{00000000-0006-0000-0900-00007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2" authorId="0" shapeId="0" xr:uid="{00000000-0006-0000-0900-00007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2" authorId="0" shapeId="0" xr:uid="{00000000-0006-0000-0900-00007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2" authorId="0" shapeId="0" xr:uid="{00000000-0006-0000-0900-00007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2" authorId="0" shapeId="0" xr:uid="{00000000-0006-0000-0900-00007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2" authorId="0" shapeId="0" xr:uid="{00000000-0006-0000-0900-00008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2" authorId="0" shapeId="0" xr:uid="{00000000-0006-0000-0900-00008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2" authorId="0" shapeId="0" xr:uid="{00000000-0006-0000-09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2" authorId="0" shapeId="0" xr:uid="{00000000-0006-0000-0900-00008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2" authorId="0" shapeId="0" xr:uid="{00000000-0006-0000-0900-00008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2" authorId="0" shapeId="0" xr:uid="{00000000-0006-0000-0900-00008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2" authorId="0" shapeId="0" xr:uid="{00000000-0006-0000-0900-00008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2" authorId="0" shapeId="0" xr:uid="{00000000-0006-0000-0900-00008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2" authorId="0" shapeId="0" xr:uid="{00000000-0006-0000-0900-00008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2" authorId="0" shapeId="0" xr:uid="{00000000-0006-0000-0900-00008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2" authorId="0" shapeId="0" xr:uid="{00000000-0006-0000-0900-00008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2" authorId="0" shapeId="0" xr:uid="{00000000-0006-0000-0900-00008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2" authorId="0" shapeId="0" xr:uid="{00000000-0006-0000-09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2" authorId="0" shapeId="0" xr:uid="{00000000-0006-0000-09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2" authorId="0" shapeId="0" xr:uid="{00000000-0006-0000-09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2" authorId="0" shapeId="0" xr:uid="{00000000-0006-0000-09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2" authorId="0" shapeId="0" xr:uid="{00000000-0006-0000-09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2" authorId="0" shapeId="0" xr:uid="{00000000-0006-0000-09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2" authorId="0" shapeId="0" xr:uid="{00000000-0006-0000-09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2" authorId="0" shapeId="0" xr:uid="{00000000-0006-0000-09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2" authorId="0" shapeId="0" xr:uid="{00000000-0006-0000-09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2" authorId="0" shapeId="0" xr:uid="{00000000-0006-0000-09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2" authorId="0" shapeId="0" xr:uid="{00000000-0006-0000-0900-00009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2" authorId="0" shapeId="0" xr:uid="{00000000-0006-0000-09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2" authorId="0" shapeId="0" xr:uid="{00000000-0006-0000-09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2" authorId="0" shapeId="0" xr:uid="{00000000-0006-0000-0900-00009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2" authorId="0" shapeId="0" xr:uid="{00000000-0006-0000-09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2" authorId="0" shapeId="0" xr:uid="{00000000-0006-0000-09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2" authorId="0" shapeId="0" xr:uid="{00000000-0006-0000-0900-00009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2" authorId="0" shapeId="0" xr:uid="{00000000-0006-0000-09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2" authorId="0" shapeId="0" xr:uid="{00000000-0006-0000-09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2" authorId="0" shapeId="0" xr:uid="{00000000-0006-0000-09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2" authorId="0" shapeId="0" xr:uid="{00000000-0006-0000-09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2" authorId="0" shapeId="0" xr:uid="{00000000-0006-0000-09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2" authorId="0" shapeId="0" xr:uid="{00000000-0006-0000-09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2" authorId="0" shapeId="0" xr:uid="{00000000-0006-0000-09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2" authorId="0" shapeId="0" xr:uid="{00000000-0006-0000-09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2" authorId="0" shapeId="0" xr:uid="{00000000-0006-0000-09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2" authorId="0" shapeId="0" xr:uid="{00000000-0006-0000-09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2" authorId="0" shapeId="0" xr:uid="{00000000-0006-0000-09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2" authorId="0" shapeId="0" xr:uid="{00000000-0006-0000-09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2" authorId="0" shapeId="0" xr:uid="{00000000-0006-0000-09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2" authorId="0" shapeId="0" xr:uid="{00000000-0006-0000-0900-0000A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12" authorId="0" shapeId="0" xr:uid="{00000000-0006-0000-09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2" authorId="0" shapeId="0" xr:uid="{00000000-0006-0000-09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2" authorId="0" shapeId="0" xr:uid="{00000000-0006-0000-09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2" authorId="0" shapeId="0" xr:uid="{00000000-0006-0000-09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2" authorId="0" shapeId="0" xr:uid="{00000000-0006-0000-09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2" authorId="0" shapeId="0" xr:uid="{00000000-0006-0000-0900-0000B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2" authorId="0" shapeId="0" xr:uid="{00000000-0006-0000-09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2" authorId="0" shapeId="0" xr:uid="{00000000-0006-0000-09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2" authorId="0" shapeId="0" xr:uid="{00000000-0006-0000-09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2" authorId="0" shapeId="0" xr:uid="{00000000-0006-0000-09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2" authorId="0" shapeId="0" xr:uid="{00000000-0006-0000-09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2" authorId="0" shapeId="0" xr:uid="{00000000-0006-0000-0900-0000B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2" authorId="0" shapeId="0" xr:uid="{00000000-0006-0000-09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2" authorId="0" shapeId="0" xr:uid="{00000000-0006-0000-0900-0000B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2" authorId="0" shapeId="0" xr:uid="{00000000-0006-0000-0900-0000B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2" authorId="0" shapeId="0" xr:uid="{00000000-0006-0000-0900-0000B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2" authorId="0" shapeId="0" xr:uid="{00000000-0006-0000-0900-0000B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2" authorId="0" shapeId="0" xr:uid="{00000000-0006-0000-0900-0000B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3" authorId="0" shapeId="0" xr:uid="{00000000-0006-0000-09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3" authorId="0" shapeId="0" xr:uid="{00000000-0006-0000-09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3" authorId="0" shapeId="0" xr:uid="{00000000-0006-0000-09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3" authorId="0" shapeId="0" xr:uid="{00000000-0006-0000-09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3" authorId="0" shapeId="0" xr:uid="{00000000-0006-0000-09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3" authorId="0" shapeId="0" xr:uid="{00000000-0006-0000-09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3" authorId="0" shapeId="0" xr:uid="{00000000-0006-0000-09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3" authorId="0" shapeId="0" xr:uid="{00000000-0006-0000-09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3" authorId="0" shapeId="0" xr:uid="{00000000-0006-0000-09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3" authorId="0" shapeId="0" xr:uid="{00000000-0006-0000-0900-0000C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3" authorId="0" shapeId="0" xr:uid="{00000000-0006-0000-09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3" authorId="0" shapeId="0" xr:uid="{00000000-0006-0000-0900-0000C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3" authorId="0" shapeId="0" xr:uid="{00000000-0006-0000-0900-0000C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3" authorId="0" shapeId="0" xr:uid="{00000000-0006-0000-0900-0000C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3" authorId="0" shapeId="0" xr:uid="{00000000-0006-0000-09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3" authorId="0" shapeId="0" xr:uid="{00000000-0006-0000-0900-0000C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3" authorId="0" shapeId="0" xr:uid="{00000000-0006-0000-0900-0000C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3" authorId="0" shapeId="0" xr:uid="{00000000-0006-0000-0900-0000C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3" authorId="0" shapeId="0" xr:uid="{00000000-0006-0000-0900-0000C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3" authorId="0" shapeId="0" xr:uid="{00000000-0006-0000-0900-0000D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3" authorId="0" shapeId="0" xr:uid="{00000000-0006-0000-0900-0000D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3" authorId="0" shapeId="0" xr:uid="{00000000-0006-0000-0900-0000D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3" authorId="0" shapeId="0" xr:uid="{00000000-0006-0000-0900-0000D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3" authorId="0" shapeId="0" xr:uid="{00000000-0006-0000-0900-0000D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3" authorId="0" shapeId="0" xr:uid="{00000000-0006-0000-0900-0000D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3" authorId="0" shapeId="0" xr:uid="{00000000-0006-0000-0900-0000D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3" authorId="0" shapeId="0" xr:uid="{00000000-0006-0000-0900-0000D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3" authorId="0" shapeId="0" xr:uid="{00000000-0006-0000-0900-0000D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3" authorId="0" shapeId="0" xr:uid="{00000000-0006-0000-0900-0000D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3" authorId="0" shapeId="0" xr:uid="{00000000-0006-0000-0900-0000D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3" authorId="0" shapeId="0" xr:uid="{00000000-0006-0000-0900-0000D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3" authorId="0" shapeId="0" xr:uid="{00000000-0006-0000-0900-0000D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3" authorId="0" shapeId="0" xr:uid="{00000000-0006-0000-0900-0000D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3" authorId="0" shapeId="0" xr:uid="{00000000-0006-0000-0900-0000D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3" authorId="0" shapeId="0" xr:uid="{00000000-0006-0000-0900-0000D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3" authorId="0" shapeId="0" xr:uid="{00000000-0006-0000-0900-0000E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3" authorId="0" shapeId="0" xr:uid="{00000000-0006-0000-0900-0000E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3" authorId="0" shapeId="0" xr:uid="{00000000-0006-0000-0900-0000E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3" authorId="0" shapeId="0" xr:uid="{00000000-0006-0000-09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3" authorId="0" shapeId="0" xr:uid="{00000000-0006-0000-09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3" authorId="0" shapeId="0" xr:uid="{00000000-0006-0000-0900-0000E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3" authorId="0" shapeId="0" xr:uid="{00000000-0006-0000-09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3" authorId="0" shapeId="0" xr:uid="{00000000-0006-0000-09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3" authorId="0" shapeId="0" xr:uid="{00000000-0006-0000-0900-0000E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3" authorId="0" shapeId="0" xr:uid="{00000000-0006-0000-09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3" authorId="0" shapeId="0" xr:uid="{00000000-0006-0000-0900-0000E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3" authorId="0" shapeId="0" xr:uid="{00000000-0006-0000-0900-0000E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3" authorId="0" shapeId="0" xr:uid="{00000000-0006-0000-0900-0000E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3" authorId="0" shapeId="0" xr:uid="{00000000-0006-0000-0900-0000E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3" authorId="0" shapeId="0" xr:uid="{00000000-0006-0000-0900-0000E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3" authorId="0" shapeId="0" xr:uid="{00000000-0006-0000-0900-0000E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3" authorId="0" shapeId="0" xr:uid="{00000000-0006-0000-0900-0000F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3" authorId="0" shapeId="0" xr:uid="{00000000-0006-0000-0900-0000F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3" authorId="0" shapeId="0" xr:uid="{00000000-0006-0000-0900-0000F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3" authorId="0" shapeId="0" xr:uid="{00000000-0006-0000-09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3" authorId="0" shapeId="0" xr:uid="{00000000-0006-0000-0900-0000F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3" authorId="0" shapeId="0" xr:uid="{00000000-0006-0000-0900-0000F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3" authorId="0" shapeId="0" xr:uid="{00000000-0006-0000-0900-0000F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3" authorId="0" shapeId="0" xr:uid="{00000000-0006-0000-0900-0000F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3" authorId="0" shapeId="0" xr:uid="{00000000-0006-0000-0900-0000F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3" authorId="0" shapeId="0" xr:uid="{00000000-0006-0000-0900-0000F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3" authorId="0" shapeId="0" xr:uid="{00000000-0006-0000-0900-0000F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3" authorId="0" shapeId="0" xr:uid="{00000000-0006-0000-0900-0000F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3" authorId="0" shapeId="0" xr:uid="{00000000-0006-0000-0900-0000F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3" authorId="0" shapeId="0" xr:uid="{00000000-0006-0000-0900-0000F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3" authorId="0" shapeId="0" xr:uid="{00000000-0006-0000-0900-0000F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3" authorId="0" shapeId="0" xr:uid="{00000000-0006-0000-0900-0000F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3" authorId="0" shapeId="0" xr:uid="{00000000-0006-0000-0900-00000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3" authorId="0" shapeId="0" xr:uid="{00000000-0006-0000-0900-00000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3" authorId="0" shapeId="0" xr:uid="{00000000-0006-0000-0900-00000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3" authorId="0" shapeId="0" xr:uid="{00000000-0006-0000-0900-00000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3" authorId="0" shapeId="0" xr:uid="{00000000-0006-0000-0900-00000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3" authorId="0" shapeId="0" xr:uid="{00000000-0006-0000-0900-00000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3" authorId="0" shapeId="0" xr:uid="{00000000-0006-0000-0900-00000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3" authorId="0" shapeId="0" xr:uid="{00000000-0006-0000-0900-00000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3" authorId="0" shapeId="0" xr:uid="{00000000-0006-0000-0900-00000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3" authorId="0" shapeId="0" xr:uid="{00000000-0006-0000-0900-00000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3" authorId="0" shapeId="0" xr:uid="{00000000-0006-0000-0900-00000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3" authorId="0" shapeId="0" xr:uid="{00000000-0006-0000-0900-00000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3" authorId="0" shapeId="0" xr:uid="{00000000-0006-0000-0900-00000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3" authorId="0" shapeId="0" xr:uid="{00000000-0006-0000-0900-00000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3" authorId="0" shapeId="0" xr:uid="{00000000-0006-0000-0900-00000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3" authorId="0" shapeId="0" xr:uid="{00000000-0006-0000-0900-00000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3" authorId="0" shapeId="0" xr:uid="{00000000-0006-0000-0900-00001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3" authorId="0" shapeId="0" xr:uid="{00000000-0006-0000-0900-00001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3" authorId="0" shapeId="0" xr:uid="{00000000-0006-0000-0900-00001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3" authorId="0" shapeId="0" xr:uid="{00000000-0006-0000-0900-00001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3" authorId="0" shapeId="0" xr:uid="{00000000-0006-0000-0900-00001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3" authorId="0" shapeId="0" xr:uid="{00000000-0006-0000-0900-00001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3" authorId="0" shapeId="0" xr:uid="{00000000-0006-0000-0900-00001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3" authorId="0" shapeId="0" xr:uid="{00000000-0006-0000-0900-00001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3" authorId="0" shapeId="0" xr:uid="{00000000-0006-0000-0900-00001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4" authorId="0" shapeId="0" xr:uid="{00000000-0006-0000-0900-00001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4" authorId="0" shapeId="0" xr:uid="{00000000-0006-0000-0900-00001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4" authorId="0" shapeId="0" xr:uid="{00000000-0006-0000-0900-00001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4" authorId="0" shapeId="0" xr:uid="{00000000-0006-0000-0900-00001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4" authorId="0" shapeId="0" xr:uid="{00000000-0006-0000-0900-00001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4" authorId="0" shapeId="0" xr:uid="{00000000-0006-0000-0900-00001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4" authorId="0" shapeId="0" xr:uid="{00000000-0006-0000-0900-00001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4" authorId="0" shapeId="0" xr:uid="{00000000-0006-0000-0900-00002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4" authorId="0" shapeId="0" xr:uid="{00000000-0006-0000-0900-00002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4" authorId="0" shapeId="0" xr:uid="{00000000-0006-0000-0900-00002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4" authorId="0" shapeId="0" xr:uid="{00000000-0006-0000-0900-00002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4" authorId="0" shapeId="0" xr:uid="{00000000-0006-0000-0900-00002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4" authorId="0" shapeId="0" xr:uid="{00000000-0006-0000-0900-00002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4" authorId="0" shapeId="0" xr:uid="{00000000-0006-0000-0900-00002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4" authorId="0" shapeId="0" xr:uid="{00000000-0006-0000-0900-00002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4" authorId="0" shapeId="0" xr:uid="{00000000-0006-0000-0900-00002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4" authorId="0" shapeId="0" xr:uid="{00000000-0006-0000-0900-00002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4" authorId="0" shapeId="0" xr:uid="{00000000-0006-0000-0900-00002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4" authorId="0" shapeId="0" xr:uid="{00000000-0006-0000-0900-00002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4" authorId="0" shapeId="0" xr:uid="{00000000-0006-0000-0900-00002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4" authorId="0" shapeId="0" xr:uid="{00000000-0006-0000-0900-00002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4" authorId="0" shapeId="0" xr:uid="{00000000-0006-0000-0900-00002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4" authorId="0" shapeId="0" xr:uid="{00000000-0006-0000-0900-00002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4" authorId="0" shapeId="0" xr:uid="{00000000-0006-0000-0900-00003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4" authorId="0" shapeId="0" xr:uid="{00000000-0006-0000-0900-00003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4" authorId="0" shapeId="0" xr:uid="{00000000-0006-0000-0900-00003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4" authorId="0" shapeId="0" xr:uid="{00000000-0006-0000-0900-00003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4" authorId="0" shapeId="0" xr:uid="{00000000-0006-0000-0900-00003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4" authorId="0" shapeId="0" xr:uid="{00000000-0006-0000-0900-00003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4" authorId="0" shapeId="0" xr:uid="{00000000-0006-0000-0900-00003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4" authorId="0" shapeId="0" xr:uid="{00000000-0006-0000-0900-00003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4" authorId="0" shapeId="0" xr:uid="{00000000-0006-0000-0900-00003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4" authorId="0" shapeId="0" xr:uid="{00000000-0006-0000-0900-00003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4" authorId="0" shapeId="0" xr:uid="{00000000-0006-0000-0900-00003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4" authorId="0" shapeId="0" xr:uid="{00000000-0006-0000-0900-00003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4" authorId="0" shapeId="0" xr:uid="{00000000-0006-0000-0900-00003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4" authorId="0" shapeId="0" xr:uid="{00000000-0006-0000-0900-00003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4" authorId="0" shapeId="0" xr:uid="{00000000-0006-0000-0900-00003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4" authorId="0" shapeId="0" xr:uid="{00000000-0006-0000-0900-00003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4" authorId="0" shapeId="0" xr:uid="{00000000-0006-0000-0900-00004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4" authorId="0" shapeId="0" xr:uid="{00000000-0006-0000-0900-00004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4" authorId="0" shapeId="0" xr:uid="{00000000-0006-0000-0900-00004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4" authorId="0" shapeId="0" xr:uid="{00000000-0006-0000-0900-00004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4" authorId="0" shapeId="0" xr:uid="{00000000-0006-0000-0900-00004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4" authorId="0" shapeId="0" xr:uid="{00000000-0006-0000-0900-00004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4" authorId="0" shapeId="0" xr:uid="{00000000-0006-0000-0900-00004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4" authorId="0" shapeId="0" xr:uid="{00000000-0006-0000-0900-00004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4" authorId="0" shapeId="0" xr:uid="{00000000-0006-0000-0900-00004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4" authorId="0" shapeId="0" xr:uid="{00000000-0006-0000-0900-00004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4" authorId="0" shapeId="0" xr:uid="{00000000-0006-0000-0900-00004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4" authorId="0" shapeId="0" xr:uid="{00000000-0006-0000-0900-00004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4" authorId="0" shapeId="0" xr:uid="{00000000-0006-0000-0900-00004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4" authorId="0" shapeId="0" xr:uid="{00000000-0006-0000-0900-00004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4" authorId="0" shapeId="0" xr:uid="{00000000-0006-0000-0900-00004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4" authorId="0" shapeId="0" xr:uid="{00000000-0006-0000-0900-00004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4" authorId="0" shapeId="0" xr:uid="{00000000-0006-0000-0900-00005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4" authorId="0" shapeId="0" xr:uid="{00000000-0006-0000-0900-00005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4" authorId="0" shapeId="0" xr:uid="{00000000-0006-0000-0900-00005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4" authorId="0" shapeId="0" xr:uid="{00000000-0006-0000-0900-00005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4" authorId="0" shapeId="0" xr:uid="{00000000-0006-0000-0900-00005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4" authorId="0" shapeId="0" xr:uid="{00000000-0006-0000-0900-00005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4" authorId="0" shapeId="0" xr:uid="{00000000-0006-0000-0900-00005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4" authorId="0" shapeId="0" xr:uid="{00000000-0006-0000-0900-00005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4" authorId="0" shapeId="0" xr:uid="{00000000-0006-0000-0900-00005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4" authorId="0" shapeId="0" xr:uid="{00000000-0006-0000-0900-00005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4" authorId="0" shapeId="0" xr:uid="{00000000-0006-0000-0900-00005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4" authorId="0" shapeId="0" xr:uid="{00000000-0006-0000-0900-00005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4" authorId="0" shapeId="0" xr:uid="{00000000-0006-0000-0900-00005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4" authorId="0" shapeId="0" xr:uid="{00000000-0006-0000-0900-00005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4" authorId="0" shapeId="0" xr:uid="{00000000-0006-0000-0900-00005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4" authorId="0" shapeId="0" xr:uid="{00000000-0006-0000-0900-00005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4" authorId="0" shapeId="0" xr:uid="{00000000-0006-0000-0900-00006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4" authorId="0" shapeId="0" xr:uid="{00000000-0006-0000-0900-00006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4" authorId="0" shapeId="0" xr:uid="{00000000-0006-0000-0900-00006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4" authorId="0" shapeId="0" xr:uid="{00000000-0006-0000-0900-00006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4" authorId="0" shapeId="0" xr:uid="{00000000-0006-0000-0900-00006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4" authorId="0" shapeId="0" xr:uid="{00000000-0006-0000-0900-00006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4" authorId="0" shapeId="0" xr:uid="{00000000-0006-0000-0900-00006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4" authorId="0" shapeId="0" xr:uid="{00000000-0006-0000-0900-00006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4" authorId="0" shapeId="0" xr:uid="{00000000-0006-0000-0900-00006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4" authorId="0" shapeId="0" xr:uid="{00000000-0006-0000-0900-00006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4" authorId="0" shapeId="0" xr:uid="{00000000-0006-0000-0900-00006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4" authorId="0" shapeId="0" xr:uid="{00000000-0006-0000-0900-00006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4" authorId="0" shapeId="0" xr:uid="{00000000-0006-0000-0900-00006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5" authorId="0" shapeId="0" xr:uid="{00000000-0006-0000-0900-00006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5" authorId="0" shapeId="0" xr:uid="{00000000-0006-0000-0900-00006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5" authorId="0" shapeId="0" xr:uid="{00000000-0006-0000-0900-00006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5" authorId="0" shapeId="0" xr:uid="{00000000-0006-0000-0900-00007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5" authorId="0" shapeId="0" xr:uid="{00000000-0006-0000-0900-00007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5" authorId="0" shapeId="0" xr:uid="{00000000-0006-0000-0900-00007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5" authorId="0" shapeId="0" xr:uid="{00000000-0006-0000-0900-00007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5" authorId="0" shapeId="0" xr:uid="{00000000-0006-0000-0900-00007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5" authorId="0" shapeId="0" xr:uid="{00000000-0006-0000-0900-00007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5" authorId="0" shapeId="0" xr:uid="{00000000-0006-0000-0900-00007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5" authorId="0" shapeId="0" xr:uid="{00000000-0006-0000-0900-00007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5" authorId="0" shapeId="0" xr:uid="{00000000-0006-0000-0900-00007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5" authorId="0" shapeId="0" xr:uid="{00000000-0006-0000-0900-00007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5" authorId="0" shapeId="0" xr:uid="{00000000-0006-0000-0900-00007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5" authorId="0" shapeId="0" xr:uid="{00000000-0006-0000-0900-00007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5" authorId="0" shapeId="0" xr:uid="{00000000-0006-0000-0900-00007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5" authorId="0" shapeId="0" xr:uid="{00000000-0006-0000-0900-00007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5" authorId="0" shapeId="0" xr:uid="{00000000-0006-0000-0900-00007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5" authorId="0" shapeId="0" xr:uid="{00000000-0006-0000-0900-00007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5" authorId="0" shapeId="0" xr:uid="{00000000-0006-0000-0900-00008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5" authorId="0" shapeId="0" xr:uid="{00000000-0006-0000-0900-00008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5" authorId="0" shapeId="0" xr:uid="{00000000-0006-0000-0900-00008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5" authorId="0" shapeId="0" xr:uid="{00000000-0006-0000-0900-00008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5" authorId="0" shapeId="0" xr:uid="{00000000-0006-0000-0900-00008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5" authorId="0" shapeId="0" xr:uid="{00000000-0006-0000-0900-00008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5" authorId="0" shapeId="0" xr:uid="{00000000-0006-0000-0900-00008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5" authorId="0" shapeId="0" xr:uid="{00000000-0006-0000-0900-00008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5" authorId="0" shapeId="0" xr:uid="{00000000-0006-0000-0900-00008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5" authorId="0" shapeId="0" xr:uid="{00000000-0006-0000-0900-00008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5" authorId="0" shapeId="0" xr:uid="{00000000-0006-0000-0900-00008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5" authorId="0" shapeId="0" xr:uid="{00000000-0006-0000-0900-00008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5" authorId="0" shapeId="0" xr:uid="{00000000-0006-0000-0900-00008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5" authorId="0" shapeId="0" xr:uid="{00000000-0006-0000-0900-00008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5" authorId="0" shapeId="0" xr:uid="{00000000-0006-0000-0900-00008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5" authorId="0" shapeId="0" xr:uid="{00000000-0006-0000-0900-00008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5" authorId="0" shapeId="0" xr:uid="{00000000-0006-0000-0900-00009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5" authorId="0" shapeId="0" xr:uid="{00000000-0006-0000-0900-00009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5" authorId="0" shapeId="0" xr:uid="{00000000-0006-0000-0900-00009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5" authorId="0" shapeId="0" xr:uid="{00000000-0006-0000-0900-00009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5" authorId="0" shapeId="0" xr:uid="{00000000-0006-0000-0900-00009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5" authorId="0" shapeId="0" xr:uid="{00000000-0006-0000-0900-00009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5" authorId="0" shapeId="0" xr:uid="{00000000-0006-0000-0900-00009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5" authorId="0" shapeId="0" xr:uid="{00000000-0006-0000-0900-00009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5" authorId="0" shapeId="0" xr:uid="{00000000-0006-0000-0900-00009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5" authorId="0" shapeId="0" xr:uid="{00000000-0006-0000-0900-00009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5" authorId="0" shapeId="0" xr:uid="{00000000-0006-0000-0900-00009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5" authorId="0" shapeId="0" xr:uid="{00000000-0006-0000-0900-00009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5" authorId="0" shapeId="0" xr:uid="{00000000-0006-0000-0900-00009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5" authorId="0" shapeId="0" xr:uid="{00000000-0006-0000-0900-00009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5" authorId="0" shapeId="0" xr:uid="{00000000-0006-0000-0900-00009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5" authorId="0" shapeId="0" xr:uid="{00000000-0006-0000-0900-00009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5" authorId="0" shapeId="0" xr:uid="{00000000-0006-0000-0900-0000A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5" authorId="0" shapeId="0" xr:uid="{00000000-0006-0000-0900-0000A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5" authorId="0" shapeId="0" xr:uid="{00000000-0006-0000-0900-0000A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5" authorId="0" shapeId="0" xr:uid="{00000000-0006-0000-0900-0000A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5" authorId="0" shapeId="0" xr:uid="{00000000-0006-0000-0900-0000A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5" authorId="0" shapeId="0" xr:uid="{00000000-0006-0000-0900-0000A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5" authorId="0" shapeId="0" xr:uid="{00000000-0006-0000-0900-0000A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5" authorId="0" shapeId="0" xr:uid="{00000000-0006-0000-0900-0000A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5" authorId="0" shapeId="0" xr:uid="{00000000-0006-0000-0900-0000A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5" authorId="0" shapeId="0" xr:uid="{00000000-0006-0000-0900-0000A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5" authorId="0" shapeId="0" xr:uid="{00000000-0006-0000-0900-0000A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5" authorId="0" shapeId="0" xr:uid="{00000000-0006-0000-0900-0000A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5" authorId="0" shapeId="0" xr:uid="{00000000-0006-0000-0900-0000A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5" authorId="0" shapeId="0" xr:uid="{00000000-0006-0000-0900-0000A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5" authorId="0" shapeId="0" xr:uid="{00000000-0006-0000-0900-0000A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5" authorId="0" shapeId="0" xr:uid="{00000000-0006-0000-0900-0000A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5" authorId="0" shapeId="0" xr:uid="{00000000-0006-0000-0900-0000B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5" authorId="0" shapeId="0" xr:uid="{00000000-0006-0000-0900-0000B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5" authorId="0" shapeId="0" xr:uid="{00000000-0006-0000-0900-0000B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5" authorId="0" shapeId="0" xr:uid="{00000000-0006-0000-0900-0000B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5" authorId="0" shapeId="0" xr:uid="{00000000-0006-0000-0900-0000B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5" authorId="0" shapeId="0" xr:uid="{00000000-0006-0000-0900-0000B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5" authorId="0" shapeId="0" xr:uid="{00000000-0006-0000-0900-0000B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5" authorId="0" shapeId="0" xr:uid="{00000000-0006-0000-0900-0000B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5" authorId="0" shapeId="0" xr:uid="{00000000-0006-0000-0900-0000B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5" authorId="0" shapeId="0" xr:uid="{00000000-0006-0000-0900-0000B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5" authorId="0" shapeId="0" xr:uid="{00000000-0006-0000-0900-0000B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5" authorId="0" shapeId="0" xr:uid="{00000000-0006-0000-0900-0000B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5" authorId="0" shapeId="0" xr:uid="{00000000-0006-0000-0900-0000B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5" authorId="0" shapeId="0" xr:uid="{00000000-0006-0000-0900-0000B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5" authorId="0" shapeId="0" xr:uid="{00000000-0006-0000-0900-0000B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5" authorId="0" shapeId="0" xr:uid="{00000000-0006-0000-0900-0000B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5" authorId="0" shapeId="0" xr:uid="{00000000-0006-0000-0900-0000C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5" authorId="0" shapeId="0" xr:uid="{00000000-0006-0000-0900-0000C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5" authorId="0" shapeId="0" xr:uid="{00000000-0006-0000-0900-0000C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15" authorId="0" shapeId="0" xr:uid="{00000000-0006-0000-0900-0000C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5" authorId="0" shapeId="0" xr:uid="{00000000-0006-0000-0900-0000C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5" authorId="0" shapeId="0" xr:uid="{00000000-0006-0000-0900-0000C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5" authorId="0" shapeId="0" xr:uid="{00000000-0006-0000-0900-0000C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5" authorId="0" shapeId="0" xr:uid="{00000000-0006-0000-0900-0000C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5" authorId="0" shapeId="0" xr:uid="{00000000-0006-0000-0900-0000C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5" authorId="0" shapeId="0" xr:uid="{00000000-0006-0000-0900-0000C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5" authorId="0" shapeId="0" xr:uid="{00000000-0006-0000-0900-0000C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5" authorId="0" shapeId="0" xr:uid="{00000000-0006-0000-0900-0000C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5" authorId="0" shapeId="0" xr:uid="{00000000-0006-0000-0900-0000C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5" authorId="0" shapeId="0" xr:uid="{00000000-0006-0000-0900-0000C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5" authorId="0" shapeId="0" xr:uid="{00000000-0006-0000-0900-0000C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5" authorId="0" shapeId="0" xr:uid="{00000000-0006-0000-0900-0000C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5" authorId="0" shapeId="0" xr:uid="{00000000-0006-0000-0900-0000D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5" authorId="0" shapeId="0" xr:uid="{00000000-0006-0000-0900-0000D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5" authorId="0" shapeId="0" xr:uid="{00000000-0006-0000-0900-0000D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6" authorId="0" shapeId="0" xr:uid="{00000000-0006-0000-0900-0000D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6" authorId="0" shapeId="0" xr:uid="{00000000-0006-0000-0900-0000D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6" authorId="0" shapeId="0" xr:uid="{00000000-0006-0000-0900-0000D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6" authorId="0" shapeId="0" xr:uid="{00000000-0006-0000-0900-0000D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6" authorId="0" shapeId="0" xr:uid="{00000000-0006-0000-0900-0000D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6" authorId="0" shapeId="0" xr:uid="{00000000-0006-0000-0900-0000D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6" authorId="0" shapeId="0" xr:uid="{00000000-0006-0000-0900-0000D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6" authorId="0" shapeId="0" xr:uid="{00000000-0006-0000-0900-0000D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6" authorId="0" shapeId="0" xr:uid="{00000000-0006-0000-0900-0000D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6" authorId="0" shapeId="0" xr:uid="{00000000-0006-0000-0900-0000D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6" authorId="0" shapeId="0" xr:uid="{00000000-0006-0000-0900-0000D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6" authorId="0" shapeId="0" xr:uid="{00000000-0006-0000-0900-0000D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6" authorId="0" shapeId="0" xr:uid="{00000000-0006-0000-0900-0000D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6" authorId="0" shapeId="0" xr:uid="{00000000-0006-0000-0900-0000E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6" authorId="0" shapeId="0" xr:uid="{00000000-0006-0000-0900-0000E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6" authorId="0" shapeId="0" xr:uid="{00000000-0006-0000-0900-0000E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6" authorId="0" shapeId="0" xr:uid="{00000000-0006-0000-0900-0000E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6" authorId="0" shapeId="0" xr:uid="{00000000-0006-0000-0900-0000E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6" authorId="0" shapeId="0" xr:uid="{00000000-0006-0000-0900-0000E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6" authorId="0" shapeId="0" xr:uid="{00000000-0006-0000-0900-0000E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6" authorId="0" shapeId="0" xr:uid="{00000000-0006-0000-0900-0000E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6" authorId="0" shapeId="0" xr:uid="{00000000-0006-0000-0900-0000E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6" authorId="0" shapeId="0" xr:uid="{00000000-0006-0000-0900-0000E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6" authorId="0" shapeId="0" xr:uid="{00000000-0006-0000-0900-0000E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6" authorId="0" shapeId="0" xr:uid="{00000000-0006-0000-0900-0000E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6" authorId="0" shapeId="0" xr:uid="{00000000-0006-0000-0900-0000E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6" authorId="0" shapeId="0" xr:uid="{00000000-0006-0000-0900-0000E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6" authorId="0" shapeId="0" xr:uid="{00000000-0006-0000-0900-0000E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6" authorId="0" shapeId="0" xr:uid="{00000000-0006-0000-0900-0000E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6" authorId="0" shapeId="0" xr:uid="{00000000-0006-0000-0900-0000F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6" authorId="0" shapeId="0" xr:uid="{00000000-0006-0000-0900-0000F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6" authorId="0" shapeId="0" xr:uid="{00000000-0006-0000-0900-0000F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6" authorId="0" shapeId="0" xr:uid="{00000000-0006-0000-0900-0000F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6" authorId="0" shapeId="0" xr:uid="{00000000-0006-0000-0900-0000F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6" authorId="0" shapeId="0" xr:uid="{00000000-0006-0000-0900-0000F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6" authorId="0" shapeId="0" xr:uid="{00000000-0006-0000-0900-0000F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6" authorId="0" shapeId="0" xr:uid="{00000000-0006-0000-0900-0000F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6" authorId="0" shapeId="0" xr:uid="{00000000-0006-0000-0900-0000F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6" authorId="0" shapeId="0" xr:uid="{00000000-0006-0000-0900-0000F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6" authorId="0" shapeId="0" xr:uid="{00000000-0006-0000-0900-0000F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6" authorId="0" shapeId="0" xr:uid="{00000000-0006-0000-0900-0000F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6" authorId="0" shapeId="0" xr:uid="{00000000-0006-0000-0900-0000F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6" authorId="0" shapeId="0" xr:uid="{00000000-0006-0000-0900-0000F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6" authorId="0" shapeId="0" xr:uid="{00000000-0006-0000-0900-0000F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6" authorId="0" shapeId="0" xr:uid="{00000000-0006-0000-0900-0000F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6" authorId="0" shapeId="0" xr:uid="{00000000-0006-0000-0900-00000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6" authorId="0" shapeId="0" xr:uid="{00000000-0006-0000-0900-00000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6" authorId="0" shapeId="0" xr:uid="{00000000-0006-0000-0900-00000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6" authorId="0" shapeId="0" xr:uid="{00000000-0006-0000-0900-00000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6" authorId="0" shapeId="0" xr:uid="{00000000-0006-0000-0900-00000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6" authorId="0" shapeId="0" xr:uid="{00000000-0006-0000-0900-00000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6" authorId="0" shapeId="0" xr:uid="{00000000-0006-0000-0900-00000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6" authorId="0" shapeId="0" xr:uid="{00000000-0006-0000-0900-00000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6" authorId="0" shapeId="0" xr:uid="{00000000-0006-0000-0900-00000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6" authorId="0" shapeId="0" xr:uid="{00000000-0006-0000-0900-00000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6" authorId="0" shapeId="0" xr:uid="{00000000-0006-0000-0900-00000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6" authorId="0" shapeId="0" xr:uid="{00000000-0006-0000-0900-00000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6" authorId="0" shapeId="0" xr:uid="{00000000-0006-0000-0900-00000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6" authorId="0" shapeId="0" xr:uid="{00000000-0006-0000-0900-00000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6" authorId="0" shapeId="0" xr:uid="{00000000-0006-0000-0900-00000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6" authorId="0" shapeId="0" xr:uid="{00000000-0006-0000-0900-00000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6" authorId="0" shapeId="0" xr:uid="{00000000-0006-0000-0900-00001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6" authorId="0" shapeId="0" xr:uid="{00000000-0006-0000-0900-00001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6" authorId="0" shapeId="0" xr:uid="{00000000-0006-0000-0900-00001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6" authorId="0" shapeId="0" xr:uid="{00000000-0006-0000-0900-00001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6" authorId="0" shapeId="0" xr:uid="{00000000-0006-0000-0900-00001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6" authorId="0" shapeId="0" xr:uid="{00000000-0006-0000-0900-00001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6" authorId="0" shapeId="0" xr:uid="{00000000-0006-0000-0900-00001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6" authorId="0" shapeId="0" xr:uid="{00000000-0006-0000-0900-00001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6" authorId="0" shapeId="0" xr:uid="{00000000-0006-0000-0900-00001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6" authorId="0" shapeId="0" xr:uid="{00000000-0006-0000-0900-00001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6" authorId="0" shapeId="0" xr:uid="{00000000-0006-0000-0900-00001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6" authorId="0" shapeId="0" xr:uid="{00000000-0006-0000-0900-00001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6" authorId="0" shapeId="0" xr:uid="{00000000-0006-0000-0900-00001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6" authorId="0" shapeId="0" xr:uid="{00000000-0006-0000-0900-00001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6" authorId="0" shapeId="0" xr:uid="{00000000-0006-0000-0900-00001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6" authorId="0" shapeId="0" xr:uid="{00000000-0006-0000-0900-00001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6" authorId="0" shapeId="0" xr:uid="{00000000-0006-0000-0900-00002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6" authorId="0" shapeId="0" xr:uid="{00000000-0006-0000-0900-00002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6" authorId="0" shapeId="0" xr:uid="{00000000-0006-0000-0900-00002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6" authorId="0" shapeId="0" xr:uid="{00000000-0006-0000-0900-00002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6" authorId="0" shapeId="0" xr:uid="{00000000-0006-0000-0900-00002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6" authorId="0" shapeId="0" xr:uid="{00000000-0006-0000-0900-00002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6" authorId="0" shapeId="0" xr:uid="{00000000-0006-0000-0900-00002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6" authorId="0" shapeId="0" xr:uid="{00000000-0006-0000-0900-00002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6" authorId="0" shapeId="0" xr:uid="{00000000-0006-0000-0900-00002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6" authorId="0" shapeId="0" xr:uid="{00000000-0006-0000-0900-00002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6" authorId="0" shapeId="0" xr:uid="{00000000-0006-0000-0900-00002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6" authorId="0" shapeId="0" xr:uid="{00000000-0006-0000-0900-00002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7" authorId="0" shapeId="0" xr:uid="{00000000-0006-0000-0900-00002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7" authorId="0" shapeId="0" xr:uid="{00000000-0006-0000-0900-00002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7" authorId="0" shapeId="0" xr:uid="{00000000-0006-0000-0900-00002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7" authorId="0" shapeId="0" xr:uid="{00000000-0006-0000-0900-00002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7" authorId="0" shapeId="0" xr:uid="{00000000-0006-0000-0900-00003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7" authorId="0" shapeId="0" xr:uid="{00000000-0006-0000-0900-00003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7" authorId="0" shapeId="0" xr:uid="{00000000-0006-0000-0900-00003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7" authorId="0" shapeId="0" xr:uid="{00000000-0006-0000-0900-00003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7" authorId="0" shapeId="0" xr:uid="{00000000-0006-0000-0900-00003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7" authorId="0" shapeId="0" xr:uid="{00000000-0006-0000-0900-00003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7" authorId="0" shapeId="0" xr:uid="{00000000-0006-0000-0900-00003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7" authorId="0" shapeId="0" xr:uid="{00000000-0006-0000-0900-00003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7" authorId="0" shapeId="0" xr:uid="{00000000-0006-0000-0900-00003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7" authorId="0" shapeId="0" xr:uid="{00000000-0006-0000-0900-00003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7" authorId="0" shapeId="0" xr:uid="{00000000-0006-0000-0900-00003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7" authorId="0" shapeId="0" xr:uid="{00000000-0006-0000-0900-00003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7" authorId="0" shapeId="0" xr:uid="{00000000-0006-0000-0900-00003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7" authorId="0" shapeId="0" xr:uid="{00000000-0006-0000-0900-00003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7" authorId="0" shapeId="0" xr:uid="{00000000-0006-0000-0900-00003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7" authorId="0" shapeId="0" xr:uid="{00000000-0006-0000-0900-00003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7" authorId="0" shapeId="0" xr:uid="{00000000-0006-0000-0900-00004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7" authorId="0" shapeId="0" xr:uid="{00000000-0006-0000-0900-00004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7" authorId="0" shapeId="0" xr:uid="{00000000-0006-0000-0900-00004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7" authorId="0" shapeId="0" xr:uid="{00000000-0006-0000-0900-00004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7" authorId="0" shapeId="0" xr:uid="{00000000-0006-0000-0900-00004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7" authorId="0" shapeId="0" xr:uid="{00000000-0006-0000-0900-00004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7" authorId="0" shapeId="0" xr:uid="{00000000-0006-0000-0900-00004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7" authorId="0" shapeId="0" xr:uid="{00000000-0006-0000-0900-00004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7" authorId="0" shapeId="0" xr:uid="{00000000-0006-0000-0900-00004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7" authorId="0" shapeId="0" xr:uid="{00000000-0006-0000-0900-00004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7" authorId="0" shapeId="0" xr:uid="{00000000-0006-0000-0900-00004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7" authorId="0" shapeId="0" xr:uid="{00000000-0006-0000-0900-00004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7" authorId="0" shapeId="0" xr:uid="{00000000-0006-0000-0900-00004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7" authorId="0" shapeId="0" xr:uid="{00000000-0006-0000-0900-00004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7" authorId="0" shapeId="0" xr:uid="{00000000-0006-0000-0900-00004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7" authorId="0" shapeId="0" xr:uid="{00000000-0006-0000-0900-00004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7" authorId="0" shapeId="0" xr:uid="{00000000-0006-0000-0900-00005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7" authorId="0" shapeId="0" xr:uid="{00000000-0006-0000-0900-00005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7" authorId="0" shapeId="0" xr:uid="{00000000-0006-0000-0900-00005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7" authorId="0" shapeId="0" xr:uid="{00000000-0006-0000-0900-00005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7" authorId="0" shapeId="0" xr:uid="{00000000-0006-0000-0900-00005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7" authorId="0" shapeId="0" xr:uid="{00000000-0006-0000-0900-00005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7" authorId="0" shapeId="0" xr:uid="{00000000-0006-0000-0900-00005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7" authorId="0" shapeId="0" xr:uid="{00000000-0006-0000-0900-00005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7" authorId="0" shapeId="0" xr:uid="{00000000-0006-0000-0900-00005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7" authorId="0" shapeId="0" xr:uid="{00000000-0006-0000-0900-00005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7" authorId="0" shapeId="0" xr:uid="{00000000-0006-0000-0900-00005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7" authorId="0" shapeId="0" xr:uid="{00000000-0006-0000-0900-00005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7" authorId="0" shapeId="0" xr:uid="{00000000-0006-0000-0900-00005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7" authorId="0" shapeId="0" xr:uid="{00000000-0006-0000-0900-00005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7" authorId="0" shapeId="0" xr:uid="{00000000-0006-0000-0900-00005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7" authorId="0" shapeId="0" xr:uid="{00000000-0006-0000-0900-00005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7" authorId="0" shapeId="0" xr:uid="{00000000-0006-0000-0900-00006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7" authorId="0" shapeId="0" xr:uid="{00000000-0006-0000-0900-00006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7" authorId="0" shapeId="0" xr:uid="{00000000-0006-0000-0900-00006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7" authorId="0" shapeId="0" xr:uid="{00000000-0006-0000-0900-00006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7" authorId="0" shapeId="0" xr:uid="{00000000-0006-0000-0900-00006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7" authorId="0" shapeId="0" xr:uid="{00000000-0006-0000-0900-00006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7" authorId="0" shapeId="0" xr:uid="{00000000-0006-0000-0900-00006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7" authorId="0" shapeId="0" xr:uid="{00000000-0006-0000-0900-00006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7" authorId="0" shapeId="0" xr:uid="{00000000-0006-0000-0900-00006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7" authorId="0" shapeId="0" xr:uid="{00000000-0006-0000-0900-00006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7" authorId="0" shapeId="0" xr:uid="{00000000-0006-0000-0900-00006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7" authorId="0" shapeId="0" xr:uid="{00000000-0006-0000-0900-00006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7" authorId="0" shapeId="0" xr:uid="{00000000-0006-0000-0900-00006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7" authorId="0" shapeId="0" xr:uid="{00000000-0006-0000-0900-00006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7" authorId="0" shapeId="0" xr:uid="{00000000-0006-0000-0900-00006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7" authorId="0" shapeId="0" xr:uid="{00000000-0006-0000-0900-00006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7" authorId="0" shapeId="0" xr:uid="{00000000-0006-0000-0900-00007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7" authorId="0" shapeId="0" xr:uid="{00000000-0006-0000-0900-00007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7" authorId="0" shapeId="0" xr:uid="{00000000-0006-0000-0900-00007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7" authorId="0" shapeId="0" xr:uid="{00000000-0006-0000-0900-00007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7" authorId="0" shapeId="0" xr:uid="{00000000-0006-0000-0900-00007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7" authorId="0" shapeId="0" xr:uid="{00000000-0006-0000-0900-00007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7" authorId="0" shapeId="0" xr:uid="{00000000-0006-0000-0900-00007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7" authorId="0" shapeId="0" xr:uid="{00000000-0006-0000-0900-00007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7" authorId="0" shapeId="0" xr:uid="{00000000-0006-0000-0900-00007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7" authorId="0" shapeId="0" xr:uid="{00000000-0006-0000-0900-00007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7" authorId="0" shapeId="0" xr:uid="{00000000-0006-0000-0900-00007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7" authorId="0" shapeId="0" xr:uid="{00000000-0006-0000-0900-00007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7" authorId="0" shapeId="0" xr:uid="{00000000-0006-0000-0900-00007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7" authorId="0" shapeId="0" xr:uid="{00000000-0006-0000-0900-00007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7" authorId="0" shapeId="0" xr:uid="{00000000-0006-0000-0900-00007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7" authorId="0" shapeId="0" xr:uid="{00000000-0006-0000-0900-00007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7" authorId="0" shapeId="0" xr:uid="{00000000-0006-0000-0900-00008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7" authorId="0" shapeId="0" xr:uid="{00000000-0006-0000-0900-00008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7" authorId="0" shapeId="0" xr:uid="{00000000-0006-0000-0900-00008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7" authorId="0" shapeId="0" xr:uid="{00000000-0006-0000-0900-00008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7" authorId="0" shapeId="0" xr:uid="{00000000-0006-0000-0900-00008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7" authorId="0" shapeId="0" xr:uid="{00000000-0006-0000-0900-00008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7" authorId="0" shapeId="0" xr:uid="{00000000-0006-0000-0900-00008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7" authorId="0" shapeId="0" xr:uid="{00000000-0006-0000-0900-00008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7" authorId="0" shapeId="0" xr:uid="{00000000-0006-0000-0900-00008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7" authorId="0" shapeId="0" xr:uid="{00000000-0006-0000-0900-00008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7" authorId="0" shapeId="0" xr:uid="{00000000-0006-0000-0900-00008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7" authorId="0" shapeId="0" xr:uid="{00000000-0006-0000-0900-00008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7" authorId="0" shapeId="0" xr:uid="{00000000-0006-0000-0900-00008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7" authorId="0" shapeId="0" xr:uid="{00000000-0006-0000-0900-00008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7" authorId="0" shapeId="0" xr:uid="{00000000-0006-0000-0900-00008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7" authorId="0" shapeId="0" xr:uid="{00000000-0006-0000-0900-00008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7" authorId="0" shapeId="0" xr:uid="{00000000-0006-0000-0900-00009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7" authorId="0" shapeId="0" xr:uid="{00000000-0006-0000-0900-00009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7" authorId="0" shapeId="0" xr:uid="{00000000-0006-0000-0900-00009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7" authorId="0" shapeId="0" xr:uid="{00000000-0006-0000-0900-00009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7" authorId="0" shapeId="0" xr:uid="{00000000-0006-0000-0900-00009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8" authorId="0" shapeId="0" xr:uid="{00000000-0006-0000-0900-00009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8" authorId="0" shapeId="0" xr:uid="{00000000-0006-0000-0900-00009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8" authorId="0" shapeId="0" xr:uid="{00000000-0006-0000-0900-00009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8" authorId="0" shapeId="0" xr:uid="{00000000-0006-0000-0900-00009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8" authorId="0" shapeId="0" xr:uid="{00000000-0006-0000-0900-00009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8" authorId="0" shapeId="0" xr:uid="{00000000-0006-0000-0900-00009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8" authorId="0" shapeId="0" xr:uid="{00000000-0006-0000-0900-00009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8" authorId="0" shapeId="0" xr:uid="{00000000-0006-0000-0900-00009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8" authorId="0" shapeId="0" xr:uid="{00000000-0006-0000-0900-00009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8" authorId="0" shapeId="0" xr:uid="{00000000-0006-0000-0900-00009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8" authorId="0" shapeId="0" xr:uid="{00000000-0006-0000-0900-00009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8" authorId="0" shapeId="0" xr:uid="{00000000-0006-0000-0900-0000A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8" authorId="0" shapeId="0" xr:uid="{00000000-0006-0000-0900-0000A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8" authorId="0" shapeId="0" xr:uid="{00000000-0006-0000-0900-0000A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8" authorId="0" shapeId="0" xr:uid="{00000000-0006-0000-0900-0000A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8" authorId="0" shapeId="0" xr:uid="{00000000-0006-0000-0900-0000A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8" authorId="0" shapeId="0" xr:uid="{00000000-0006-0000-0900-0000A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8" authorId="0" shapeId="0" xr:uid="{00000000-0006-0000-0900-0000A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8" authorId="0" shapeId="0" xr:uid="{00000000-0006-0000-0900-0000A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8" authorId="0" shapeId="0" xr:uid="{00000000-0006-0000-0900-0000A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8" authorId="0" shapeId="0" xr:uid="{00000000-0006-0000-0900-0000A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8" authorId="0" shapeId="0" xr:uid="{00000000-0006-0000-0900-0000A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8" authorId="0" shapeId="0" xr:uid="{00000000-0006-0000-0900-0000A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8" authorId="0" shapeId="0" xr:uid="{00000000-0006-0000-0900-0000A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8" authorId="0" shapeId="0" xr:uid="{00000000-0006-0000-0900-0000A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8" authorId="0" shapeId="0" xr:uid="{00000000-0006-0000-0900-0000A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8" authorId="0" shapeId="0" xr:uid="{00000000-0006-0000-0900-0000A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8" authorId="0" shapeId="0" xr:uid="{00000000-0006-0000-0900-0000B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8" authorId="0" shapeId="0" xr:uid="{00000000-0006-0000-0900-0000B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8" authorId="0" shapeId="0" xr:uid="{00000000-0006-0000-0900-0000B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8" authorId="0" shapeId="0" xr:uid="{00000000-0006-0000-0900-0000B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8" authorId="0" shapeId="0" xr:uid="{00000000-0006-0000-0900-0000B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8" authorId="0" shapeId="0" xr:uid="{00000000-0006-0000-0900-0000B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8" authorId="0" shapeId="0" xr:uid="{00000000-0006-0000-0900-0000B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8" authorId="0" shapeId="0" xr:uid="{00000000-0006-0000-0900-0000B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8" authorId="0" shapeId="0" xr:uid="{00000000-0006-0000-0900-0000B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8" authorId="0" shapeId="0" xr:uid="{00000000-0006-0000-0900-0000B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8" authorId="0" shapeId="0" xr:uid="{00000000-0006-0000-0900-0000B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8" authorId="0" shapeId="0" xr:uid="{00000000-0006-0000-0900-0000B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8" authorId="0" shapeId="0" xr:uid="{00000000-0006-0000-0900-0000B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8" authorId="0" shapeId="0" xr:uid="{00000000-0006-0000-0900-0000B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8" authorId="0" shapeId="0" xr:uid="{00000000-0006-0000-0900-0000B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8" authorId="0" shapeId="0" xr:uid="{00000000-0006-0000-0900-0000B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8" authorId="0" shapeId="0" xr:uid="{00000000-0006-0000-0900-0000C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8" authorId="0" shapeId="0" xr:uid="{00000000-0006-0000-0900-0000C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8" authorId="0" shapeId="0" xr:uid="{00000000-0006-0000-0900-0000C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8" authorId="0" shapeId="0" xr:uid="{00000000-0006-0000-0900-0000C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8" authorId="0" shapeId="0" xr:uid="{00000000-0006-0000-0900-0000C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8" authorId="0" shapeId="0" xr:uid="{00000000-0006-0000-0900-0000C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8" authorId="0" shapeId="0" xr:uid="{00000000-0006-0000-0900-0000C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8" authorId="0" shapeId="0" xr:uid="{00000000-0006-0000-0900-0000C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8" authorId="0" shapeId="0" xr:uid="{00000000-0006-0000-0900-0000C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8" authorId="0" shapeId="0" xr:uid="{00000000-0006-0000-0900-0000C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8" authorId="0" shapeId="0" xr:uid="{00000000-0006-0000-0900-0000C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8" authorId="0" shapeId="0" xr:uid="{00000000-0006-0000-0900-0000C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8" authorId="0" shapeId="0" xr:uid="{00000000-0006-0000-0900-0000C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8" authorId="0" shapeId="0" xr:uid="{00000000-0006-0000-0900-0000C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8" authorId="0" shapeId="0" xr:uid="{00000000-0006-0000-0900-0000C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8" authorId="0" shapeId="0" xr:uid="{00000000-0006-0000-0900-0000C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8" authorId="0" shapeId="0" xr:uid="{00000000-0006-0000-0900-0000D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8" authorId="0" shapeId="0" xr:uid="{00000000-0006-0000-0900-0000D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8" authorId="0" shapeId="0" xr:uid="{00000000-0006-0000-0900-0000D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8" authorId="0" shapeId="0" xr:uid="{00000000-0006-0000-0900-0000D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8" authorId="0" shapeId="0" xr:uid="{00000000-0006-0000-0900-0000D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8" authorId="0" shapeId="0" xr:uid="{00000000-0006-0000-0900-0000D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8" authorId="0" shapeId="0" xr:uid="{00000000-0006-0000-0900-0000D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8" authorId="0" shapeId="0" xr:uid="{00000000-0006-0000-0900-0000D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8" authorId="0" shapeId="0" xr:uid="{00000000-0006-0000-0900-0000D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8" authorId="0" shapeId="0" xr:uid="{00000000-0006-0000-0900-0000D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8" authorId="0" shapeId="0" xr:uid="{00000000-0006-0000-0900-0000D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8" authorId="0" shapeId="0" xr:uid="{00000000-0006-0000-0900-0000D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8" authorId="0" shapeId="0" xr:uid="{00000000-0006-0000-0900-0000D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8" authorId="0" shapeId="0" xr:uid="{00000000-0006-0000-0900-0000D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8" authorId="0" shapeId="0" xr:uid="{00000000-0006-0000-0900-0000D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8" authorId="0" shapeId="0" xr:uid="{00000000-0006-0000-0900-0000D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8" authorId="0" shapeId="0" xr:uid="{00000000-0006-0000-0900-0000E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8" authorId="0" shapeId="0" xr:uid="{00000000-0006-0000-0900-0000E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8" authorId="0" shapeId="0" xr:uid="{00000000-0006-0000-0900-0000E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8" authorId="0" shapeId="0" xr:uid="{00000000-0006-0000-0900-0000E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8" authorId="0" shapeId="0" xr:uid="{00000000-0006-0000-0900-0000E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8" authorId="0" shapeId="0" xr:uid="{00000000-0006-0000-0900-0000E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8" authorId="0" shapeId="0" xr:uid="{00000000-0006-0000-0900-0000E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8" authorId="0" shapeId="0" xr:uid="{00000000-0006-0000-0900-0000E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8" authorId="0" shapeId="0" xr:uid="{00000000-0006-0000-0900-0000E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8" authorId="0" shapeId="0" xr:uid="{00000000-0006-0000-0900-0000E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8" authorId="0" shapeId="0" xr:uid="{00000000-0006-0000-0900-0000E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8" authorId="0" shapeId="0" xr:uid="{00000000-0006-0000-0900-0000E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8" authorId="0" shapeId="0" xr:uid="{00000000-0006-0000-0900-0000E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8" authorId="0" shapeId="0" xr:uid="{00000000-0006-0000-0900-0000E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9" authorId="0" shapeId="0" xr:uid="{00000000-0006-0000-0900-0000E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9" authorId="0" shapeId="0" xr:uid="{00000000-0006-0000-0900-0000E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9" authorId="0" shapeId="0" xr:uid="{00000000-0006-0000-0900-0000F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9" authorId="0" shapeId="0" xr:uid="{00000000-0006-0000-0900-0000F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9" authorId="0" shapeId="0" xr:uid="{00000000-0006-0000-0900-0000F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9" authorId="0" shapeId="0" xr:uid="{00000000-0006-0000-0900-0000F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9" authorId="0" shapeId="0" xr:uid="{00000000-0006-0000-0900-0000F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9" authorId="0" shapeId="0" xr:uid="{00000000-0006-0000-0900-0000F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9" authorId="0" shapeId="0" xr:uid="{00000000-0006-0000-0900-0000F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9" authorId="0" shapeId="0" xr:uid="{00000000-0006-0000-0900-0000F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9" authorId="0" shapeId="0" xr:uid="{00000000-0006-0000-0900-0000F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9" authorId="0" shapeId="0" xr:uid="{00000000-0006-0000-0900-0000F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9" authorId="0" shapeId="0" xr:uid="{00000000-0006-0000-0900-0000F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9" authorId="0" shapeId="0" xr:uid="{00000000-0006-0000-0900-0000F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9" authorId="0" shapeId="0" xr:uid="{00000000-0006-0000-0900-0000F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9" authorId="0" shapeId="0" xr:uid="{00000000-0006-0000-0900-0000F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9" authorId="0" shapeId="0" xr:uid="{00000000-0006-0000-0900-0000F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9" authorId="0" shapeId="0" xr:uid="{00000000-0006-0000-0900-0000F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9" authorId="0" shapeId="0" xr:uid="{00000000-0006-0000-0900-00000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9" authorId="0" shapeId="0" xr:uid="{00000000-0006-0000-0900-00000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9" authorId="0" shapeId="0" xr:uid="{00000000-0006-0000-0900-00000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9" authorId="0" shapeId="0" xr:uid="{00000000-0006-0000-0900-00000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9" authorId="0" shapeId="0" xr:uid="{00000000-0006-0000-0900-00000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9" authorId="0" shapeId="0" xr:uid="{00000000-0006-0000-0900-00000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9" authorId="0" shapeId="0" xr:uid="{00000000-0006-0000-0900-00000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9" authorId="0" shapeId="0" xr:uid="{00000000-0006-0000-0900-00000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9" authorId="0" shapeId="0" xr:uid="{00000000-0006-0000-0900-00000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9" authorId="0" shapeId="0" xr:uid="{00000000-0006-0000-0900-00000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9" authorId="0" shapeId="0" xr:uid="{00000000-0006-0000-0900-00000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9" authorId="0" shapeId="0" xr:uid="{00000000-0006-0000-0900-00000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9" authorId="0" shapeId="0" xr:uid="{00000000-0006-0000-0900-00000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9" authorId="0" shapeId="0" xr:uid="{00000000-0006-0000-0900-00000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9" authorId="0" shapeId="0" xr:uid="{00000000-0006-0000-0900-00000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9" authorId="0" shapeId="0" xr:uid="{00000000-0006-0000-0900-00000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9" authorId="0" shapeId="0" xr:uid="{00000000-0006-0000-0900-00001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9" authorId="0" shapeId="0" xr:uid="{00000000-0006-0000-0900-00001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9" authorId="0" shapeId="0" xr:uid="{00000000-0006-0000-0900-00001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9" authorId="0" shapeId="0" xr:uid="{00000000-0006-0000-0900-00001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9" authorId="0" shapeId="0" xr:uid="{00000000-0006-0000-0900-00001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9" authorId="0" shapeId="0" xr:uid="{00000000-0006-0000-0900-00001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9" authorId="0" shapeId="0" xr:uid="{00000000-0006-0000-0900-00001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9" authorId="0" shapeId="0" xr:uid="{00000000-0006-0000-0900-00001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9" authorId="0" shapeId="0" xr:uid="{00000000-0006-0000-0900-00001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9" authorId="0" shapeId="0" xr:uid="{00000000-0006-0000-0900-00001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9" authorId="0" shapeId="0" xr:uid="{00000000-0006-0000-0900-00001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9" authorId="0" shapeId="0" xr:uid="{00000000-0006-0000-0900-00001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9" authorId="0" shapeId="0" xr:uid="{00000000-0006-0000-0900-00001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9" authorId="0" shapeId="0" xr:uid="{00000000-0006-0000-0900-00001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9" authorId="0" shapeId="0" xr:uid="{00000000-0006-0000-0900-00001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9" authorId="0" shapeId="0" xr:uid="{00000000-0006-0000-0900-00001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9" authorId="0" shapeId="0" xr:uid="{00000000-0006-0000-0900-00002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9" authorId="0" shapeId="0" xr:uid="{00000000-0006-0000-0900-00002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9" authorId="0" shapeId="0" xr:uid="{00000000-0006-0000-0900-00002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9" authorId="0" shapeId="0" xr:uid="{00000000-0006-0000-0900-00002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9" authorId="0" shapeId="0" xr:uid="{00000000-0006-0000-0900-00002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9" authorId="0" shapeId="0" xr:uid="{00000000-0006-0000-0900-00002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9" authorId="0" shapeId="0" xr:uid="{00000000-0006-0000-0900-00002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9" authorId="0" shapeId="0" xr:uid="{00000000-0006-0000-0900-00002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9" authorId="0" shapeId="0" xr:uid="{00000000-0006-0000-0900-00002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9" authorId="0" shapeId="0" xr:uid="{00000000-0006-0000-0900-00002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9" authorId="0" shapeId="0" xr:uid="{00000000-0006-0000-0900-00002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9" authorId="0" shapeId="0" xr:uid="{00000000-0006-0000-0900-00002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9" authorId="0" shapeId="0" xr:uid="{00000000-0006-0000-0900-00002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9" authorId="0" shapeId="0" xr:uid="{00000000-0006-0000-0900-00002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9" authorId="0" shapeId="0" xr:uid="{00000000-0006-0000-0900-00002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9" authorId="0" shapeId="0" xr:uid="{00000000-0006-0000-0900-00002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9" authorId="0" shapeId="0" xr:uid="{00000000-0006-0000-0900-00003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9" authorId="0" shapeId="0" xr:uid="{00000000-0006-0000-0900-00003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9" authorId="0" shapeId="0" xr:uid="{00000000-0006-0000-0900-00003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9" authorId="0" shapeId="0" xr:uid="{00000000-0006-0000-0900-00003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9" authorId="0" shapeId="0" xr:uid="{00000000-0006-0000-0900-00003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9" authorId="0" shapeId="0" xr:uid="{00000000-0006-0000-0900-00003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9" authorId="0" shapeId="0" xr:uid="{00000000-0006-0000-0900-00003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9" authorId="0" shapeId="0" xr:uid="{00000000-0006-0000-0900-00003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9" authorId="0" shapeId="0" xr:uid="{00000000-0006-0000-0900-00003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9" authorId="0" shapeId="0" xr:uid="{00000000-0006-0000-0900-00003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9" authorId="0" shapeId="0" xr:uid="{00000000-0006-0000-0900-00003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9" authorId="0" shapeId="0" xr:uid="{00000000-0006-0000-0900-00003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9" authorId="0" shapeId="0" xr:uid="{00000000-0006-0000-0900-00003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9" authorId="0" shapeId="0" xr:uid="{00000000-0006-0000-0900-00003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9" authorId="0" shapeId="0" xr:uid="{00000000-0006-0000-0900-00003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9" authorId="0" shapeId="0" xr:uid="{00000000-0006-0000-0900-00003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9" authorId="0" shapeId="0" xr:uid="{00000000-0006-0000-0900-00004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9" authorId="0" shapeId="0" xr:uid="{00000000-0006-0000-0900-00004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9" authorId="0" shapeId="0" xr:uid="{00000000-0006-0000-0900-00004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9" authorId="0" shapeId="0" xr:uid="{00000000-0006-0000-0900-00004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9" authorId="0" shapeId="0" xr:uid="{00000000-0006-0000-0900-00004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9" authorId="0" shapeId="0" xr:uid="{00000000-0006-0000-0900-00004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9" authorId="0" shapeId="0" xr:uid="{00000000-0006-0000-0900-00004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9" authorId="0" shapeId="0" xr:uid="{00000000-0006-0000-0900-00004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9" authorId="0" shapeId="0" xr:uid="{00000000-0006-0000-0900-00004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9" authorId="0" shapeId="0" xr:uid="{00000000-0006-0000-0900-00004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20" authorId="0" shapeId="0" xr:uid="{00000000-0006-0000-0900-00004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20" authorId="0" shapeId="0" xr:uid="{00000000-0006-0000-0900-00004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20" authorId="0" shapeId="0" xr:uid="{00000000-0006-0000-0900-00004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20" authorId="0" shapeId="0" xr:uid="{00000000-0006-0000-0900-00004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20" authorId="0" shapeId="0" xr:uid="{00000000-0006-0000-0900-00004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20" authorId="0" shapeId="0" xr:uid="{00000000-0006-0000-0900-00004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20" authorId="0" shapeId="0" xr:uid="{00000000-0006-0000-0900-00005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20" authorId="0" shapeId="0" xr:uid="{00000000-0006-0000-0900-00005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20" authorId="0" shapeId="0" xr:uid="{00000000-0006-0000-0900-00005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20" authorId="0" shapeId="0" xr:uid="{00000000-0006-0000-0900-00005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20" authorId="0" shapeId="0" xr:uid="{00000000-0006-0000-0900-00005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20" authorId="0" shapeId="0" xr:uid="{00000000-0006-0000-0900-00005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20" authorId="0" shapeId="0" xr:uid="{00000000-0006-0000-0900-00005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20" authorId="0" shapeId="0" xr:uid="{00000000-0006-0000-0900-00005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20" authorId="0" shapeId="0" xr:uid="{00000000-0006-0000-0900-00005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20" authorId="0" shapeId="0" xr:uid="{00000000-0006-0000-0900-00005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20" authorId="0" shapeId="0" xr:uid="{00000000-0006-0000-0900-00005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20" authorId="0" shapeId="0" xr:uid="{00000000-0006-0000-0900-00005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20" authorId="0" shapeId="0" xr:uid="{00000000-0006-0000-0900-00005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20" authorId="0" shapeId="0" xr:uid="{00000000-0006-0000-0900-00005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20" authorId="0" shapeId="0" xr:uid="{00000000-0006-0000-0900-00005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20" authorId="0" shapeId="0" xr:uid="{00000000-0006-0000-0900-00005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20" authorId="0" shapeId="0" xr:uid="{00000000-0006-0000-0900-00006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20" authorId="0" shapeId="0" xr:uid="{00000000-0006-0000-0900-00006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20" authorId="0" shapeId="0" xr:uid="{00000000-0006-0000-0900-00006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20" authorId="0" shapeId="0" xr:uid="{00000000-0006-0000-0900-00006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20" authorId="0" shapeId="0" xr:uid="{00000000-0006-0000-0900-00006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20" authorId="0" shapeId="0" xr:uid="{00000000-0006-0000-0900-00006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20" authorId="0" shapeId="0" xr:uid="{00000000-0006-0000-0900-00006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20" authorId="0" shapeId="0" xr:uid="{00000000-0006-0000-0900-00006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20" authorId="0" shapeId="0" xr:uid="{00000000-0006-0000-0900-00006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20" authorId="0" shapeId="0" xr:uid="{00000000-0006-0000-0900-00006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20" authorId="0" shapeId="0" xr:uid="{00000000-0006-0000-0900-00006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20" authorId="0" shapeId="0" xr:uid="{00000000-0006-0000-0900-00006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20" authorId="0" shapeId="0" xr:uid="{00000000-0006-0000-0900-00006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20" authorId="0" shapeId="0" xr:uid="{00000000-0006-0000-0900-00006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20" authorId="0" shapeId="0" xr:uid="{00000000-0006-0000-0900-00006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20" authorId="0" shapeId="0" xr:uid="{00000000-0006-0000-0900-00006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20" authorId="0" shapeId="0" xr:uid="{00000000-0006-0000-0900-00007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20" authorId="0" shapeId="0" xr:uid="{00000000-0006-0000-0900-00007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20" authorId="0" shapeId="0" xr:uid="{00000000-0006-0000-0900-00007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20" authorId="0" shapeId="0" xr:uid="{00000000-0006-0000-0900-00007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20" authorId="0" shapeId="0" xr:uid="{00000000-0006-0000-0900-00007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20" authorId="0" shapeId="0" xr:uid="{00000000-0006-0000-0900-00007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20" authorId="0" shapeId="0" xr:uid="{00000000-0006-0000-0900-00007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20" authorId="0" shapeId="0" xr:uid="{00000000-0006-0000-0900-00007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20" authorId="0" shapeId="0" xr:uid="{00000000-0006-0000-0900-00007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20" authorId="0" shapeId="0" xr:uid="{00000000-0006-0000-0900-00007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20" authorId="0" shapeId="0" xr:uid="{00000000-0006-0000-0900-00007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20" authorId="0" shapeId="0" xr:uid="{00000000-0006-0000-0900-00007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20" authorId="0" shapeId="0" xr:uid="{00000000-0006-0000-0900-00007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20" authorId="0" shapeId="0" xr:uid="{00000000-0006-0000-0900-00007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20" authorId="0" shapeId="0" xr:uid="{00000000-0006-0000-0900-00007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20" authorId="0" shapeId="0" xr:uid="{00000000-0006-0000-0900-00007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20" authorId="0" shapeId="0" xr:uid="{00000000-0006-0000-0900-00008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20" authorId="0" shapeId="0" xr:uid="{00000000-0006-0000-0900-00008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20" authorId="0" shapeId="0" xr:uid="{00000000-0006-0000-0900-00008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20" authorId="0" shapeId="0" xr:uid="{00000000-0006-0000-0900-00008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20" authorId="0" shapeId="0" xr:uid="{00000000-0006-0000-0900-00008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20" authorId="0" shapeId="0" xr:uid="{00000000-0006-0000-0900-00008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20" authorId="0" shapeId="0" xr:uid="{00000000-0006-0000-0900-00008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20" authorId="0" shapeId="0" xr:uid="{00000000-0006-0000-0900-00008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20" authorId="0" shapeId="0" xr:uid="{00000000-0006-0000-0900-00008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20" authorId="0" shapeId="0" xr:uid="{00000000-0006-0000-0900-00008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20" authorId="0" shapeId="0" xr:uid="{00000000-0006-0000-0900-00008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20" authorId="0" shapeId="0" xr:uid="{00000000-0006-0000-0900-00008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20" authorId="0" shapeId="0" xr:uid="{00000000-0006-0000-0900-00008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20" authorId="0" shapeId="0" xr:uid="{00000000-0006-0000-0900-00008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20" authorId="0" shapeId="0" xr:uid="{00000000-0006-0000-0900-00008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20" authorId="0" shapeId="0" xr:uid="{00000000-0006-0000-0900-00008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20" authorId="0" shapeId="0" xr:uid="{00000000-0006-0000-0900-00009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20" authorId="0" shapeId="0" xr:uid="{00000000-0006-0000-0900-00009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20" authorId="0" shapeId="0" xr:uid="{00000000-0006-0000-0900-00009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20" authorId="0" shapeId="0" xr:uid="{00000000-0006-0000-0900-00009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20" authorId="0" shapeId="0" xr:uid="{00000000-0006-0000-0900-00009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20" authorId="0" shapeId="0" xr:uid="{00000000-0006-0000-0900-00009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20" authorId="0" shapeId="0" xr:uid="{00000000-0006-0000-0900-00009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20" authorId="0" shapeId="0" xr:uid="{00000000-0006-0000-0900-00009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20" authorId="0" shapeId="0" xr:uid="{00000000-0006-0000-0900-00009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20" authorId="0" shapeId="0" xr:uid="{00000000-0006-0000-0900-00009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20" authorId="0" shapeId="0" xr:uid="{00000000-0006-0000-0900-00009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20" authorId="0" shapeId="0" xr:uid="{00000000-0006-0000-0900-00009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20" authorId="0" shapeId="0" xr:uid="{00000000-0006-0000-0900-00009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20" authorId="0" shapeId="0" xr:uid="{00000000-0006-0000-0900-00009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20" authorId="0" shapeId="0" xr:uid="{00000000-0006-0000-0900-00009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20" authorId="0" shapeId="0" xr:uid="{00000000-0006-0000-0900-00009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20" authorId="0" shapeId="0" xr:uid="{00000000-0006-0000-0900-0000A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20" authorId="0" shapeId="0" xr:uid="{00000000-0006-0000-0900-0000A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20" authorId="0" shapeId="0" xr:uid="{00000000-0006-0000-0900-0000A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20" authorId="0" shapeId="0" xr:uid="{00000000-0006-0000-0900-0000A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20" authorId="0" shapeId="0" xr:uid="{00000000-0006-0000-0900-0000A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A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B11" authorId="0" shapeId="0" xr:uid="{00000000-0006-0000-0A00-00000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1" authorId="0" shapeId="0" xr:uid="{00000000-0006-0000-0A00-00000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1" authorId="0" shapeId="0" xr:uid="{00000000-0006-0000-0A00-00000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1" authorId="0" shapeId="0" xr:uid="{00000000-0006-0000-0A00-00000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1" authorId="0" shapeId="0" xr:uid="{00000000-0006-0000-0A00-00000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1" authorId="0" shapeId="0" xr:uid="{00000000-0006-0000-0A00-00000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1" authorId="0" shapeId="0" xr:uid="{00000000-0006-0000-0A00-00000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1" authorId="0" shapeId="0" xr:uid="{00000000-0006-0000-0A00-00000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1" authorId="0" shapeId="0" xr:uid="{00000000-0006-0000-0A00-00000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1" authorId="0" shapeId="0" xr:uid="{00000000-0006-0000-0A00-00000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1" authorId="0" shapeId="0" xr:uid="{00000000-0006-0000-0A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2" authorId="0" shapeId="0" xr:uid="{00000000-0006-0000-0A00-00000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2" authorId="0" shapeId="0" xr:uid="{00000000-0006-0000-0A00-00000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2" authorId="0" shapeId="0" xr:uid="{00000000-0006-0000-0A00-00000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2" authorId="0" shapeId="0" xr:uid="{00000000-0006-0000-0A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2" authorId="0" shapeId="0" xr:uid="{00000000-0006-0000-0A00-00001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2" authorId="0" shapeId="0" xr:uid="{00000000-0006-0000-0A00-00001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2" authorId="0" shapeId="0" xr:uid="{00000000-0006-0000-0A00-00001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2" authorId="0" shapeId="0" xr:uid="{00000000-0006-0000-0A00-00001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2" authorId="0" shapeId="0" xr:uid="{00000000-0006-0000-0A00-00001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2" authorId="0" shapeId="0" xr:uid="{00000000-0006-0000-0A00-00001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2" authorId="0" shapeId="0" xr:uid="{00000000-0006-0000-0A00-00001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2" authorId="0" shapeId="0" xr:uid="{00000000-0006-0000-0A00-00001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2" authorId="0" shapeId="0" xr:uid="{00000000-0006-0000-0A00-00001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2" authorId="0" shapeId="0" xr:uid="{00000000-0006-0000-0A00-00001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2" authorId="0" shapeId="0" xr:uid="{00000000-0006-0000-0A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3" authorId="0" shapeId="0" xr:uid="{00000000-0006-0000-0A00-00001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3" authorId="0" shapeId="0" xr:uid="{00000000-0006-0000-0A00-00001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3" authorId="0" shapeId="0" xr:uid="{00000000-0006-0000-0A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3" authorId="0" shapeId="0" xr:uid="{00000000-0006-0000-0A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3" authorId="0" shapeId="0" xr:uid="{00000000-0006-0000-0A00-00002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3" authorId="0" shapeId="0" xr:uid="{00000000-0006-0000-0A00-00002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3" authorId="0" shapeId="0" xr:uid="{00000000-0006-0000-0A00-00002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3" authorId="0" shapeId="0" xr:uid="{00000000-0006-0000-0A00-00002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3" authorId="0" shapeId="0" xr:uid="{00000000-0006-0000-0A00-00002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3" authorId="0" shapeId="0" xr:uid="{00000000-0006-0000-0A00-00002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3" authorId="0" shapeId="0" xr:uid="{00000000-0006-0000-0A00-00002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3" authorId="0" shapeId="0" xr:uid="{00000000-0006-0000-0A00-00002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3" authorId="0" shapeId="0" xr:uid="{00000000-0006-0000-0A00-00002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3" authorId="0" shapeId="0" xr:uid="{00000000-0006-0000-0A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3" authorId="0" shapeId="0" xr:uid="{00000000-0006-0000-0A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4" authorId="0" shapeId="0" xr:uid="{00000000-0006-0000-0A00-00002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4" authorId="0" shapeId="0" xr:uid="{00000000-0006-0000-0A00-00002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4" authorId="0" shapeId="0" xr:uid="{00000000-0006-0000-0A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4" authorId="0" shapeId="0" xr:uid="{00000000-0006-0000-0A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4" authorId="0" shapeId="0" xr:uid="{00000000-0006-0000-0A00-00002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4" authorId="0" shapeId="0" xr:uid="{00000000-0006-0000-0A00-00003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4" authorId="0" shapeId="0" xr:uid="{00000000-0006-0000-0A00-00003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4" authorId="0" shapeId="0" xr:uid="{00000000-0006-0000-0A00-00003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4" authorId="0" shapeId="0" xr:uid="{00000000-0006-0000-0A00-00003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4" authorId="0" shapeId="0" xr:uid="{00000000-0006-0000-0A00-00003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4" authorId="0" shapeId="0" xr:uid="{00000000-0006-0000-0A00-00003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4" authorId="0" shapeId="0" xr:uid="{00000000-0006-0000-0A00-00003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4" authorId="0" shapeId="0" xr:uid="{00000000-0006-0000-0A00-00003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4" authorId="0" shapeId="0" xr:uid="{00000000-0006-0000-0A00-00003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5" authorId="0" shapeId="0" xr:uid="{00000000-0006-0000-0A00-00003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5" authorId="0" shapeId="0" xr:uid="{00000000-0006-0000-0A00-00003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5" authorId="0" shapeId="0" xr:uid="{00000000-0006-0000-0A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5" authorId="0" shapeId="0" xr:uid="{00000000-0006-0000-0A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5" authorId="0" shapeId="0" xr:uid="{00000000-0006-0000-0A00-00003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5" authorId="0" shapeId="0" xr:uid="{00000000-0006-0000-0A00-00003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5" authorId="0" shapeId="0" xr:uid="{00000000-0006-0000-0A00-00003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5" authorId="0" shapeId="0" xr:uid="{00000000-0006-0000-0A00-00004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5" authorId="0" shapeId="0" xr:uid="{00000000-0006-0000-0A00-00004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5" authorId="0" shapeId="0" xr:uid="{00000000-0006-0000-0A00-00004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5" authorId="0" shapeId="0" xr:uid="{00000000-0006-0000-0A00-00004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5" authorId="0" shapeId="0" xr:uid="{00000000-0006-0000-0A00-00004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5" authorId="0" shapeId="0" xr:uid="{00000000-0006-0000-0A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5" authorId="0" shapeId="0" xr:uid="{00000000-0006-0000-0A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5" authorId="0" shapeId="0" xr:uid="{00000000-0006-0000-0A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6" authorId="0" shapeId="0" xr:uid="{00000000-0006-0000-0A00-00004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6" authorId="0" shapeId="0" xr:uid="{00000000-0006-0000-0A00-00004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6" authorId="0" shapeId="0" xr:uid="{00000000-0006-0000-0A00-00004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6" authorId="0" shapeId="0" xr:uid="{00000000-0006-0000-0A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6" authorId="0" shapeId="0" xr:uid="{00000000-0006-0000-0A00-00004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6" authorId="0" shapeId="0" xr:uid="{00000000-0006-0000-0A00-00004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6" authorId="0" shapeId="0" xr:uid="{00000000-0006-0000-0A00-00004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6" authorId="0" shapeId="0" xr:uid="{00000000-0006-0000-0A00-00004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6" authorId="0" shapeId="0" xr:uid="{00000000-0006-0000-0A00-00005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6" authorId="0" shapeId="0" xr:uid="{00000000-0006-0000-0A00-00005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6" authorId="0" shapeId="0" xr:uid="{00000000-0006-0000-0A00-00005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6" authorId="0" shapeId="0" xr:uid="{00000000-0006-0000-0A00-00005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6" authorId="0" shapeId="0" xr:uid="{00000000-0006-0000-0A00-00005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6" authorId="0" shapeId="0" xr:uid="{00000000-0006-0000-0A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7" authorId="0" shapeId="0" xr:uid="{00000000-0006-0000-0A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7" authorId="0" shapeId="0" xr:uid="{00000000-0006-0000-0A00-00005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7" authorId="0" shapeId="0" xr:uid="{00000000-0006-0000-0A00-00005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7" authorId="0" shapeId="0" xr:uid="{00000000-0006-0000-0A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7" authorId="0" shapeId="0" xr:uid="{00000000-0006-0000-0A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7" authorId="0" shapeId="0" xr:uid="{00000000-0006-0000-0A00-00005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7" authorId="0" shapeId="0" xr:uid="{00000000-0006-0000-0A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7" authorId="0" shapeId="0" xr:uid="{00000000-0006-0000-0A00-00005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7" authorId="0" shapeId="0" xr:uid="{00000000-0006-0000-0A00-00005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7" authorId="0" shapeId="0" xr:uid="{00000000-0006-0000-0A00-00005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7" authorId="0" shapeId="0" xr:uid="{00000000-0006-0000-0A00-00006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7" authorId="0" shapeId="0" xr:uid="{00000000-0006-0000-0A00-00006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7" authorId="0" shapeId="0" xr:uid="{00000000-0006-0000-0A00-00006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7" authorId="0" shapeId="0" xr:uid="{00000000-0006-0000-0A00-00006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7" authorId="0" shapeId="0" xr:uid="{00000000-0006-0000-0A00-00006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7" authorId="0" shapeId="0" xr:uid="{00000000-0006-0000-0A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8" authorId="0" shapeId="0" xr:uid="{00000000-0006-0000-0A00-00006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8" authorId="0" shapeId="0" xr:uid="{00000000-0006-0000-0A00-00006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8" authorId="0" shapeId="0" xr:uid="{00000000-0006-0000-0A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8" authorId="0" shapeId="0" xr:uid="{00000000-0006-0000-0A00-00006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8" authorId="0" shapeId="0" xr:uid="{00000000-0006-0000-0A00-00006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8" authorId="0" shapeId="0" xr:uid="{00000000-0006-0000-0A00-00006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8" authorId="0" shapeId="0" xr:uid="{00000000-0006-0000-0A00-00006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8" authorId="0" shapeId="0" xr:uid="{00000000-0006-0000-0A00-00006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8" authorId="0" shapeId="0" xr:uid="{00000000-0006-0000-0A00-00006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8" authorId="0" shapeId="0" xr:uid="{00000000-0006-0000-0A00-00006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8" authorId="0" shapeId="0" xr:uid="{00000000-0006-0000-0A00-00007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8" authorId="0" shapeId="0" xr:uid="{00000000-0006-0000-0A00-00007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8" authorId="0" shapeId="0" xr:uid="{00000000-0006-0000-0A00-00007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8" authorId="0" shapeId="0" xr:uid="{00000000-0006-0000-0A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8" authorId="0" shapeId="0" xr:uid="{00000000-0006-0000-0A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9" authorId="0" shapeId="0" xr:uid="{00000000-0006-0000-0A00-00007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9" authorId="0" shapeId="0" xr:uid="{00000000-0006-0000-0A00-00007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9" authorId="0" shapeId="0" xr:uid="{00000000-0006-0000-0A00-00007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9" authorId="0" shapeId="0" xr:uid="{00000000-0006-0000-0A00-00007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9" authorId="0" shapeId="0" xr:uid="{00000000-0006-0000-0A00-00007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9" authorId="0" shapeId="0" xr:uid="{00000000-0006-0000-0A00-00007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9" authorId="0" shapeId="0" xr:uid="{00000000-0006-0000-0A00-00007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9" authorId="0" shapeId="0" xr:uid="{00000000-0006-0000-0A00-00007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9" authorId="0" shapeId="0" xr:uid="{00000000-0006-0000-0A00-00007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9" authorId="0" shapeId="0" xr:uid="{00000000-0006-0000-0A00-00007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9" authorId="0" shapeId="0" xr:uid="{00000000-0006-0000-0A00-00007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9" authorId="0" shapeId="0" xr:uid="{00000000-0006-0000-0A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20" authorId="0" shapeId="0" xr:uid="{00000000-0006-0000-0A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20" authorId="0" shapeId="0" xr:uid="{00000000-0006-0000-0A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20" authorId="0" shapeId="0" xr:uid="{00000000-0006-0000-0A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20" authorId="0" shapeId="0" xr:uid="{00000000-0006-0000-0A00-00008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20" authorId="0" shapeId="0" xr:uid="{00000000-0006-0000-0A00-00008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20" authorId="0" shapeId="0" xr:uid="{00000000-0006-0000-0A00-00008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20" authorId="0" shapeId="0" xr:uid="{00000000-0006-0000-0A00-00008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20" authorId="0" shapeId="0" xr:uid="{00000000-0006-0000-0A00-00008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20" authorId="0" shapeId="0" xr:uid="{00000000-0006-0000-0A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20" authorId="0" shapeId="0" xr:uid="{00000000-0006-0000-0A00-00008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20" authorId="0" shapeId="0" xr:uid="{00000000-0006-0000-0A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20" authorId="0" shapeId="0" xr:uid="{00000000-0006-0000-0A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Scott Marley</author>
  </authors>
  <commentList>
    <comment ref="B47" authorId="0" shapeId="0" xr:uid="{76330B82-FD78-43F7-9261-9F78A8421DA4}">
      <text>
        <r>
          <rPr>
            <sz val="8"/>
            <color indexed="81"/>
            <rFont val="Arial"/>
            <family val="2"/>
          </rPr>
          <t>Includes contributing family workers</t>
        </r>
      </text>
    </comment>
    <comment ref="B147" authorId="0" shapeId="0" xr:uid="{D9BA359F-32D2-4137-81FD-67167302C7DB}">
      <text>
        <r>
          <rPr>
            <sz val="8"/>
            <color indexed="81"/>
            <rFont val="Arial"/>
            <family val="2"/>
          </rPr>
          <t>Includes contributing family workers</t>
        </r>
      </text>
    </comment>
    <comment ref="B231" authorId="0" shapeId="0" xr:uid="{40722FD1-10CC-411E-8EC9-C6CA8485FCBB}">
      <text>
        <r>
          <rPr>
            <sz val="8"/>
            <color indexed="81"/>
            <rFont val="Arial"/>
            <family val="2"/>
          </rPr>
          <t>Includes contributing family workers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L10" authorId="0" shapeId="0" xr:uid="{00000000-0006-0000-00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1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EL11" authorId="0" shapeId="0" xr:uid="{00000000-0006-0000-01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1" authorId="0" shapeId="0" xr:uid="{00000000-0006-0000-01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2" authorId="0" shapeId="0" xr:uid="{00000000-0006-0000-01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2" authorId="0" shapeId="0" xr:uid="{00000000-0006-0000-01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2" authorId="0" shapeId="0" xr:uid="{00000000-0006-0000-01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2" authorId="0" shapeId="0" xr:uid="{00000000-0006-0000-01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2" authorId="0" shapeId="0" xr:uid="{00000000-0006-0000-01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2" authorId="0" shapeId="0" xr:uid="{00000000-0006-0000-01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3" authorId="0" shapeId="0" xr:uid="{00000000-0006-0000-01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3" authorId="0" shapeId="0" xr:uid="{00000000-0006-0000-01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3" authorId="0" shapeId="0" xr:uid="{00000000-0006-0000-01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4" authorId="0" shapeId="0" xr:uid="{00000000-0006-0000-01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4" authorId="0" shapeId="0" xr:uid="{00000000-0006-0000-01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4" authorId="0" shapeId="0" xr:uid="{00000000-0006-0000-01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5" authorId="0" shapeId="0" xr:uid="{00000000-0006-0000-01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5" authorId="0" shapeId="0" xr:uid="{00000000-0006-0000-01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6" authorId="0" shapeId="0" xr:uid="{00000000-0006-0000-01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6" authorId="0" shapeId="0" xr:uid="{00000000-0006-0000-01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6" authorId="0" shapeId="0" xr:uid="{00000000-0006-0000-01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6" authorId="0" shapeId="0" xr:uid="{00000000-0006-0000-01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8" authorId="0" shapeId="0" xr:uid="{00000000-0006-0000-01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9" authorId="0" shapeId="0" xr:uid="{00000000-0006-0000-01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9" authorId="0" shapeId="0" xr:uid="{00000000-0006-0000-01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20" authorId="0" shapeId="0" xr:uid="{00000000-0006-0000-01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20" authorId="0" shapeId="0" xr:uid="{00000000-0006-0000-01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2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BB11" authorId="0" shapeId="0" xr:uid="{00000000-0006-0000-02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1" authorId="0" shapeId="0" xr:uid="{00000000-0006-0000-02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1" authorId="0" shapeId="0" xr:uid="{00000000-0006-0000-02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1" authorId="0" shapeId="0" xr:uid="{00000000-0006-0000-02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1" authorId="0" shapeId="0" xr:uid="{00000000-0006-0000-02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1" authorId="0" shapeId="0" xr:uid="{00000000-0006-0000-02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1" authorId="0" shapeId="0" xr:uid="{00000000-0006-0000-02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1" authorId="0" shapeId="0" xr:uid="{00000000-0006-0000-02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1" authorId="0" shapeId="0" xr:uid="{00000000-0006-0000-02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1" authorId="0" shapeId="0" xr:uid="{00000000-0006-0000-02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1" authorId="0" shapeId="0" xr:uid="{00000000-0006-0000-02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1" authorId="0" shapeId="0" xr:uid="{00000000-0006-0000-02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1" authorId="0" shapeId="0" xr:uid="{00000000-0006-0000-02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1" authorId="0" shapeId="0" xr:uid="{00000000-0006-0000-02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1" authorId="0" shapeId="0" xr:uid="{00000000-0006-0000-0200-00001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1" authorId="0" shapeId="0" xr:uid="{00000000-0006-0000-02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200-00001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1" authorId="0" shapeId="0" xr:uid="{00000000-0006-0000-0200-00001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1" authorId="0" shapeId="0" xr:uid="{00000000-0006-0000-0200-00001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1" authorId="0" shapeId="0" xr:uid="{00000000-0006-0000-0200-00001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1" authorId="0" shapeId="0" xr:uid="{00000000-0006-0000-0200-00001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1" authorId="0" shapeId="0" xr:uid="{00000000-0006-0000-0200-00001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1" authorId="0" shapeId="0" xr:uid="{00000000-0006-0000-0200-00001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1" authorId="0" shapeId="0" xr:uid="{00000000-0006-0000-0200-00001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1" authorId="0" shapeId="0" xr:uid="{00000000-0006-0000-0200-00001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1" authorId="0" shapeId="0" xr:uid="{00000000-0006-0000-0200-00001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1" authorId="0" shapeId="0" xr:uid="{00000000-0006-0000-0200-00001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1" authorId="0" shapeId="0" xr:uid="{00000000-0006-0000-0200-00001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1" authorId="0" shapeId="0" xr:uid="{00000000-0006-0000-0200-00001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1" authorId="0" shapeId="0" xr:uid="{00000000-0006-0000-0200-00001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1" authorId="0" shapeId="0" xr:uid="{00000000-0006-0000-02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2" authorId="0" shapeId="0" xr:uid="{00000000-0006-0000-02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2" authorId="0" shapeId="0" xr:uid="{00000000-0006-0000-02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2" authorId="0" shapeId="0" xr:uid="{00000000-0006-0000-02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2" authorId="0" shapeId="0" xr:uid="{00000000-0006-0000-02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2" authorId="0" shapeId="0" xr:uid="{00000000-0006-0000-02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2" authorId="0" shapeId="0" xr:uid="{00000000-0006-0000-02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2" authorId="0" shapeId="0" xr:uid="{00000000-0006-0000-02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2" authorId="0" shapeId="0" xr:uid="{00000000-0006-0000-02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2" authorId="0" shapeId="0" xr:uid="{00000000-0006-0000-02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2" authorId="0" shapeId="0" xr:uid="{00000000-0006-0000-02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2" authorId="0" shapeId="0" xr:uid="{00000000-0006-0000-02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2" authorId="0" shapeId="0" xr:uid="{00000000-0006-0000-0200-00002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2" authorId="0" shapeId="0" xr:uid="{00000000-0006-0000-02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2" authorId="0" shapeId="0" xr:uid="{00000000-0006-0000-02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2" authorId="0" shapeId="0" xr:uid="{00000000-0006-0000-02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2" authorId="0" shapeId="0" xr:uid="{00000000-0006-0000-02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2" authorId="0" shapeId="0" xr:uid="{00000000-0006-0000-02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2" authorId="0" shapeId="0" xr:uid="{00000000-0006-0000-02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2" authorId="0" shapeId="0" xr:uid="{00000000-0006-0000-02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2" authorId="0" shapeId="0" xr:uid="{00000000-0006-0000-02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2" authorId="0" shapeId="0" xr:uid="{00000000-0006-0000-02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2" authorId="0" shapeId="0" xr:uid="{00000000-0006-0000-0200-00003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2" authorId="0" shapeId="0" xr:uid="{00000000-0006-0000-0200-00003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2" authorId="0" shapeId="0" xr:uid="{00000000-0006-0000-0200-00003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2" authorId="0" shapeId="0" xr:uid="{00000000-0006-0000-0200-00003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2" authorId="0" shapeId="0" xr:uid="{00000000-0006-0000-0200-00003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2" authorId="0" shapeId="0" xr:uid="{00000000-0006-0000-02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2" authorId="0" shapeId="0" xr:uid="{00000000-0006-0000-02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2" authorId="0" shapeId="0" xr:uid="{00000000-0006-0000-0200-00003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2" authorId="0" shapeId="0" xr:uid="{00000000-0006-0000-0200-00003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2" authorId="0" shapeId="0" xr:uid="{00000000-0006-0000-0200-00003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2" authorId="0" shapeId="0" xr:uid="{00000000-0006-0000-0200-00004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2" authorId="0" shapeId="0" xr:uid="{00000000-0006-0000-0200-00004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2" authorId="0" shapeId="0" xr:uid="{00000000-0006-0000-02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2" authorId="0" shapeId="0" xr:uid="{00000000-0006-0000-0200-00004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B13" authorId="0" shapeId="0" xr:uid="{00000000-0006-0000-02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3" authorId="0" shapeId="0" xr:uid="{00000000-0006-0000-02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3" authorId="0" shapeId="0" xr:uid="{00000000-0006-0000-02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3" authorId="0" shapeId="0" xr:uid="{00000000-0006-0000-02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3" authorId="0" shapeId="0" xr:uid="{00000000-0006-0000-02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3" authorId="0" shapeId="0" xr:uid="{00000000-0006-0000-02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3" authorId="0" shapeId="0" xr:uid="{00000000-0006-0000-02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3" authorId="0" shapeId="0" xr:uid="{00000000-0006-0000-02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3" authorId="0" shapeId="0" xr:uid="{00000000-0006-0000-02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3" authorId="0" shapeId="0" xr:uid="{00000000-0006-0000-02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3" authorId="0" shapeId="0" xr:uid="{00000000-0006-0000-02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3" authorId="0" shapeId="0" xr:uid="{00000000-0006-0000-02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3" authorId="0" shapeId="0" xr:uid="{00000000-0006-0000-02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3" authorId="0" shapeId="0" xr:uid="{00000000-0006-0000-02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3" authorId="0" shapeId="0" xr:uid="{00000000-0006-0000-02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3" authorId="0" shapeId="0" xr:uid="{00000000-0006-0000-02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3" authorId="0" shapeId="0" xr:uid="{00000000-0006-0000-02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3" authorId="0" shapeId="0" xr:uid="{00000000-0006-0000-0200-00005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3" authorId="0" shapeId="0" xr:uid="{00000000-0006-0000-02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3" authorId="0" shapeId="0" xr:uid="{00000000-0006-0000-02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3" authorId="0" shapeId="0" xr:uid="{00000000-0006-0000-02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3" authorId="0" shapeId="0" xr:uid="{00000000-0006-0000-02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3" authorId="0" shapeId="0" xr:uid="{00000000-0006-0000-0200-00005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3" authorId="0" shapeId="0" xr:uid="{00000000-0006-0000-0200-00005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3" authorId="0" shapeId="0" xr:uid="{00000000-0006-0000-0200-00005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3" authorId="0" shapeId="0" xr:uid="{00000000-0006-0000-0200-00005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3" authorId="0" shapeId="0" xr:uid="{00000000-0006-0000-0200-00005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3" authorId="0" shapeId="0" xr:uid="{00000000-0006-0000-0200-00005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3" authorId="0" shapeId="0" xr:uid="{00000000-0006-0000-0200-00006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3" authorId="0" shapeId="0" xr:uid="{00000000-0006-0000-0200-00006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3" authorId="0" shapeId="0" xr:uid="{00000000-0006-0000-0200-00006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3" authorId="0" shapeId="0" xr:uid="{00000000-0006-0000-0200-00006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3" authorId="0" shapeId="0" xr:uid="{00000000-0006-0000-0200-00006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3" authorId="0" shapeId="0" xr:uid="{00000000-0006-0000-0200-00006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3" authorId="0" shapeId="0" xr:uid="{00000000-0006-0000-0200-00006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3" authorId="0" shapeId="0" xr:uid="{00000000-0006-0000-0200-00006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3" authorId="0" shapeId="0" xr:uid="{00000000-0006-0000-0200-00006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3" authorId="0" shapeId="0" xr:uid="{00000000-0006-0000-0200-00006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3" authorId="0" shapeId="0" xr:uid="{00000000-0006-0000-0200-00006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3" authorId="0" shapeId="0" xr:uid="{00000000-0006-0000-02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4" authorId="0" shapeId="0" xr:uid="{00000000-0006-0000-02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4" authorId="0" shapeId="0" xr:uid="{00000000-0006-0000-02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4" authorId="0" shapeId="0" xr:uid="{00000000-0006-0000-02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4" authorId="0" shapeId="0" xr:uid="{00000000-0006-0000-02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4" authorId="0" shapeId="0" xr:uid="{00000000-0006-0000-02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4" authorId="0" shapeId="0" xr:uid="{00000000-0006-0000-02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4" authorId="0" shapeId="0" xr:uid="{00000000-0006-0000-02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4" authorId="0" shapeId="0" xr:uid="{00000000-0006-0000-02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4" authorId="0" shapeId="0" xr:uid="{00000000-0006-0000-02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4" authorId="0" shapeId="0" xr:uid="{00000000-0006-0000-02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4" authorId="0" shapeId="0" xr:uid="{00000000-0006-0000-02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4" authorId="0" shapeId="0" xr:uid="{00000000-0006-0000-02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4" authorId="0" shapeId="0" xr:uid="{00000000-0006-0000-02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4" authorId="0" shapeId="0" xr:uid="{00000000-0006-0000-02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4" authorId="0" shapeId="0" xr:uid="{00000000-0006-0000-02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4" authorId="0" shapeId="0" xr:uid="{00000000-0006-0000-02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4" authorId="0" shapeId="0" xr:uid="{00000000-0006-0000-0200-00007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4" authorId="0" shapeId="0" xr:uid="{00000000-0006-0000-0200-00007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4" authorId="0" shapeId="0" xr:uid="{00000000-0006-0000-02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4" authorId="0" shapeId="0" xr:uid="{00000000-0006-0000-02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4" authorId="0" shapeId="0" xr:uid="{00000000-0006-0000-02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4" authorId="0" shapeId="0" xr:uid="{00000000-0006-0000-02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4" authorId="0" shapeId="0" xr:uid="{00000000-0006-0000-02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4" authorId="0" shapeId="0" xr:uid="{00000000-0006-0000-02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4" authorId="0" shapeId="0" xr:uid="{00000000-0006-0000-02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4" authorId="0" shapeId="0" xr:uid="{00000000-0006-0000-0200-00008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4" authorId="0" shapeId="0" xr:uid="{00000000-0006-0000-0200-00008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4" authorId="0" shapeId="0" xr:uid="{00000000-0006-0000-0200-00008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4" authorId="0" shapeId="0" xr:uid="{00000000-0006-0000-0200-00008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4" authorId="0" shapeId="0" xr:uid="{00000000-0006-0000-0200-00008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4" authorId="0" shapeId="0" xr:uid="{00000000-0006-0000-0200-00008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4" authorId="0" shapeId="0" xr:uid="{00000000-0006-0000-0200-00008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4" authorId="0" shapeId="0" xr:uid="{00000000-0006-0000-0200-00008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4" authorId="0" shapeId="0" xr:uid="{00000000-0006-0000-0200-00008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4" authorId="0" shapeId="0" xr:uid="{00000000-0006-0000-0200-00008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4" authorId="0" shapeId="0" xr:uid="{00000000-0006-0000-0200-00008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4" authorId="0" shapeId="0" xr:uid="{00000000-0006-0000-0200-00009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4" authorId="0" shapeId="0" xr:uid="{00000000-0006-0000-0200-00009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4" authorId="0" shapeId="0" xr:uid="{00000000-0006-0000-02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4" authorId="0" shapeId="0" xr:uid="{00000000-0006-0000-0200-00009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B15" authorId="0" shapeId="0" xr:uid="{00000000-0006-0000-02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5" authorId="0" shapeId="0" xr:uid="{00000000-0006-0000-02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5" authorId="0" shapeId="0" xr:uid="{00000000-0006-0000-0200-00009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5" authorId="0" shapeId="0" xr:uid="{00000000-0006-0000-02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5" authorId="0" shapeId="0" xr:uid="{00000000-0006-0000-02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5" authorId="0" shapeId="0" xr:uid="{00000000-0006-0000-0200-00009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5" authorId="0" shapeId="0" xr:uid="{00000000-0006-0000-02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5" authorId="0" shapeId="0" xr:uid="{00000000-0006-0000-02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5" authorId="0" shapeId="0" xr:uid="{00000000-0006-0000-02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5" authorId="0" shapeId="0" xr:uid="{00000000-0006-0000-02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5" authorId="0" shapeId="0" xr:uid="{00000000-0006-0000-02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5" authorId="0" shapeId="0" xr:uid="{00000000-0006-0000-02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5" authorId="0" shapeId="0" xr:uid="{00000000-0006-0000-0200-0000A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5" authorId="0" shapeId="0" xr:uid="{00000000-0006-0000-02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5" authorId="0" shapeId="0" xr:uid="{00000000-0006-0000-02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5" authorId="0" shapeId="0" xr:uid="{00000000-0006-0000-02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5" authorId="0" shapeId="0" xr:uid="{00000000-0006-0000-0200-0000A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5" authorId="0" shapeId="0" xr:uid="{00000000-0006-0000-0200-0000A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5" authorId="0" shapeId="0" xr:uid="{00000000-0006-0000-0200-0000A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5" authorId="0" shapeId="0" xr:uid="{00000000-0006-0000-0200-0000A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5" authorId="0" shapeId="0" xr:uid="{00000000-0006-0000-0200-0000A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5" authorId="0" shapeId="0" xr:uid="{00000000-0006-0000-0200-0000A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5" authorId="0" shapeId="0" xr:uid="{00000000-0006-0000-0200-0000A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5" authorId="0" shapeId="0" xr:uid="{00000000-0006-0000-0200-0000A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5" authorId="0" shapeId="0" xr:uid="{00000000-0006-0000-0200-0000A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5" authorId="0" shapeId="0" xr:uid="{00000000-0006-0000-0200-0000A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5" authorId="0" shapeId="0" xr:uid="{00000000-0006-0000-0200-0000A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5" authorId="0" shapeId="0" xr:uid="{00000000-0006-0000-0200-0000A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5" authorId="0" shapeId="0" xr:uid="{00000000-0006-0000-0200-0000B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5" authorId="0" shapeId="0" xr:uid="{00000000-0006-0000-02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5" authorId="0" shapeId="0" xr:uid="{00000000-0006-0000-02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6" authorId="0" shapeId="0" xr:uid="{00000000-0006-0000-02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6" authorId="0" shapeId="0" xr:uid="{00000000-0006-0000-02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6" authorId="0" shapeId="0" xr:uid="{00000000-0006-0000-02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6" authorId="0" shapeId="0" xr:uid="{00000000-0006-0000-02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6" authorId="0" shapeId="0" xr:uid="{00000000-0006-0000-02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6" authorId="0" shapeId="0" xr:uid="{00000000-0006-0000-02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6" authorId="0" shapeId="0" xr:uid="{00000000-0006-0000-0200-0000B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6" authorId="0" shapeId="0" xr:uid="{00000000-0006-0000-02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6" authorId="0" shapeId="0" xr:uid="{00000000-0006-0000-02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6" authorId="0" shapeId="0" xr:uid="{00000000-0006-0000-02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6" authorId="0" shapeId="0" xr:uid="{00000000-0006-0000-02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6" authorId="0" shapeId="0" xr:uid="{00000000-0006-0000-02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6" authorId="0" shapeId="0" xr:uid="{00000000-0006-0000-0200-0000B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6" authorId="0" shapeId="0" xr:uid="{00000000-0006-0000-02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2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6" authorId="0" shapeId="0" xr:uid="{00000000-0006-0000-02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6" authorId="0" shapeId="0" xr:uid="{00000000-0006-0000-0200-0000C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6" authorId="0" shapeId="0" xr:uid="{00000000-0006-0000-02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6" authorId="0" shapeId="0" xr:uid="{00000000-0006-0000-02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6" authorId="0" shapeId="0" xr:uid="{00000000-0006-0000-02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6" authorId="0" shapeId="0" xr:uid="{00000000-0006-0000-02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6" authorId="0" shapeId="0" xr:uid="{00000000-0006-0000-0200-0000C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6" authorId="0" shapeId="0" xr:uid="{00000000-0006-0000-0200-0000C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6" authorId="0" shapeId="0" xr:uid="{00000000-0006-0000-0200-0000C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6" authorId="0" shapeId="0" xr:uid="{00000000-0006-0000-0200-0000C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6" authorId="0" shapeId="0" xr:uid="{00000000-0006-0000-0200-0000C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6" authorId="0" shapeId="0" xr:uid="{00000000-0006-0000-0200-0000C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6" authorId="0" shapeId="0" xr:uid="{00000000-0006-0000-0200-0000C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6" authorId="0" shapeId="0" xr:uid="{00000000-0006-0000-0200-0000C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6" authorId="0" shapeId="0" xr:uid="{00000000-0006-0000-0200-0000D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6" authorId="0" shapeId="0" xr:uid="{00000000-0006-0000-0200-0000D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6" authorId="0" shapeId="0" xr:uid="{00000000-0006-0000-0200-0000D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6" authorId="0" shapeId="0" xr:uid="{00000000-0006-0000-0200-0000D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6" authorId="0" shapeId="0" xr:uid="{00000000-0006-0000-0200-0000D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6" authorId="0" shapeId="0" xr:uid="{00000000-0006-0000-0200-0000D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6" authorId="0" shapeId="0" xr:uid="{00000000-0006-0000-0200-0000D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6" authorId="0" shapeId="0" xr:uid="{00000000-0006-0000-0200-0000D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6" authorId="0" shapeId="0" xr:uid="{00000000-0006-0000-02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7" authorId="0" shapeId="0" xr:uid="{00000000-0006-0000-0200-0000D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7" authorId="0" shapeId="0" xr:uid="{00000000-0006-0000-02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7" authorId="0" shapeId="0" xr:uid="{00000000-0006-0000-0200-0000D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7" authorId="0" shapeId="0" xr:uid="{00000000-0006-0000-02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7" authorId="0" shapeId="0" xr:uid="{00000000-0006-0000-02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7" authorId="0" shapeId="0" xr:uid="{00000000-0006-0000-02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7" authorId="0" shapeId="0" xr:uid="{00000000-0006-0000-0200-0000D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7" authorId="0" shapeId="0" xr:uid="{00000000-0006-0000-02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7" authorId="0" shapeId="0" xr:uid="{00000000-0006-0000-0200-0000E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7" authorId="0" shapeId="0" xr:uid="{00000000-0006-0000-0200-0000E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7" authorId="0" shapeId="0" xr:uid="{00000000-0006-0000-02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7" authorId="0" shapeId="0" xr:uid="{00000000-0006-0000-02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7" authorId="0" shapeId="0" xr:uid="{00000000-0006-0000-0200-0000E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7" authorId="0" shapeId="0" xr:uid="{00000000-0006-0000-02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7" authorId="0" shapeId="0" xr:uid="{00000000-0006-0000-02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7" authorId="0" shapeId="0" xr:uid="{00000000-0006-0000-0200-0000E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7" authorId="0" shapeId="0" xr:uid="{00000000-0006-0000-02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7" authorId="0" shapeId="0" xr:uid="{00000000-0006-0000-02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7" authorId="0" shapeId="0" xr:uid="{00000000-0006-0000-0200-0000E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7" authorId="0" shapeId="0" xr:uid="{00000000-0006-0000-0200-0000E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7" authorId="0" shapeId="0" xr:uid="{00000000-0006-0000-0200-0000E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7" authorId="0" shapeId="0" xr:uid="{00000000-0006-0000-0200-0000E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7" authorId="0" shapeId="0" xr:uid="{00000000-0006-0000-0200-0000E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7" authorId="0" shapeId="0" xr:uid="{00000000-0006-0000-0200-0000F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7" authorId="0" shapeId="0" xr:uid="{00000000-0006-0000-0200-0000F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7" authorId="0" shapeId="0" xr:uid="{00000000-0006-0000-0200-0000F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7" authorId="0" shapeId="0" xr:uid="{00000000-0006-0000-0200-0000F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7" authorId="0" shapeId="0" xr:uid="{00000000-0006-0000-0200-0000F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7" authorId="0" shapeId="0" xr:uid="{00000000-0006-0000-0200-0000F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7" authorId="0" shapeId="0" xr:uid="{00000000-0006-0000-0200-0000F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7" authorId="0" shapeId="0" xr:uid="{00000000-0006-0000-0200-0000F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7" authorId="0" shapeId="0" xr:uid="{00000000-0006-0000-0200-0000F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7" authorId="0" shapeId="0" xr:uid="{00000000-0006-0000-0200-0000F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7" authorId="0" shapeId="0" xr:uid="{00000000-0006-0000-0200-0000F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7" authorId="0" shapeId="0" xr:uid="{00000000-0006-0000-0200-0000F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8" authorId="0" shapeId="0" xr:uid="{00000000-0006-0000-0200-0000F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8" authorId="0" shapeId="0" xr:uid="{00000000-0006-0000-0200-0000F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8" authorId="0" shapeId="0" xr:uid="{00000000-0006-0000-0200-0000F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8" authorId="0" shapeId="0" xr:uid="{00000000-0006-0000-0200-0000F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8" authorId="0" shapeId="0" xr:uid="{00000000-0006-0000-0200-00000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8" authorId="0" shapeId="0" xr:uid="{00000000-0006-0000-0200-00000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8" authorId="0" shapeId="0" xr:uid="{00000000-0006-0000-0200-00000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8" authorId="0" shapeId="0" xr:uid="{00000000-0006-0000-0200-00000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8" authorId="0" shapeId="0" xr:uid="{00000000-0006-0000-0200-00000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8" authorId="0" shapeId="0" xr:uid="{00000000-0006-0000-0200-00000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8" authorId="0" shapeId="0" xr:uid="{00000000-0006-0000-0200-00000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8" authorId="0" shapeId="0" xr:uid="{00000000-0006-0000-0200-00000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8" authorId="0" shapeId="0" xr:uid="{00000000-0006-0000-0200-00000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8" authorId="0" shapeId="0" xr:uid="{00000000-0006-0000-0200-00000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8" authorId="0" shapeId="0" xr:uid="{00000000-0006-0000-0200-00000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8" authorId="0" shapeId="0" xr:uid="{00000000-0006-0000-0200-00000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8" authorId="0" shapeId="0" xr:uid="{00000000-0006-0000-0200-00000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8" authorId="0" shapeId="0" xr:uid="{00000000-0006-0000-0200-00000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8" authorId="0" shapeId="0" xr:uid="{00000000-0006-0000-0200-00000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8" authorId="0" shapeId="0" xr:uid="{00000000-0006-0000-0200-00000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8" authorId="0" shapeId="0" xr:uid="{00000000-0006-0000-0200-00001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8" authorId="0" shapeId="0" xr:uid="{00000000-0006-0000-0200-00001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8" authorId="0" shapeId="0" xr:uid="{00000000-0006-0000-0200-00001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8" authorId="0" shapeId="0" xr:uid="{00000000-0006-0000-0200-00001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8" authorId="0" shapeId="0" xr:uid="{00000000-0006-0000-0200-00001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9" authorId="0" shapeId="0" xr:uid="{00000000-0006-0000-0200-00001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9" authorId="0" shapeId="0" xr:uid="{00000000-0006-0000-0200-00001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9" authorId="0" shapeId="0" xr:uid="{00000000-0006-0000-0200-00001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9" authorId="0" shapeId="0" xr:uid="{00000000-0006-0000-0200-00001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9" authorId="0" shapeId="0" xr:uid="{00000000-0006-0000-0200-00001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9" authorId="0" shapeId="0" xr:uid="{00000000-0006-0000-0200-00001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9" authorId="0" shapeId="0" xr:uid="{00000000-0006-0000-0200-00001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9" authorId="0" shapeId="0" xr:uid="{00000000-0006-0000-0200-00001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9" authorId="0" shapeId="0" xr:uid="{00000000-0006-0000-0200-00001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9" authorId="0" shapeId="0" xr:uid="{00000000-0006-0000-0200-00001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9" authorId="0" shapeId="0" xr:uid="{00000000-0006-0000-0200-00001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9" authorId="0" shapeId="0" xr:uid="{00000000-0006-0000-0200-00002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9" authorId="0" shapeId="0" xr:uid="{00000000-0006-0000-0200-00002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9" authorId="0" shapeId="0" xr:uid="{00000000-0006-0000-0200-00002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9" authorId="0" shapeId="0" xr:uid="{00000000-0006-0000-0200-00002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9" authorId="0" shapeId="0" xr:uid="{00000000-0006-0000-0200-00002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9" authorId="0" shapeId="0" xr:uid="{00000000-0006-0000-0200-00002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9" authorId="0" shapeId="0" xr:uid="{00000000-0006-0000-0200-00002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9" authorId="0" shapeId="0" xr:uid="{00000000-0006-0000-0200-00002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9" authorId="0" shapeId="0" xr:uid="{00000000-0006-0000-0200-00002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9" authorId="0" shapeId="0" xr:uid="{00000000-0006-0000-0200-00002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9" authorId="0" shapeId="0" xr:uid="{00000000-0006-0000-0200-00002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9" authorId="0" shapeId="0" xr:uid="{00000000-0006-0000-0200-00002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9" authorId="0" shapeId="0" xr:uid="{00000000-0006-0000-0200-00002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9" authorId="0" shapeId="0" xr:uid="{00000000-0006-0000-0200-00002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9" authorId="0" shapeId="0" xr:uid="{00000000-0006-0000-0200-00002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9" authorId="0" shapeId="0" xr:uid="{00000000-0006-0000-0200-00002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9" authorId="0" shapeId="0" xr:uid="{00000000-0006-0000-0200-00003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9" authorId="0" shapeId="0" xr:uid="{00000000-0006-0000-0200-00003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9" authorId="0" shapeId="0" xr:uid="{00000000-0006-0000-0200-00003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9" authorId="0" shapeId="0" xr:uid="{00000000-0006-0000-0200-00003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9" authorId="0" shapeId="0" xr:uid="{00000000-0006-0000-0200-00003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9" authorId="0" shapeId="0" xr:uid="{00000000-0006-0000-0200-00003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9" authorId="0" shapeId="0" xr:uid="{00000000-0006-0000-0200-00003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9" authorId="0" shapeId="0" xr:uid="{00000000-0006-0000-0200-00003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9" authorId="0" shapeId="0" xr:uid="{00000000-0006-0000-0200-00003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B20" authorId="0" shapeId="0" xr:uid="{00000000-0006-0000-0200-00003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20" authorId="0" shapeId="0" xr:uid="{00000000-0006-0000-0200-00003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20" authorId="0" shapeId="0" xr:uid="{00000000-0006-0000-0200-00003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20" authorId="0" shapeId="0" xr:uid="{00000000-0006-0000-0200-00003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20" authorId="0" shapeId="0" xr:uid="{00000000-0006-0000-0200-00003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20" authorId="0" shapeId="0" xr:uid="{00000000-0006-0000-0200-00003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20" authorId="0" shapeId="0" xr:uid="{00000000-0006-0000-0200-00003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20" authorId="0" shapeId="0" xr:uid="{00000000-0006-0000-0200-00004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20" authorId="0" shapeId="0" xr:uid="{00000000-0006-0000-0200-00004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20" authorId="0" shapeId="0" xr:uid="{00000000-0006-0000-0200-00004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20" authorId="0" shapeId="0" xr:uid="{00000000-0006-0000-0200-00004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20" authorId="0" shapeId="0" xr:uid="{00000000-0006-0000-0200-00004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20" authorId="0" shapeId="0" xr:uid="{00000000-0006-0000-0200-00004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20" authorId="0" shapeId="0" xr:uid="{00000000-0006-0000-0200-00004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20" authorId="0" shapeId="0" xr:uid="{00000000-0006-0000-0200-00004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20" authorId="0" shapeId="0" xr:uid="{00000000-0006-0000-0200-00004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20" authorId="0" shapeId="0" xr:uid="{00000000-0006-0000-0200-00004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20" authorId="0" shapeId="0" xr:uid="{00000000-0006-0000-0200-00004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20" authorId="0" shapeId="0" xr:uid="{00000000-0006-0000-0200-00004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20" authorId="0" shapeId="0" xr:uid="{00000000-0006-0000-0200-00004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20" authorId="0" shapeId="0" xr:uid="{00000000-0006-0000-0200-00004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20" authorId="0" shapeId="0" xr:uid="{00000000-0006-0000-0200-00004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20" authorId="0" shapeId="0" xr:uid="{00000000-0006-0000-0200-00004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20" authorId="0" shapeId="0" xr:uid="{00000000-0006-0000-0200-00005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20" authorId="0" shapeId="0" xr:uid="{00000000-0006-0000-0200-00005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20" authorId="0" shapeId="0" xr:uid="{00000000-0006-0000-0200-00005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20" authorId="0" shapeId="0" xr:uid="{00000000-0006-0000-0200-00005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20" authorId="0" shapeId="0" xr:uid="{00000000-0006-0000-0200-00005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20" authorId="0" shapeId="0" xr:uid="{00000000-0006-0000-0200-00005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20" authorId="0" shapeId="0" xr:uid="{00000000-0006-0000-0200-00005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20" authorId="0" shapeId="0" xr:uid="{00000000-0006-0000-0200-00005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20" authorId="0" shapeId="0" xr:uid="{00000000-0006-0000-0200-00005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20" authorId="0" shapeId="0" xr:uid="{00000000-0006-0000-0200-00005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20" authorId="0" shapeId="0" xr:uid="{00000000-0006-0000-0200-00005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20" authorId="0" shapeId="0" xr:uid="{00000000-0006-0000-0200-00005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20" authorId="0" shapeId="0" xr:uid="{00000000-0006-0000-0200-00005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20" authorId="0" shapeId="0" xr:uid="{00000000-0006-0000-0200-00005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20" authorId="0" shapeId="0" xr:uid="{00000000-0006-0000-0200-00005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3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V11" authorId="0" shapeId="0" xr:uid="{00000000-0006-0000-03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1" authorId="0" shapeId="0" xr:uid="{00000000-0006-0000-03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1" authorId="0" shapeId="0" xr:uid="{00000000-0006-0000-0300-00000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1" authorId="0" shapeId="0" xr:uid="{00000000-0006-0000-03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1" authorId="0" shapeId="0" xr:uid="{00000000-0006-0000-03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1" authorId="0" shapeId="0" xr:uid="{00000000-0006-0000-0300-00000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1" authorId="0" shapeId="0" xr:uid="{00000000-0006-0000-03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1" authorId="0" shapeId="0" xr:uid="{00000000-0006-0000-03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1" authorId="0" shapeId="0" xr:uid="{00000000-0006-0000-03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1" authorId="0" shapeId="0" xr:uid="{00000000-0006-0000-03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1" authorId="0" shapeId="0" xr:uid="{00000000-0006-0000-03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1" authorId="0" shapeId="0" xr:uid="{00000000-0006-0000-0300-00000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1" authorId="0" shapeId="0" xr:uid="{00000000-0006-0000-03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1" authorId="0" shapeId="0" xr:uid="{00000000-0006-0000-03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1" authorId="0" shapeId="0" xr:uid="{00000000-0006-0000-03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1" authorId="0" shapeId="0" xr:uid="{00000000-0006-0000-03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1" authorId="0" shapeId="0" xr:uid="{00000000-0006-0000-0300-00001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1" authorId="0" shapeId="0" xr:uid="{00000000-0006-0000-03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1" authorId="0" shapeId="0" xr:uid="{00000000-0006-0000-03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1" authorId="0" shapeId="0" xr:uid="{00000000-0006-0000-03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2" authorId="0" shapeId="0" xr:uid="{00000000-0006-0000-03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2" authorId="0" shapeId="0" xr:uid="{00000000-0006-0000-03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2" authorId="0" shapeId="0" xr:uid="{00000000-0006-0000-03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2" authorId="0" shapeId="0" xr:uid="{00000000-0006-0000-03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2" authorId="0" shapeId="0" xr:uid="{00000000-0006-0000-03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2" authorId="0" shapeId="0" xr:uid="{00000000-0006-0000-03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2" authorId="0" shapeId="0" xr:uid="{00000000-0006-0000-03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2" authorId="0" shapeId="0" xr:uid="{00000000-0006-0000-03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2" authorId="0" shapeId="0" xr:uid="{00000000-0006-0000-03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2" authorId="0" shapeId="0" xr:uid="{00000000-0006-0000-03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2" authorId="0" shapeId="0" xr:uid="{00000000-0006-0000-0300-00002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2" authorId="0" shapeId="0" xr:uid="{00000000-0006-0000-03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2" authorId="0" shapeId="0" xr:uid="{00000000-0006-0000-03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2" authorId="0" shapeId="0" xr:uid="{00000000-0006-0000-0300-00002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2" authorId="0" shapeId="0" xr:uid="{00000000-0006-0000-03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2" authorId="0" shapeId="0" xr:uid="{00000000-0006-0000-0300-00002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2" authorId="0" shapeId="0" xr:uid="{00000000-0006-0000-03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2" authorId="0" shapeId="0" xr:uid="{00000000-0006-0000-03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2" authorId="0" shapeId="0" xr:uid="{00000000-0006-0000-03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2" authorId="0" shapeId="0" xr:uid="{00000000-0006-0000-0300-00002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2" authorId="0" shapeId="0" xr:uid="{00000000-0006-0000-03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3" authorId="0" shapeId="0" xr:uid="{00000000-0006-0000-03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3" authorId="0" shapeId="0" xr:uid="{00000000-0006-0000-03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3" authorId="0" shapeId="0" xr:uid="{00000000-0006-0000-03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3" authorId="0" shapeId="0" xr:uid="{00000000-0006-0000-03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3" authorId="0" shapeId="0" xr:uid="{00000000-0006-0000-03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3" authorId="0" shapeId="0" xr:uid="{00000000-0006-0000-03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3" authorId="0" shapeId="0" xr:uid="{00000000-0006-0000-03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3" authorId="0" shapeId="0" xr:uid="{00000000-0006-0000-0300-00003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3" authorId="0" shapeId="0" xr:uid="{00000000-0006-0000-03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3" authorId="0" shapeId="0" xr:uid="{00000000-0006-0000-03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3" authorId="0" shapeId="0" xr:uid="{00000000-0006-0000-03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3" authorId="0" shapeId="0" xr:uid="{00000000-0006-0000-03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3" authorId="0" shapeId="0" xr:uid="{00000000-0006-0000-03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3" authorId="0" shapeId="0" xr:uid="{00000000-0006-0000-03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3" authorId="0" shapeId="0" xr:uid="{00000000-0006-0000-03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3" authorId="0" shapeId="0" xr:uid="{00000000-0006-0000-03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3" authorId="0" shapeId="0" xr:uid="{00000000-0006-0000-03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3" authorId="0" shapeId="0" xr:uid="{00000000-0006-0000-03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3" authorId="0" shapeId="0" xr:uid="{00000000-0006-0000-0300-00003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3" authorId="0" shapeId="0" xr:uid="{00000000-0006-0000-03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3" authorId="0" shapeId="0" xr:uid="{00000000-0006-0000-03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3" authorId="0" shapeId="0" xr:uid="{00000000-0006-0000-03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3" authorId="0" shapeId="0" xr:uid="{00000000-0006-0000-03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3" authorId="0" shapeId="0" xr:uid="{00000000-0006-0000-03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3" authorId="0" shapeId="0" xr:uid="{00000000-0006-0000-0300-00004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3" authorId="0" shapeId="0" xr:uid="{00000000-0006-0000-03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3" authorId="0" shapeId="0" xr:uid="{00000000-0006-0000-03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4" authorId="0" shapeId="0" xr:uid="{00000000-0006-0000-03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4" authorId="0" shapeId="0" xr:uid="{00000000-0006-0000-03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4" authorId="0" shapeId="0" xr:uid="{00000000-0006-0000-03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4" authorId="0" shapeId="0" xr:uid="{00000000-0006-0000-03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4" authorId="0" shapeId="0" xr:uid="{00000000-0006-0000-03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4" authorId="0" shapeId="0" xr:uid="{00000000-0006-0000-03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4" authorId="0" shapeId="0" xr:uid="{00000000-0006-0000-03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4" authorId="0" shapeId="0" xr:uid="{00000000-0006-0000-0300-00004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4" authorId="0" shapeId="0" xr:uid="{00000000-0006-0000-03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4" authorId="0" shapeId="0" xr:uid="{00000000-0006-0000-03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4" authorId="0" shapeId="0" xr:uid="{00000000-0006-0000-03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4" authorId="0" shapeId="0" xr:uid="{00000000-0006-0000-03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4" authorId="0" shapeId="0" xr:uid="{00000000-0006-0000-0300-00005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4" authorId="0" shapeId="0" xr:uid="{00000000-0006-0000-03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4" authorId="0" shapeId="0" xr:uid="{00000000-0006-0000-03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4" authorId="0" shapeId="0" xr:uid="{00000000-0006-0000-03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4" authorId="0" shapeId="0" xr:uid="{00000000-0006-0000-03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5" authorId="0" shapeId="0" xr:uid="{00000000-0006-0000-03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5" authorId="0" shapeId="0" xr:uid="{00000000-0006-0000-03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5" authorId="0" shapeId="0" xr:uid="{00000000-0006-0000-03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5" authorId="0" shapeId="0" xr:uid="{00000000-0006-0000-03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5" authorId="0" shapeId="0" xr:uid="{00000000-0006-0000-03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5" authorId="0" shapeId="0" xr:uid="{00000000-0006-0000-0300-00005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5" authorId="0" shapeId="0" xr:uid="{00000000-0006-0000-03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5" authorId="0" shapeId="0" xr:uid="{00000000-0006-0000-03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5" authorId="0" shapeId="0" xr:uid="{00000000-0006-0000-03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5" authorId="0" shapeId="0" xr:uid="{00000000-0006-0000-03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5" authorId="0" shapeId="0" xr:uid="{00000000-0006-0000-03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5" authorId="0" shapeId="0" xr:uid="{00000000-0006-0000-03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5" authorId="0" shapeId="0" xr:uid="{00000000-0006-0000-03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5" authorId="0" shapeId="0" xr:uid="{00000000-0006-0000-03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5" authorId="0" shapeId="0" xr:uid="{00000000-0006-0000-03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5" authorId="0" shapeId="0" xr:uid="{00000000-0006-0000-03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5" authorId="0" shapeId="0" xr:uid="{00000000-0006-0000-03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5" authorId="0" shapeId="0" xr:uid="{00000000-0006-0000-03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5" authorId="0" shapeId="0" xr:uid="{00000000-0006-0000-03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5" authorId="0" shapeId="0" xr:uid="{00000000-0006-0000-0300-00006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5" authorId="0" shapeId="0" xr:uid="{00000000-0006-0000-03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5" authorId="0" shapeId="0" xr:uid="{00000000-0006-0000-03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5" authorId="0" shapeId="0" xr:uid="{00000000-0006-0000-03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6" authorId="0" shapeId="0" xr:uid="{00000000-0006-0000-03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6" authorId="0" shapeId="0" xr:uid="{00000000-0006-0000-03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6" authorId="0" shapeId="0" xr:uid="{00000000-0006-0000-03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6" authorId="0" shapeId="0" xr:uid="{00000000-0006-0000-03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6" authorId="0" shapeId="0" xr:uid="{00000000-0006-0000-0300-00007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6" authorId="0" shapeId="0" xr:uid="{00000000-0006-0000-03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6" authorId="0" shapeId="0" xr:uid="{00000000-0006-0000-03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6" authorId="0" shapeId="0" xr:uid="{00000000-0006-0000-03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6" authorId="0" shapeId="0" xr:uid="{00000000-0006-0000-03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6" authorId="0" shapeId="0" xr:uid="{00000000-0006-0000-03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6" authorId="0" shapeId="0" xr:uid="{00000000-0006-0000-03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6" authorId="0" shapeId="0" xr:uid="{00000000-0006-0000-03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6" authorId="0" shapeId="0" xr:uid="{00000000-0006-0000-03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6" authorId="0" shapeId="0" xr:uid="{00000000-0006-0000-03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6" authorId="0" shapeId="0" xr:uid="{00000000-0006-0000-03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6" authorId="0" shapeId="0" xr:uid="{00000000-0006-0000-0300-00007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6" authorId="0" shapeId="0" xr:uid="{00000000-0006-0000-03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6" authorId="0" shapeId="0" xr:uid="{00000000-0006-0000-03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6" authorId="0" shapeId="0" xr:uid="{00000000-0006-0000-03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6" authorId="0" shapeId="0" xr:uid="{00000000-0006-0000-03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6" authorId="0" shapeId="0" xr:uid="{00000000-0006-0000-0300-00008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6" authorId="0" shapeId="0" xr:uid="{00000000-0006-0000-03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7" authorId="0" shapeId="0" xr:uid="{00000000-0006-0000-03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7" authorId="0" shapeId="0" xr:uid="{00000000-0006-0000-03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7" authorId="0" shapeId="0" xr:uid="{00000000-0006-0000-03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7" authorId="0" shapeId="0" xr:uid="{00000000-0006-0000-03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7" authorId="0" shapeId="0" xr:uid="{00000000-0006-0000-03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7" authorId="0" shapeId="0" xr:uid="{00000000-0006-0000-03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7" authorId="0" shapeId="0" xr:uid="{00000000-0006-0000-03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7" authorId="0" shapeId="0" xr:uid="{00000000-0006-0000-03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7" authorId="0" shapeId="0" xr:uid="{00000000-0006-0000-03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7" authorId="0" shapeId="0" xr:uid="{00000000-0006-0000-03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7" authorId="0" shapeId="0" xr:uid="{00000000-0006-0000-03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7" authorId="0" shapeId="0" xr:uid="{00000000-0006-0000-0300-00008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7" authorId="0" shapeId="0" xr:uid="{00000000-0006-0000-03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8" authorId="0" shapeId="0" xr:uid="{00000000-0006-0000-03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8" authorId="0" shapeId="0" xr:uid="{00000000-0006-0000-03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8" authorId="0" shapeId="0" xr:uid="{00000000-0006-0000-03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8" authorId="0" shapeId="0" xr:uid="{00000000-0006-0000-03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8" authorId="0" shapeId="0" xr:uid="{00000000-0006-0000-03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8" authorId="0" shapeId="0" xr:uid="{00000000-0006-0000-0300-00009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8" authorId="0" shapeId="0" xr:uid="{00000000-0006-0000-03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8" authorId="0" shapeId="0" xr:uid="{00000000-0006-0000-03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8" authorId="0" shapeId="0" xr:uid="{00000000-0006-0000-0300-00009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8" authorId="0" shapeId="0" xr:uid="{00000000-0006-0000-0300-00009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8" authorId="0" shapeId="0" xr:uid="{00000000-0006-0000-03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8" authorId="0" shapeId="0" xr:uid="{00000000-0006-0000-03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8" authorId="0" shapeId="0" xr:uid="{00000000-0006-0000-03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9" authorId="0" shapeId="0" xr:uid="{00000000-0006-0000-03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9" authorId="0" shapeId="0" xr:uid="{00000000-0006-0000-03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9" authorId="0" shapeId="0" xr:uid="{00000000-0006-0000-03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9" authorId="0" shapeId="0" xr:uid="{00000000-0006-0000-03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9" authorId="0" shapeId="0" xr:uid="{00000000-0006-0000-03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9" authorId="0" shapeId="0" xr:uid="{00000000-0006-0000-03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9" authorId="0" shapeId="0" xr:uid="{00000000-0006-0000-03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9" authorId="0" shapeId="0" xr:uid="{00000000-0006-0000-03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9" authorId="0" shapeId="0" xr:uid="{00000000-0006-0000-03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9" authorId="0" shapeId="0" xr:uid="{00000000-0006-0000-03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9" authorId="0" shapeId="0" xr:uid="{00000000-0006-0000-03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9" authorId="0" shapeId="0" xr:uid="{00000000-0006-0000-03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9" authorId="0" shapeId="0" xr:uid="{00000000-0006-0000-03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9" authorId="0" shapeId="0" xr:uid="{00000000-0006-0000-03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9" authorId="0" shapeId="0" xr:uid="{00000000-0006-0000-03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9" authorId="0" shapeId="0" xr:uid="{00000000-0006-0000-0300-0000A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9" authorId="0" shapeId="0" xr:uid="{00000000-0006-0000-03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9" authorId="0" shapeId="0" xr:uid="{00000000-0006-0000-0300-0000A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9" authorId="0" shapeId="0" xr:uid="{00000000-0006-0000-03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9" authorId="0" shapeId="0" xr:uid="{00000000-0006-0000-03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9" authorId="0" shapeId="0" xr:uid="{00000000-0006-0000-03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20" authorId="0" shapeId="0" xr:uid="{00000000-0006-0000-03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20" authorId="0" shapeId="0" xr:uid="{00000000-0006-0000-03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20" authorId="0" shapeId="0" xr:uid="{00000000-0006-0000-03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20" authorId="0" shapeId="0" xr:uid="{00000000-0006-0000-03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20" authorId="0" shapeId="0" xr:uid="{00000000-0006-0000-03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20" authorId="0" shapeId="0" xr:uid="{00000000-0006-0000-03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20" authorId="0" shapeId="0" xr:uid="{00000000-0006-0000-0300-0000B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20" authorId="0" shapeId="0" xr:uid="{00000000-0006-0000-03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20" authorId="0" shapeId="0" xr:uid="{00000000-0006-0000-03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20" authorId="0" shapeId="0" xr:uid="{00000000-0006-0000-03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20" authorId="0" shapeId="0" xr:uid="{00000000-0006-0000-03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20" authorId="0" shapeId="0" xr:uid="{00000000-0006-0000-03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20" authorId="0" shapeId="0" xr:uid="{00000000-0006-0000-03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20" authorId="0" shapeId="0" xr:uid="{00000000-0006-0000-03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20" authorId="0" shapeId="0" xr:uid="{00000000-0006-0000-0300-0000C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20" authorId="0" shapeId="0" xr:uid="{00000000-0006-0000-03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20" authorId="0" shapeId="0" xr:uid="{00000000-0006-0000-0300-0000C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20" authorId="0" shapeId="0" xr:uid="{00000000-0006-0000-03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20" authorId="0" shapeId="0" xr:uid="{00000000-0006-0000-03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20" authorId="0" shapeId="0" xr:uid="{00000000-0006-0000-0300-0000C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20" authorId="0" shapeId="0" xr:uid="{00000000-0006-0000-03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20" authorId="0" shapeId="0" xr:uid="{00000000-0006-0000-0300-0000C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20" authorId="0" shapeId="0" xr:uid="{00000000-0006-0000-0300-0000C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20" authorId="0" shapeId="0" xr:uid="{00000000-0006-0000-0300-0000C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20" authorId="0" shapeId="0" xr:uid="{00000000-0006-0000-03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20" authorId="0" shapeId="0" xr:uid="{00000000-0006-0000-0300-0000C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4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AN11" authorId="0" shapeId="0" xr:uid="{00000000-0006-0000-04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1" authorId="0" shapeId="0" xr:uid="{00000000-0006-0000-04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1" authorId="0" shapeId="0" xr:uid="{00000000-0006-0000-04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1" authorId="0" shapeId="0" xr:uid="{00000000-0006-0000-04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1" authorId="0" shapeId="0" xr:uid="{00000000-0006-0000-0400-00000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1" authorId="0" shapeId="0" xr:uid="{00000000-0006-0000-04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1" authorId="0" shapeId="0" xr:uid="{00000000-0006-0000-04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1" authorId="0" shapeId="0" xr:uid="{00000000-0006-0000-04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1" authorId="0" shapeId="0" xr:uid="{00000000-0006-0000-04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1" authorId="0" shapeId="0" xr:uid="{00000000-0006-0000-04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1" authorId="0" shapeId="0" xr:uid="{00000000-0006-0000-04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1" authorId="0" shapeId="0" xr:uid="{00000000-0006-0000-04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1" authorId="0" shapeId="0" xr:uid="{00000000-0006-0000-04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1" authorId="0" shapeId="0" xr:uid="{00000000-0006-0000-04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1" authorId="0" shapeId="0" xr:uid="{00000000-0006-0000-0400-00001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1" authorId="0" shapeId="0" xr:uid="{00000000-0006-0000-04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1" authorId="0" shapeId="0" xr:uid="{00000000-0006-0000-04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1" authorId="0" shapeId="0" xr:uid="{00000000-0006-0000-0400-00001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1" authorId="0" shapeId="0" xr:uid="{00000000-0006-0000-0400-00001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1" authorId="0" shapeId="0" xr:uid="{00000000-0006-0000-04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1" authorId="0" shapeId="0" xr:uid="{00000000-0006-0000-0400-00001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1" authorId="0" shapeId="0" xr:uid="{00000000-0006-0000-0400-00001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1" authorId="0" shapeId="0" xr:uid="{00000000-0006-0000-04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1" authorId="0" shapeId="0" xr:uid="{00000000-0006-0000-0400-00001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1" authorId="0" shapeId="0" xr:uid="{00000000-0006-0000-0400-00001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1" authorId="0" shapeId="0" xr:uid="{00000000-0006-0000-0400-00001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1" authorId="0" shapeId="0" xr:uid="{00000000-0006-0000-0400-00001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1" authorId="0" shapeId="0" xr:uid="{00000000-0006-0000-0400-00001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1" authorId="0" shapeId="0" xr:uid="{00000000-0006-0000-0400-00001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1" authorId="0" shapeId="0" xr:uid="{00000000-0006-0000-0400-00001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1" authorId="0" shapeId="0" xr:uid="{00000000-0006-0000-0400-00002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1" authorId="0" shapeId="0" xr:uid="{00000000-0006-0000-0400-00002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1" authorId="0" shapeId="0" xr:uid="{00000000-0006-0000-0400-00002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1" authorId="0" shapeId="0" xr:uid="{00000000-0006-0000-0400-00002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1" authorId="0" shapeId="0" xr:uid="{00000000-0006-0000-0400-00002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1" authorId="0" shapeId="0" xr:uid="{00000000-0006-0000-04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1" authorId="0" shapeId="0" xr:uid="{00000000-0006-0000-0400-00002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1" authorId="0" shapeId="0" xr:uid="{00000000-0006-0000-04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1" authorId="0" shapeId="0" xr:uid="{00000000-0006-0000-0400-00002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1" authorId="0" shapeId="0" xr:uid="{00000000-0006-0000-0400-00002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1" authorId="0" shapeId="0" xr:uid="{00000000-0006-0000-04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1" authorId="0" shapeId="0" xr:uid="{00000000-0006-0000-0400-00002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1" authorId="0" shapeId="0" xr:uid="{00000000-0006-0000-04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1" authorId="0" shapeId="0" xr:uid="{00000000-0006-0000-0400-00002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1" authorId="0" shapeId="0" xr:uid="{00000000-0006-0000-0400-00002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1" authorId="0" shapeId="0" xr:uid="{00000000-0006-0000-04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1" authorId="0" shapeId="0" xr:uid="{00000000-0006-0000-0400-00003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1" authorId="0" shapeId="0" xr:uid="{00000000-0006-0000-0400-00003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1" authorId="0" shapeId="0" xr:uid="{00000000-0006-0000-0400-00003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1" authorId="0" shapeId="0" xr:uid="{00000000-0006-0000-0400-00003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1" authorId="0" shapeId="0" xr:uid="{00000000-0006-0000-0400-00003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1" authorId="0" shapeId="0" xr:uid="{00000000-0006-0000-04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1" authorId="0" shapeId="0" xr:uid="{00000000-0006-0000-0400-00003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1" authorId="0" shapeId="0" xr:uid="{00000000-0006-0000-0400-00003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1" authorId="0" shapeId="0" xr:uid="{00000000-0006-0000-0400-00003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1" authorId="0" shapeId="0" xr:uid="{00000000-0006-0000-0400-00003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1" authorId="0" shapeId="0" xr:uid="{00000000-0006-0000-0400-00003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1" authorId="0" shapeId="0" xr:uid="{00000000-0006-0000-0400-00003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1" authorId="0" shapeId="0" xr:uid="{00000000-0006-0000-04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1" authorId="0" shapeId="0" xr:uid="{00000000-0006-0000-0400-00003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1" authorId="0" shapeId="0" xr:uid="{00000000-0006-0000-04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1" authorId="0" shapeId="0" xr:uid="{00000000-0006-0000-0400-00003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1" authorId="0" shapeId="0" xr:uid="{00000000-0006-0000-0400-00004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1" authorId="0" shapeId="0" xr:uid="{00000000-0006-0000-0400-00004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1" authorId="0" shapeId="0" xr:uid="{00000000-0006-0000-0400-00004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1" authorId="0" shapeId="0" xr:uid="{00000000-0006-0000-0400-00004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1" authorId="0" shapeId="0" xr:uid="{00000000-0006-0000-04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1" authorId="0" shapeId="0" xr:uid="{00000000-0006-0000-0400-00004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1" authorId="0" shapeId="0" xr:uid="{00000000-0006-0000-04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1" authorId="0" shapeId="0" xr:uid="{00000000-0006-0000-0400-00004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1" authorId="0" shapeId="0" xr:uid="{00000000-0006-0000-0400-00004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1" authorId="0" shapeId="0" xr:uid="{00000000-0006-0000-04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1" authorId="0" shapeId="0" xr:uid="{00000000-0006-0000-0400-00004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1" authorId="0" shapeId="0" xr:uid="{00000000-0006-0000-04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1" authorId="0" shapeId="0" xr:uid="{00000000-0006-0000-0400-00004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1" authorId="0" shapeId="0" xr:uid="{00000000-0006-0000-0400-00004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1" authorId="0" shapeId="0" xr:uid="{00000000-0006-0000-04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1" authorId="0" shapeId="0" xr:uid="{00000000-0006-0000-04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1" authorId="0" shapeId="0" xr:uid="{00000000-0006-0000-0400-00005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1" authorId="0" shapeId="0" xr:uid="{00000000-0006-0000-04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1" authorId="0" shapeId="0" xr:uid="{00000000-0006-0000-04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1" authorId="0" shapeId="0" xr:uid="{00000000-0006-0000-0400-00005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1" authorId="0" shapeId="0" xr:uid="{00000000-0006-0000-0400-00005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1" authorId="0" shapeId="0" xr:uid="{00000000-0006-0000-0400-00005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1" authorId="0" shapeId="0" xr:uid="{00000000-0006-0000-0400-00005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1" authorId="0" shapeId="0" xr:uid="{00000000-0006-0000-0400-00005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1" authorId="0" shapeId="0" xr:uid="{00000000-0006-0000-0400-00005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1" authorId="0" shapeId="0" xr:uid="{00000000-0006-0000-04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1" authorId="0" shapeId="0" xr:uid="{00000000-0006-0000-04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1" authorId="0" shapeId="0" xr:uid="{00000000-0006-0000-0400-00005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1" authorId="0" shapeId="0" xr:uid="{00000000-0006-0000-04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1" authorId="0" shapeId="0" xr:uid="{00000000-0006-0000-0400-00005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1" authorId="0" shapeId="0" xr:uid="{00000000-0006-0000-0400-00005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1" authorId="0" shapeId="0" xr:uid="{00000000-0006-0000-0400-00005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1" authorId="0" shapeId="0" xr:uid="{00000000-0006-0000-0400-00006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1" authorId="0" shapeId="0" xr:uid="{00000000-0006-0000-0400-00006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1" authorId="0" shapeId="0" xr:uid="{00000000-0006-0000-0400-00006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1" authorId="0" shapeId="0" xr:uid="{00000000-0006-0000-04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1" authorId="0" shapeId="0" xr:uid="{00000000-0006-0000-0400-00006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1" authorId="0" shapeId="0" xr:uid="{00000000-0006-0000-0400-00006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1" authorId="0" shapeId="0" xr:uid="{00000000-0006-0000-04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1" authorId="0" shapeId="0" xr:uid="{00000000-0006-0000-04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1" authorId="0" shapeId="0" xr:uid="{00000000-0006-0000-04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1" authorId="0" shapeId="0" xr:uid="{00000000-0006-0000-04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1" authorId="0" shapeId="0" xr:uid="{00000000-0006-0000-04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1" authorId="0" shapeId="0" xr:uid="{00000000-0006-0000-04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1" authorId="0" shapeId="0" xr:uid="{00000000-0006-0000-04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2" authorId="0" shapeId="0" xr:uid="{00000000-0006-0000-04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2" authorId="0" shapeId="0" xr:uid="{00000000-0006-0000-04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2" authorId="0" shapeId="0" xr:uid="{00000000-0006-0000-04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2" authorId="0" shapeId="0" xr:uid="{00000000-0006-0000-04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2" authorId="0" shapeId="0" xr:uid="{00000000-0006-0000-04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2" authorId="0" shapeId="0" xr:uid="{00000000-0006-0000-04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2" authorId="0" shapeId="0" xr:uid="{00000000-0006-0000-04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2" authorId="0" shapeId="0" xr:uid="{00000000-0006-0000-04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2" authorId="0" shapeId="0" xr:uid="{00000000-0006-0000-04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2" authorId="0" shapeId="0" xr:uid="{00000000-0006-0000-04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2" authorId="0" shapeId="0" xr:uid="{00000000-0006-0000-04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2" authorId="0" shapeId="0" xr:uid="{00000000-0006-0000-04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2" authorId="0" shapeId="0" xr:uid="{00000000-0006-0000-04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2" authorId="0" shapeId="0" xr:uid="{00000000-0006-0000-04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2" authorId="0" shapeId="0" xr:uid="{00000000-0006-0000-04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2" authorId="0" shapeId="0" xr:uid="{00000000-0006-0000-0400-00007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2" authorId="0" shapeId="0" xr:uid="{00000000-0006-0000-04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2" authorId="0" shapeId="0" xr:uid="{00000000-0006-0000-04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2" authorId="0" shapeId="0" xr:uid="{00000000-0006-0000-0400-00007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2" authorId="0" shapeId="0" xr:uid="{00000000-0006-0000-04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2" authorId="0" shapeId="0" xr:uid="{00000000-0006-0000-04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2" authorId="0" shapeId="0" xr:uid="{00000000-0006-0000-0400-00008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2" authorId="0" shapeId="0" xr:uid="{00000000-0006-0000-04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2" authorId="0" shapeId="0" xr:uid="{00000000-0006-0000-0400-00008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2" authorId="0" shapeId="0" xr:uid="{00000000-0006-0000-0400-00008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2" authorId="0" shapeId="0" xr:uid="{00000000-0006-0000-04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2" authorId="0" shapeId="0" xr:uid="{00000000-0006-0000-04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2" authorId="0" shapeId="0" xr:uid="{00000000-0006-0000-0400-00008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2" authorId="0" shapeId="0" xr:uid="{00000000-0006-0000-0400-00008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2" authorId="0" shapeId="0" xr:uid="{00000000-0006-0000-0400-00008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2" authorId="0" shapeId="0" xr:uid="{00000000-0006-0000-0400-00008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2" authorId="0" shapeId="0" xr:uid="{00000000-0006-0000-0400-00008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2" authorId="0" shapeId="0" xr:uid="{00000000-0006-0000-0400-00008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2" authorId="0" shapeId="0" xr:uid="{00000000-0006-0000-04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2" authorId="0" shapeId="0" xr:uid="{00000000-0006-0000-04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2" authorId="0" shapeId="0" xr:uid="{00000000-0006-0000-0400-00009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2" authorId="0" shapeId="0" xr:uid="{00000000-0006-0000-04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2" authorId="0" shapeId="0" xr:uid="{00000000-0006-0000-0400-00009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2" authorId="0" shapeId="0" xr:uid="{00000000-0006-0000-0400-00009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2" authorId="0" shapeId="0" xr:uid="{00000000-0006-0000-04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2" authorId="0" shapeId="0" xr:uid="{00000000-0006-0000-0400-00009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2" authorId="0" shapeId="0" xr:uid="{00000000-0006-0000-0400-00009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2" authorId="0" shapeId="0" xr:uid="{00000000-0006-0000-04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2" authorId="0" shapeId="0" xr:uid="{00000000-0006-0000-04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2" authorId="0" shapeId="0" xr:uid="{00000000-0006-0000-0400-00009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2" authorId="0" shapeId="0" xr:uid="{00000000-0006-0000-04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2" authorId="0" shapeId="0" xr:uid="{00000000-0006-0000-0400-00009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2" authorId="0" shapeId="0" xr:uid="{00000000-0006-0000-0400-00009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2" authorId="0" shapeId="0" xr:uid="{00000000-0006-0000-04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2" authorId="0" shapeId="0" xr:uid="{00000000-0006-0000-04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2" authorId="0" shapeId="0" xr:uid="{00000000-0006-0000-0400-00009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2" authorId="0" shapeId="0" xr:uid="{00000000-0006-0000-0400-0000A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2" authorId="0" shapeId="0" xr:uid="{00000000-0006-0000-04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2" authorId="0" shapeId="0" xr:uid="{00000000-0006-0000-0400-0000A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2" authorId="0" shapeId="0" xr:uid="{00000000-0006-0000-0400-0000A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2" authorId="0" shapeId="0" xr:uid="{00000000-0006-0000-04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2" authorId="0" shapeId="0" xr:uid="{00000000-0006-0000-0400-0000A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2" authorId="0" shapeId="0" xr:uid="{00000000-0006-0000-0400-0000A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2" authorId="0" shapeId="0" xr:uid="{00000000-0006-0000-0400-0000A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2" authorId="0" shapeId="0" xr:uid="{00000000-0006-0000-0400-0000A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2" authorId="0" shapeId="0" xr:uid="{00000000-0006-0000-0400-0000A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2" authorId="0" shapeId="0" xr:uid="{00000000-0006-0000-0400-0000A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2" authorId="0" shapeId="0" xr:uid="{00000000-0006-0000-0400-0000A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2" authorId="0" shapeId="0" xr:uid="{00000000-0006-0000-0400-0000A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2" authorId="0" shapeId="0" xr:uid="{00000000-0006-0000-0400-0000A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2" authorId="0" shapeId="0" xr:uid="{00000000-0006-0000-0400-0000A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2" authorId="0" shapeId="0" xr:uid="{00000000-0006-0000-0400-0000A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2" authorId="0" shapeId="0" xr:uid="{00000000-0006-0000-0400-0000B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2" authorId="0" shapeId="0" xr:uid="{00000000-0006-0000-0400-0000B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2" authorId="0" shapeId="0" xr:uid="{00000000-0006-0000-04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2" authorId="0" shapeId="0" xr:uid="{00000000-0006-0000-04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2" authorId="0" shapeId="0" xr:uid="{00000000-0006-0000-04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2" authorId="0" shapeId="0" xr:uid="{00000000-0006-0000-04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2" authorId="0" shapeId="0" xr:uid="{00000000-0006-0000-04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2" authorId="0" shapeId="0" xr:uid="{00000000-0006-0000-04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2" authorId="0" shapeId="0" xr:uid="{00000000-0006-0000-0400-0000B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2" authorId="0" shapeId="0" xr:uid="{00000000-0006-0000-0400-0000B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2" authorId="0" shapeId="0" xr:uid="{00000000-0006-0000-04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2" authorId="0" shapeId="0" xr:uid="{00000000-0006-0000-04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2" authorId="0" shapeId="0" xr:uid="{00000000-0006-0000-04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2" authorId="0" shapeId="0" xr:uid="{00000000-0006-0000-04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2" authorId="0" shapeId="0" xr:uid="{00000000-0006-0000-04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2" authorId="0" shapeId="0" xr:uid="{00000000-0006-0000-0400-0000B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2" authorId="0" shapeId="0" xr:uid="{00000000-0006-0000-0400-0000C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2" authorId="0" shapeId="0" xr:uid="{00000000-0006-0000-0400-0000C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2" authorId="0" shapeId="0" xr:uid="{00000000-0006-0000-0400-0000C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2" authorId="0" shapeId="0" xr:uid="{00000000-0006-0000-0400-0000C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2" authorId="0" shapeId="0" xr:uid="{00000000-0006-0000-0400-0000C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2" authorId="0" shapeId="0" xr:uid="{00000000-0006-0000-04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2" authorId="0" shapeId="0" xr:uid="{00000000-0006-0000-04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2" authorId="0" shapeId="0" xr:uid="{00000000-0006-0000-04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2" authorId="0" shapeId="0" xr:uid="{00000000-0006-0000-0400-0000C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2" authorId="0" shapeId="0" xr:uid="{00000000-0006-0000-0400-0000C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2" authorId="0" shapeId="0" xr:uid="{00000000-0006-0000-0400-0000C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2" authorId="0" shapeId="0" xr:uid="{00000000-0006-0000-0400-0000C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2" authorId="0" shapeId="0" xr:uid="{00000000-0006-0000-0400-0000C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2" authorId="0" shapeId="0" xr:uid="{00000000-0006-0000-0400-0000C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2" authorId="0" shapeId="0" xr:uid="{00000000-0006-0000-0400-0000C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2" authorId="0" shapeId="0" xr:uid="{00000000-0006-0000-0400-0000C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2" authorId="0" shapeId="0" xr:uid="{00000000-0006-0000-0400-0000D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2" authorId="0" shapeId="0" xr:uid="{00000000-0006-0000-0400-0000D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2" authorId="0" shapeId="0" xr:uid="{00000000-0006-0000-0400-0000D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2" authorId="0" shapeId="0" xr:uid="{00000000-0006-0000-0400-0000D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2" authorId="0" shapeId="0" xr:uid="{00000000-0006-0000-0400-0000D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2" authorId="0" shapeId="0" xr:uid="{00000000-0006-0000-0400-0000D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2" authorId="0" shapeId="0" xr:uid="{00000000-0006-0000-0400-0000D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2" authorId="0" shapeId="0" xr:uid="{00000000-0006-0000-04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2" authorId="0" shapeId="0" xr:uid="{00000000-0006-0000-04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2" authorId="0" shapeId="0" xr:uid="{00000000-0006-0000-0400-0000D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2" authorId="0" shapeId="0" xr:uid="{00000000-0006-0000-04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2" authorId="0" shapeId="0" xr:uid="{00000000-0006-0000-0400-0000D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3" authorId="0" shapeId="0" xr:uid="{00000000-0006-0000-04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3" authorId="0" shapeId="0" xr:uid="{00000000-0006-0000-04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3" authorId="0" shapeId="0" xr:uid="{00000000-0006-0000-04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3" authorId="0" shapeId="0" xr:uid="{00000000-0006-0000-0400-0000D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3" authorId="0" shapeId="0" xr:uid="{00000000-0006-0000-04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3" authorId="0" shapeId="0" xr:uid="{00000000-0006-0000-0400-0000E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3" authorId="0" shapeId="0" xr:uid="{00000000-0006-0000-0400-0000E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3" authorId="0" shapeId="0" xr:uid="{00000000-0006-0000-04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3" authorId="0" shapeId="0" xr:uid="{00000000-0006-0000-04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3" authorId="0" shapeId="0" xr:uid="{00000000-0006-0000-0400-0000E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3" authorId="0" shapeId="0" xr:uid="{00000000-0006-0000-04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3" authorId="0" shapeId="0" xr:uid="{00000000-0006-0000-04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3" authorId="0" shapeId="0" xr:uid="{00000000-0006-0000-0400-0000E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3" authorId="0" shapeId="0" xr:uid="{00000000-0006-0000-0400-0000E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3" authorId="0" shapeId="0" xr:uid="{00000000-0006-0000-0400-0000E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3" authorId="0" shapeId="0" xr:uid="{00000000-0006-0000-0400-0000E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3" authorId="0" shapeId="0" xr:uid="{00000000-0006-0000-0400-0000E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3" authorId="0" shapeId="0" xr:uid="{00000000-0006-0000-0400-0000E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3" authorId="0" shapeId="0" xr:uid="{00000000-0006-0000-0400-0000E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3" authorId="0" shapeId="0" xr:uid="{00000000-0006-0000-0400-0000E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3" authorId="0" shapeId="0" xr:uid="{00000000-0006-0000-0400-0000F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3" authorId="0" shapeId="0" xr:uid="{00000000-0006-0000-0400-0000F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3" authorId="0" shapeId="0" xr:uid="{00000000-0006-0000-0400-0000F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3" authorId="0" shapeId="0" xr:uid="{00000000-0006-0000-0400-0000F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3" authorId="0" shapeId="0" xr:uid="{00000000-0006-0000-0400-0000F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3" authorId="0" shapeId="0" xr:uid="{00000000-0006-0000-0400-0000F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3" authorId="0" shapeId="0" xr:uid="{00000000-0006-0000-0400-0000F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3" authorId="0" shapeId="0" xr:uid="{00000000-0006-0000-0400-0000F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3" authorId="0" shapeId="0" xr:uid="{00000000-0006-0000-0400-0000F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3" authorId="0" shapeId="0" xr:uid="{00000000-0006-0000-0400-0000F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3" authorId="0" shapeId="0" xr:uid="{00000000-0006-0000-0400-0000F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3" authorId="0" shapeId="0" xr:uid="{00000000-0006-0000-0400-0000F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3" authorId="0" shapeId="0" xr:uid="{00000000-0006-0000-0400-0000F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3" authorId="0" shapeId="0" xr:uid="{00000000-0006-0000-0400-0000F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3" authorId="0" shapeId="0" xr:uid="{00000000-0006-0000-0400-0000F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3" authorId="0" shapeId="0" xr:uid="{00000000-0006-0000-0400-0000F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3" authorId="0" shapeId="0" xr:uid="{00000000-0006-0000-0400-00000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3" authorId="0" shapeId="0" xr:uid="{00000000-0006-0000-0400-00000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3" authorId="0" shapeId="0" xr:uid="{00000000-0006-0000-0400-00000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3" authorId="0" shapeId="0" xr:uid="{00000000-0006-0000-0400-00000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3" authorId="0" shapeId="0" xr:uid="{00000000-0006-0000-0400-00000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3" authorId="0" shapeId="0" xr:uid="{00000000-0006-0000-0400-00000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3" authorId="0" shapeId="0" xr:uid="{00000000-0006-0000-0400-00000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3" authorId="0" shapeId="0" xr:uid="{00000000-0006-0000-0400-00000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3" authorId="0" shapeId="0" xr:uid="{00000000-0006-0000-0400-00000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3" authorId="0" shapeId="0" xr:uid="{00000000-0006-0000-0400-00000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3" authorId="0" shapeId="0" xr:uid="{00000000-0006-0000-0400-00000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3" authorId="0" shapeId="0" xr:uid="{00000000-0006-0000-0400-00000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3" authorId="0" shapeId="0" xr:uid="{00000000-0006-0000-0400-00000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3" authorId="0" shapeId="0" xr:uid="{00000000-0006-0000-0400-00000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3" authorId="0" shapeId="0" xr:uid="{00000000-0006-0000-0400-00000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3" authorId="0" shapeId="0" xr:uid="{00000000-0006-0000-0400-00000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3" authorId="0" shapeId="0" xr:uid="{00000000-0006-0000-0400-00001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3" authorId="0" shapeId="0" xr:uid="{00000000-0006-0000-0400-00001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3" authorId="0" shapeId="0" xr:uid="{00000000-0006-0000-0400-00001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3" authorId="0" shapeId="0" xr:uid="{00000000-0006-0000-0400-00001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3" authorId="0" shapeId="0" xr:uid="{00000000-0006-0000-0400-00001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3" authorId="0" shapeId="0" xr:uid="{00000000-0006-0000-0400-00001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3" authorId="0" shapeId="0" xr:uid="{00000000-0006-0000-0400-00001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3" authorId="0" shapeId="0" xr:uid="{00000000-0006-0000-0400-00001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3" authorId="0" shapeId="0" xr:uid="{00000000-0006-0000-0400-00001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3" authorId="0" shapeId="0" xr:uid="{00000000-0006-0000-0400-00001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3" authorId="0" shapeId="0" xr:uid="{00000000-0006-0000-0400-00001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3" authorId="0" shapeId="0" xr:uid="{00000000-0006-0000-0400-00001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3" authorId="0" shapeId="0" xr:uid="{00000000-0006-0000-0400-00001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3" authorId="0" shapeId="0" xr:uid="{00000000-0006-0000-0400-00001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3" authorId="0" shapeId="0" xr:uid="{00000000-0006-0000-0400-00001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3" authorId="0" shapeId="0" xr:uid="{00000000-0006-0000-0400-00001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3" authorId="0" shapeId="0" xr:uid="{00000000-0006-0000-0400-00002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3" authorId="0" shapeId="0" xr:uid="{00000000-0006-0000-0400-00002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3" authorId="0" shapeId="0" xr:uid="{00000000-0006-0000-0400-00002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3" authorId="0" shapeId="0" xr:uid="{00000000-0006-0000-0400-00002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3" authorId="0" shapeId="0" xr:uid="{00000000-0006-0000-0400-00002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3" authorId="0" shapeId="0" xr:uid="{00000000-0006-0000-0400-00002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3" authorId="0" shapeId="0" xr:uid="{00000000-0006-0000-0400-00002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3" authorId="0" shapeId="0" xr:uid="{00000000-0006-0000-0400-00002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3" authorId="0" shapeId="0" xr:uid="{00000000-0006-0000-0400-00002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3" authorId="0" shapeId="0" xr:uid="{00000000-0006-0000-0400-00002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3" authorId="0" shapeId="0" xr:uid="{00000000-0006-0000-0400-00002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3" authorId="0" shapeId="0" xr:uid="{00000000-0006-0000-0400-00002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3" authorId="0" shapeId="0" xr:uid="{00000000-0006-0000-0400-00002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3" authorId="0" shapeId="0" xr:uid="{00000000-0006-0000-0400-00002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3" authorId="0" shapeId="0" xr:uid="{00000000-0006-0000-0400-00002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3" authorId="0" shapeId="0" xr:uid="{00000000-0006-0000-0400-00002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3" authorId="0" shapeId="0" xr:uid="{00000000-0006-0000-0400-00003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3" authorId="0" shapeId="0" xr:uid="{00000000-0006-0000-0400-00003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3" authorId="0" shapeId="0" xr:uid="{00000000-0006-0000-0400-00003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3" authorId="0" shapeId="0" xr:uid="{00000000-0006-0000-0400-00003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3" authorId="0" shapeId="0" xr:uid="{00000000-0006-0000-0400-00003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3" authorId="0" shapeId="0" xr:uid="{00000000-0006-0000-0400-00003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3" authorId="0" shapeId="0" xr:uid="{00000000-0006-0000-0400-00003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3" authorId="0" shapeId="0" xr:uid="{00000000-0006-0000-0400-00003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3" authorId="0" shapeId="0" xr:uid="{00000000-0006-0000-0400-00003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3" authorId="0" shapeId="0" xr:uid="{00000000-0006-0000-0400-00003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3" authorId="0" shapeId="0" xr:uid="{00000000-0006-0000-0400-00003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3" authorId="0" shapeId="0" xr:uid="{00000000-0006-0000-0400-00003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3" authorId="0" shapeId="0" xr:uid="{00000000-0006-0000-0400-00003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3" authorId="0" shapeId="0" xr:uid="{00000000-0006-0000-0400-00003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3" authorId="0" shapeId="0" xr:uid="{00000000-0006-0000-0400-00003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3" authorId="0" shapeId="0" xr:uid="{00000000-0006-0000-0400-00003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3" authorId="0" shapeId="0" xr:uid="{00000000-0006-0000-0400-00004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3" authorId="0" shapeId="0" xr:uid="{00000000-0006-0000-0400-00004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3" authorId="0" shapeId="0" xr:uid="{00000000-0006-0000-0400-00004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3" authorId="0" shapeId="0" xr:uid="{00000000-0006-0000-0400-00004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3" authorId="0" shapeId="0" xr:uid="{00000000-0006-0000-0400-00004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3" authorId="0" shapeId="0" xr:uid="{00000000-0006-0000-0400-00004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3" authorId="0" shapeId="0" xr:uid="{00000000-0006-0000-0400-00004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3" authorId="0" shapeId="0" xr:uid="{00000000-0006-0000-0400-00004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3" authorId="0" shapeId="0" xr:uid="{00000000-0006-0000-0400-00004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4" authorId="0" shapeId="0" xr:uid="{00000000-0006-0000-0400-00004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4" authorId="0" shapeId="0" xr:uid="{00000000-0006-0000-0400-00004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4" authorId="0" shapeId="0" xr:uid="{00000000-0006-0000-0400-00004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4" authorId="0" shapeId="0" xr:uid="{00000000-0006-0000-0400-00004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4" authorId="0" shapeId="0" xr:uid="{00000000-0006-0000-0400-00004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4" authorId="0" shapeId="0" xr:uid="{00000000-0006-0000-0400-00004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4" authorId="0" shapeId="0" xr:uid="{00000000-0006-0000-0400-00004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4" authorId="0" shapeId="0" xr:uid="{00000000-0006-0000-0400-00005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4" authorId="0" shapeId="0" xr:uid="{00000000-0006-0000-0400-00005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4" authorId="0" shapeId="0" xr:uid="{00000000-0006-0000-0400-00005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4" authorId="0" shapeId="0" xr:uid="{00000000-0006-0000-0400-00005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4" authorId="0" shapeId="0" xr:uid="{00000000-0006-0000-0400-00005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4" authorId="0" shapeId="0" xr:uid="{00000000-0006-0000-0400-00005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4" authorId="0" shapeId="0" xr:uid="{00000000-0006-0000-0400-00005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4" authorId="0" shapeId="0" xr:uid="{00000000-0006-0000-0400-00005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4" authorId="0" shapeId="0" xr:uid="{00000000-0006-0000-0400-00005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4" authorId="0" shapeId="0" xr:uid="{00000000-0006-0000-0400-00005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4" authorId="0" shapeId="0" xr:uid="{00000000-0006-0000-0400-00005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4" authorId="0" shapeId="0" xr:uid="{00000000-0006-0000-0400-00005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4" authorId="0" shapeId="0" xr:uid="{00000000-0006-0000-0400-00005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4" authorId="0" shapeId="0" xr:uid="{00000000-0006-0000-0400-00005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Z14" authorId="0" shapeId="0" xr:uid="{00000000-0006-0000-0400-00005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4" authorId="0" shapeId="0" xr:uid="{00000000-0006-0000-0400-00005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4" authorId="0" shapeId="0" xr:uid="{00000000-0006-0000-0400-00006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4" authorId="0" shapeId="0" xr:uid="{00000000-0006-0000-0400-00006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4" authorId="0" shapeId="0" xr:uid="{00000000-0006-0000-0400-00006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4" authorId="0" shapeId="0" xr:uid="{00000000-0006-0000-0400-00006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4" authorId="0" shapeId="0" xr:uid="{00000000-0006-0000-0400-00006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4" authorId="0" shapeId="0" xr:uid="{00000000-0006-0000-0400-00006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4" authorId="0" shapeId="0" xr:uid="{00000000-0006-0000-0400-00006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4" authorId="0" shapeId="0" xr:uid="{00000000-0006-0000-0400-00006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4" authorId="0" shapeId="0" xr:uid="{00000000-0006-0000-0400-00006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4" authorId="0" shapeId="0" xr:uid="{00000000-0006-0000-0400-00006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4" authorId="0" shapeId="0" xr:uid="{00000000-0006-0000-0400-00006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4" authorId="0" shapeId="0" xr:uid="{00000000-0006-0000-0400-00006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4" authorId="0" shapeId="0" xr:uid="{00000000-0006-0000-0400-00006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4" authorId="0" shapeId="0" xr:uid="{00000000-0006-0000-0400-00006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4" authorId="0" shapeId="0" xr:uid="{00000000-0006-0000-0400-00006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4" authorId="0" shapeId="0" xr:uid="{00000000-0006-0000-0400-00006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4" authorId="0" shapeId="0" xr:uid="{00000000-0006-0000-0400-00007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4" authorId="0" shapeId="0" xr:uid="{00000000-0006-0000-0400-00007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4" authorId="0" shapeId="0" xr:uid="{00000000-0006-0000-0400-00007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4" authorId="0" shapeId="0" xr:uid="{00000000-0006-0000-0400-00007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4" authorId="0" shapeId="0" xr:uid="{00000000-0006-0000-0400-00007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4" authorId="0" shapeId="0" xr:uid="{00000000-0006-0000-0400-00007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4" authorId="0" shapeId="0" xr:uid="{00000000-0006-0000-0400-00007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4" authorId="0" shapeId="0" xr:uid="{00000000-0006-0000-0400-00007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4" authorId="0" shapeId="0" xr:uid="{00000000-0006-0000-0400-00007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4" authorId="0" shapeId="0" xr:uid="{00000000-0006-0000-0400-00007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4" authorId="0" shapeId="0" xr:uid="{00000000-0006-0000-0400-00007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4" authorId="0" shapeId="0" xr:uid="{00000000-0006-0000-0400-00007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4" authorId="0" shapeId="0" xr:uid="{00000000-0006-0000-0400-00007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4" authorId="0" shapeId="0" xr:uid="{00000000-0006-0000-0400-00007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4" authorId="0" shapeId="0" xr:uid="{00000000-0006-0000-0400-00007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4" authorId="0" shapeId="0" xr:uid="{00000000-0006-0000-0400-00007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4" authorId="0" shapeId="0" xr:uid="{00000000-0006-0000-0400-00008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4" authorId="0" shapeId="0" xr:uid="{00000000-0006-0000-0400-00008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4" authorId="0" shapeId="0" xr:uid="{00000000-0006-0000-0400-00008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4" authorId="0" shapeId="0" xr:uid="{00000000-0006-0000-0400-00008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4" authorId="0" shapeId="0" xr:uid="{00000000-0006-0000-0400-00008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4" authorId="0" shapeId="0" xr:uid="{00000000-0006-0000-0400-00008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4" authorId="0" shapeId="0" xr:uid="{00000000-0006-0000-0400-00008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4" authorId="0" shapeId="0" xr:uid="{00000000-0006-0000-0400-00008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4" authorId="0" shapeId="0" xr:uid="{00000000-0006-0000-0400-00008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4" authorId="0" shapeId="0" xr:uid="{00000000-0006-0000-0400-00008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4" authorId="0" shapeId="0" xr:uid="{00000000-0006-0000-0400-00008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4" authorId="0" shapeId="0" xr:uid="{00000000-0006-0000-0400-00008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4" authorId="0" shapeId="0" xr:uid="{00000000-0006-0000-0400-00008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4" authorId="0" shapeId="0" xr:uid="{00000000-0006-0000-0400-00008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4" authorId="0" shapeId="0" xr:uid="{00000000-0006-0000-0400-00008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4" authorId="0" shapeId="0" xr:uid="{00000000-0006-0000-0400-00008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4" authorId="0" shapeId="0" xr:uid="{00000000-0006-0000-0400-00009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4" authorId="0" shapeId="0" xr:uid="{00000000-0006-0000-0400-00009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4" authorId="0" shapeId="0" xr:uid="{00000000-0006-0000-0400-00009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4" authorId="0" shapeId="0" xr:uid="{00000000-0006-0000-0400-00009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4" authorId="0" shapeId="0" xr:uid="{00000000-0006-0000-0400-00009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4" authorId="0" shapeId="0" xr:uid="{00000000-0006-0000-0400-00009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4" authorId="0" shapeId="0" xr:uid="{00000000-0006-0000-0400-00009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4" authorId="0" shapeId="0" xr:uid="{00000000-0006-0000-0400-00009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4" authorId="0" shapeId="0" xr:uid="{00000000-0006-0000-0400-00009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4" authorId="0" shapeId="0" xr:uid="{00000000-0006-0000-0400-00009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4" authorId="0" shapeId="0" xr:uid="{00000000-0006-0000-0400-00009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4" authorId="0" shapeId="0" xr:uid="{00000000-0006-0000-0400-00009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4" authorId="0" shapeId="0" xr:uid="{00000000-0006-0000-0400-00009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4" authorId="0" shapeId="0" xr:uid="{00000000-0006-0000-0400-00009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4" authorId="0" shapeId="0" xr:uid="{00000000-0006-0000-0400-00009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4" authorId="0" shapeId="0" xr:uid="{00000000-0006-0000-0400-00009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4" authorId="0" shapeId="0" xr:uid="{00000000-0006-0000-0400-0000A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4" authorId="0" shapeId="0" xr:uid="{00000000-0006-0000-0400-0000A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4" authorId="0" shapeId="0" xr:uid="{00000000-0006-0000-0400-0000A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4" authorId="0" shapeId="0" xr:uid="{00000000-0006-0000-0400-0000A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4" authorId="0" shapeId="0" xr:uid="{00000000-0006-0000-0400-0000A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4" authorId="0" shapeId="0" xr:uid="{00000000-0006-0000-0400-0000A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4" authorId="0" shapeId="0" xr:uid="{00000000-0006-0000-0400-0000A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4" authorId="0" shapeId="0" xr:uid="{00000000-0006-0000-0400-0000A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4" authorId="0" shapeId="0" xr:uid="{00000000-0006-0000-0400-0000A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4" authorId="0" shapeId="0" xr:uid="{00000000-0006-0000-0400-0000A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4" authorId="0" shapeId="0" xr:uid="{00000000-0006-0000-0400-0000A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4" authorId="0" shapeId="0" xr:uid="{00000000-0006-0000-0400-0000A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4" authorId="0" shapeId="0" xr:uid="{00000000-0006-0000-0400-0000A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4" authorId="0" shapeId="0" xr:uid="{00000000-0006-0000-0400-0000A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4" authorId="0" shapeId="0" xr:uid="{00000000-0006-0000-0400-0000A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4" authorId="0" shapeId="0" xr:uid="{00000000-0006-0000-0400-0000A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4" authorId="0" shapeId="0" xr:uid="{00000000-0006-0000-0400-0000B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4" authorId="0" shapeId="0" xr:uid="{00000000-0006-0000-0400-0000B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4" authorId="0" shapeId="0" xr:uid="{00000000-0006-0000-0400-0000B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4" authorId="0" shapeId="0" xr:uid="{00000000-0006-0000-0400-0000B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4" authorId="0" shapeId="0" xr:uid="{00000000-0006-0000-0400-0000B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5" authorId="0" shapeId="0" xr:uid="{00000000-0006-0000-0400-0000B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5" authorId="0" shapeId="0" xr:uid="{00000000-0006-0000-0400-0000B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5" authorId="0" shapeId="0" xr:uid="{00000000-0006-0000-0400-0000B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5" authorId="0" shapeId="0" xr:uid="{00000000-0006-0000-0400-0000B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5" authorId="0" shapeId="0" xr:uid="{00000000-0006-0000-0400-0000B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5" authorId="0" shapeId="0" xr:uid="{00000000-0006-0000-0400-0000B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5" authorId="0" shapeId="0" xr:uid="{00000000-0006-0000-0400-0000B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5" authorId="0" shapeId="0" xr:uid="{00000000-0006-0000-0400-0000B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5" authorId="0" shapeId="0" xr:uid="{00000000-0006-0000-0400-0000B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5" authorId="0" shapeId="0" xr:uid="{00000000-0006-0000-0400-0000B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5" authorId="0" shapeId="0" xr:uid="{00000000-0006-0000-0400-0000B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5" authorId="0" shapeId="0" xr:uid="{00000000-0006-0000-0400-0000C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5" authorId="0" shapeId="0" xr:uid="{00000000-0006-0000-0400-0000C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5" authorId="0" shapeId="0" xr:uid="{00000000-0006-0000-0400-0000C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5" authorId="0" shapeId="0" xr:uid="{00000000-0006-0000-0400-0000C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5" authorId="0" shapeId="0" xr:uid="{00000000-0006-0000-0400-0000C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5" authorId="0" shapeId="0" xr:uid="{00000000-0006-0000-0400-0000C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5" authorId="0" shapeId="0" xr:uid="{00000000-0006-0000-0400-0000C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5" authorId="0" shapeId="0" xr:uid="{00000000-0006-0000-0400-0000C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5" authorId="0" shapeId="0" xr:uid="{00000000-0006-0000-0400-0000C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5" authorId="0" shapeId="0" xr:uid="{00000000-0006-0000-0400-0000C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5" authorId="0" shapeId="0" xr:uid="{00000000-0006-0000-0400-0000C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5" authorId="0" shapeId="0" xr:uid="{00000000-0006-0000-0400-0000C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5" authorId="0" shapeId="0" xr:uid="{00000000-0006-0000-0400-0000C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5" authorId="0" shapeId="0" xr:uid="{00000000-0006-0000-0400-0000C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5" authorId="0" shapeId="0" xr:uid="{00000000-0006-0000-0400-0000C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5" authorId="0" shapeId="0" xr:uid="{00000000-0006-0000-0400-0000C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5" authorId="0" shapeId="0" xr:uid="{00000000-0006-0000-0400-0000D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5" authorId="0" shapeId="0" xr:uid="{00000000-0006-0000-0400-0000D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5" authorId="0" shapeId="0" xr:uid="{00000000-0006-0000-0400-0000D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5" authorId="0" shapeId="0" xr:uid="{00000000-0006-0000-0400-0000D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5" authorId="0" shapeId="0" xr:uid="{00000000-0006-0000-0400-0000D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5" authorId="0" shapeId="0" xr:uid="{00000000-0006-0000-0400-0000D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5" authorId="0" shapeId="0" xr:uid="{00000000-0006-0000-0400-0000D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5" authorId="0" shapeId="0" xr:uid="{00000000-0006-0000-0400-0000D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5" authorId="0" shapeId="0" xr:uid="{00000000-0006-0000-0400-0000D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5" authorId="0" shapeId="0" xr:uid="{00000000-0006-0000-0400-0000D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5" authorId="0" shapeId="0" xr:uid="{00000000-0006-0000-0400-0000D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5" authorId="0" shapeId="0" xr:uid="{00000000-0006-0000-0400-0000D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5" authorId="0" shapeId="0" xr:uid="{00000000-0006-0000-0400-0000D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5" authorId="0" shapeId="0" xr:uid="{00000000-0006-0000-0400-0000D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5" authorId="0" shapeId="0" xr:uid="{00000000-0006-0000-0400-0000D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5" authorId="0" shapeId="0" xr:uid="{00000000-0006-0000-0400-0000D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5" authorId="0" shapeId="0" xr:uid="{00000000-0006-0000-0400-0000E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5" authorId="0" shapeId="0" xr:uid="{00000000-0006-0000-0400-0000E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5" authorId="0" shapeId="0" xr:uid="{00000000-0006-0000-0400-0000E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5" authorId="0" shapeId="0" xr:uid="{00000000-0006-0000-0400-0000E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5" authorId="0" shapeId="0" xr:uid="{00000000-0006-0000-0400-0000E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5" authorId="0" shapeId="0" xr:uid="{00000000-0006-0000-0400-0000E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5" authorId="0" shapeId="0" xr:uid="{00000000-0006-0000-0400-0000E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5" authorId="0" shapeId="0" xr:uid="{00000000-0006-0000-0400-0000E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5" authorId="0" shapeId="0" xr:uid="{00000000-0006-0000-0400-0000E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5" authorId="0" shapeId="0" xr:uid="{00000000-0006-0000-0400-0000E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5" authorId="0" shapeId="0" xr:uid="{00000000-0006-0000-0400-0000E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5" authorId="0" shapeId="0" xr:uid="{00000000-0006-0000-0400-0000E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5" authorId="0" shapeId="0" xr:uid="{00000000-0006-0000-0400-0000E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5" authorId="0" shapeId="0" xr:uid="{00000000-0006-0000-0400-0000E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5" authorId="0" shapeId="0" xr:uid="{00000000-0006-0000-0400-0000E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5" authorId="0" shapeId="0" xr:uid="{00000000-0006-0000-0400-0000E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5" authorId="0" shapeId="0" xr:uid="{00000000-0006-0000-0400-0000F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5" authorId="0" shapeId="0" xr:uid="{00000000-0006-0000-0400-0000F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5" authorId="0" shapeId="0" xr:uid="{00000000-0006-0000-0400-0000F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5" authorId="0" shapeId="0" xr:uid="{00000000-0006-0000-0400-0000F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5" authorId="0" shapeId="0" xr:uid="{00000000-0006-0000-0400-0000F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5" authorId="0" shapeId="0" xr:uid="{00000000-0006-0000-0400-0000F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5" authorId="0" shapeId="0" xr:uid="{00000000-0006-0000-0400-0000F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5" authorId="0" shapeId="0" xr:uid="{00000000-0006-0000-0400-0000F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5" authorId="0" shapeId="0" xr:uid="{00000000-0006-0000-0400-0000F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5" authorId="0" shapeId="0" xr:uid="{00000000-0006-0000-0400-0000F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5" authorId="0" shapeId="0" xr:uid="{00000000-0006-0000-0400-0000F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5" authorId="0" shapeId="0" xr:uid="{00000000-0006-0000-0400-0000F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5" authorId="0" shapeId="0" xr:uid="{00000000-0006-0000-0400-0000F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5" authorId="0" shapeId="0" xr:uid="{00000000-0006-0000-0400-0000F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5" authorId="0" shapeId="0" xr:uid="{00000000-0006-0000-0400-0000F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5" authorId="0" shapeId="0" xr:uid="{00000000-0006-0000-0400-0000F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5" authorId="0" shapeId="0" xr:uid="{00000000-0006-0000-0400-00000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5" authorId="0" shapeId="0" xr:uid="{00000000-0006-0000-0400-00000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5" authorId="0" shapeId="0" xr:uid="{00000000-0006-0000-0400-00000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5" authorId="0" shapeId="0" xr:uid="{00000000-0006-0000-0400-00000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5" authorId="0" shapeId="0" xr:uid="{00000000-0006-0000-0400-00000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5" authorId="0" shapeId="0" xr:uid="{00000000-0006-0000-0400-00000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5" authorId="0" shapeId="0" xr:uid="{00000000-0006-0000-0400-00000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5" authorId="0" shapeId="0" xr:uid="{00000000-0006-0000-0400-00000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5" authorId="0" shapeId="0" xr:uid="{00000000-0006-0000-0400-00000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5" authorId="0" shapeId="0" xr:uid="{00000000-0006-0000-0400-00000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5" authorId="0" shapeId="0" xr:uid="{00000000-0006-0000-0400-00000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5" authorId="0" shapeId="0" xr:uid="{00000000-0006-0000-0400-00000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5" authorId="0" shapeId="0" xr:uid="{00000000-0006-0000-0400-00000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5" authorId="0" shapeId="0" xr:uid="{00000000-0006-0000-0400-00000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5" authorId="0" shapeId="0" xr:uid="{00000000-0006-0000-0400-00000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5" authorId="0" shapeId="0" xr:uid="{00000000-0006-0000-0400-00000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5" authorId="0" shapeId="0" xr:uid="{00000000-0006-0000-0400-00001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5" authorId="0" shapeId="0" xr:uid="{00000000-0006-0000-0400-00001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5" authorId="0" shapeId="0" xr:uid="{00000000-0006-0000-0400-00001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5" authorId="0" shapeId="0" xr:uid="{00000000-0006-0000-0400-00001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5" authorId="0" shapeId="0" xr:uid="{00000000-0006-0000-0400-00001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5" authorId="0" shapeId="0" xr:uid="{00000000-0006-0000-0400-00001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5" authorId="0" shapeId="0" xr:uid="{00000000-0006-0000-0400-00001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5" authorId="0" shapeId="0" xr:uid="{00000000-0006-0000-0400-00001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5" authorId="0" shapeId="0" xr:uid="{00000000-0006-0000-0400-00001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5" authorId="0" shapeId="0" xr:uid="{00000000-0006-0000-0400-00001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5" authorId="0" shapeId="0" xr:uid="{00000000-0006-0000-0400-00001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5" authorId="0" shapeId="0" xr:uid="{00000000-0006-0000-0400-00001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5" authorId="0" shapeId="0" xr:uid="{00000000-0006-0000-0400-00001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5" authorId="0" shapeId="0" xr:uid="{00000000-0006-0000-0400-00001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5" authorId="0" shapeId="0" xr:uid="{00000000-0006-0000-0400-00001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5" authorId="0" shapeId="0" xr:uid="{00000000-0006-0000-0400-00001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5" authorId="0" shapeId="0" xr:uid="{00000000-0006-0000-0400-00002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5" authorId="0" shapeId="0" xr:uid="{00000000-0006-0000-0400-00002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5" authorId="0" shapeId="0" xr:uid="{00000000-0006-0000-0400-00002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5" authorId="0" shapeId="0" xr:uid="{00000000-0006-0000-0400-00002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5" authorId="0" shapeId="0" xr:uid="{00000000-0006-0000-0400-00002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5" authorId="0" shapeId="0" xr:uid="{00000000-0006-0000-0400-00002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6" authorId="0" shapeId="0" xr:uid="{00000000-0006-0000-0400-00002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6" authorId="0" shapeId="0" xr:uid="{00000000-0006-0000-0400-00002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6" authorId="0" shapeId="0" xr:uid="{00000000-0006-0000-0400-00002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6" authorId="0" shapeId="0" xr:uid="{00000000-0006-0000-0400-00002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6" authorId="0" shapeId="0" xr:uid="{00000000-0006-0000-0400-00002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6" authorId="0" shapeId="0" xr:uid="{00000000-0006-0000-0400-00002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6" authorId="0" shapeId="0" xr:uid="{00000000-0006-0000-0400-00002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6" authorId="0" shapeId="0" xr:uid="{00000000-0006-0000-0400-00002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6" authorId="0" shapeId="0" xr:uid="{00000000-0006-0000-0400-00002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6" authorId="0" shapeId="0" xr:uid="{00000000-0006-0000-0400-00002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6" authorId="0" shapeId="0" xr:uid="{00000000-0006-0000-0400-00003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6" authorId="0" shapeId="0" xr:uid="{00000000-0006-0000-0400-00003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6" authorId="0" shapeId="0" xr:uid="{00000000-0006-0000-0400-00003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6" authorId="0" shapeId="0" xr:uid="{00000000-0006-0000-0400-00003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6" authorId="0" shapeId="0" xr:uid="{00000000-0006-0000-0400-00003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6" authorId="0" shapeId="0" xr:uid="{00000000-0006-0000-0400-00003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6" authorId="0" shapeId="0" xr:uid="{00000000-0006-0000-0400-00003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6" authorId="0" shapeId="0" xr:uid="{00000000-0006-0000-0400-00003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6" authorId="0" shapeId="0" xr:uid="{00000000-0006-0000-0400-00003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6" authorId="0" shapeId="0" xr:uid="{00000000-0006-0000-0400-00003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6" authorId="0" shapeId="0" xr:uid="{00000000-0006-0000-0400-00003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6" authorId="0" shapeId="0" xr:uid="{00000000-0006-0000-0400-00003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6" authorId="0" shapeId="0" xr:uid="{00000000-0006-0000-0400-00003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6" authorId="0" shapeId="0" xr:uid="{00000000-0006-0000-0400-00003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6" authorId="0" shapeId="0" xr:uid="{00000000-0006-0000-0400-00003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6" authorId="0" shapeId="0" xr:uid="{00000000-0006-0000-0400-00003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6" authorId="0" shapeId="0" xr:uid="{00000000-0006-0000-0400-00004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6" authorId="0" shapeId="0" xr:uid="{00000000-0006-0000-0400-00004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6" authorId="0" shapeId="0" xr:uid="{00000000-0006-0000-0400-00004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6" authorId="0" shapeId="0" xr:uid="{00000000-0006-0000-0400-00004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6" authorId="0" shapeId="0" xr:uid="{00000000-0006-0000-0400-00004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6" authorId="0" shapeId="0" xr:uid="{00000000-0006-0000-0400-00004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6" authorId="0" shapeId="0" xr:uid="{00000000-0006-0000-0400-00004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6" authorId="0" shapeId="0" xr:uid="{00000000-0006-0000-0400-00004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6" authorId="0" shapeId="0" xr:uid="{00000000-0006-0000-0400-00004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6" authorId="0" shapeId="0" xr:uid="{00000000-0006-0000-0400-00004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6" authorId="0" shapeId="0" xr:uid="{00000000-0006-0000-0400-00004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6" authorId="0" shapeId="0" xr:uid="{00000000-0006-0000-0400-00004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6" authorId="0" shapeId="0" xr:uid="{00000000-0006-0000-0400-00004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6" authorId="0" shapeId="0" xr:uid="{00000000-0006-0000-0400-00004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6" authorId="0" shapeId="0" xr:uid="{00000000-0006-0000-0400-00004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6" authorId="0" shapeId="0" xr:uid="{00000000-0006-0000-0400-00004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6" authorId="0" shapeId="0" xr:uid="{00000000-0006-0000-0400-00005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6" authorId="0" shapeId="0" xr:uid="{00000000-0006-0000-0400-00005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6" authorId="0" shapeId="0" xr:uid="{00000000-0006-0000-0400-00005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6" authorId="0" shapeId="0" xr:uid="{00000000-0006-0000-0400-00005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6" authorId="0" shapeId="0" xr:uid="{00000000-0006-0000-0400-00005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6" authorId="0" shapeId="0" xr:uid="{00000000-0006-0000-0400-00005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6" authorId="0" shapeId="0" xr:uid="{00000000-0006-0000-0400-00005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6" authorId="0" shapeId="0" xr:uid="{00000000-0006-0000-0400-00005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6" authorId="0" shapeId="0" xr:uid="{00000000-0006-0000-0400-00005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6" authorId="0" shapeId="0" xr:uid="{00000000-0006-0000-0400-00005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6" authorId="0" shapeId="0" xr:uid="{00000000-0006-0000-0400-00005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6" authorId="0" shapeId="0" xr:uid="{00000000-0006-0000-0400-00005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6" authorId="0" shapeId="0" xr:uid="{00000000-0006-0000-0400-00005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6" authorId="0" shapeId="0" xr:uid="{00000000-0006-0000-0400-00005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6" authorId="0" shapeId="0" xr:uid="{00000000-0006-0000-0400-00005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6" authorId="0" shapeId="0" xr:uid="{00000000-0006-0000-0400-00005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6" authorId="0" shapeId="0" xr:uid="{00000000-0006-0000-0400-00006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6" authorId="0" shapeId="0" xr:uid="{00000000-0006-0000-0400-00006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6" authorId="0" shapeId="0" xr:uid="{00000000-0006-0000-0400-00006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6" authorId="0" shapeId="0" xr:uid="{00000000-0006-0000-0400-00006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6" authorId="0" shapeId="0" xr:uid="{00000000-0006-0000-0400-00006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6" authorId="0" shapeId="0" xr:uid="{00000000-0006-0000-0400-00006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6" authorId="0" shapeId="0" xr:uid="{00000000-0006-0000-0400-00006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6" authorId="0" shapeId="0" xr:uid="{00000000-0006-0000-0400-00006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6" authorId="0" shapeId="0" xr:uid="{00000000-0006-0000-0400-00006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6" authorId="0" shapeId="0" xr:uid="{00000000-0006-0000-0400-00006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6" authorId="0" shapeId="0" xr:uid="{00000000-0006-0000-0400-00006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6" authorId="0" shapeId="0" xr:uid="{00000000-0006-0000-0400-00006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6" authorId="0" shapeId="0" xr:uid="{00000000-0006-0000-0400-00006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6" authorId="0" shapeId="0" xr:uid="{00000000-0006-0000-0400-00006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6" authorId="0" shapeId="0" xr:uid="{00000000-0006-0000-0400-00006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6" authorId="0" shapeId="0" xr:uid="{00000000-0006-0000-0400-00006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6" authorId="0" shapeId="0" xr:uid="{00000000-0006-0000-0400-00007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6" authorId="0" shapeId="0" xr:uid="{00000000-0006-0000-0400-00007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6" authorId="0" shapeId="0" xr:uid="{00000000-0006-0000-0400-00007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400-00007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6" authorId="0" shapeId="0" xr:uid="{00000000-0006-0000-0400-00007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6" authorId="0" shapeId="0" xr:uid="{00000000-0006-0000-0400-00007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6" authorId="0" shapeId="0" xr:uid="{00000000-0006-0000-0400-00007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6" authorId="0" shapeId="0" xr:uid="{00000000-0006-0000-0400-00007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6" authorId="0" shapeId="0" xr:uid="{00000000-0006-0000-0400-00007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6" authorId="0" shapeId="0" xr:uid="{00000000-0006-0000-0400-00007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6" authorId="0" shapeId="0" xr:uid="{00000000-0006-0000-0400-00007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6" authorId="0" shapeId="0" xr:uid="{00000000-0006-0000-0400-00007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6" authorId="0" shapeId="0" xr:uid="{00000000-0006-0000-0400-00007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6" authorId="0" shapeId="0" xr:uid="{00000000-0006-0000-0400-00007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6" authorId="0" shapeId="0" xr:uid="{00000000-0006-0000-0400-00007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6" authorId="0" shapeId="0" xr:uid="{00000000-0006-0000-0400-00007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6" authorId="0" shapeId="0" xr:uid="{00000000-0006-0000-0400-00008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6" authorId="0" shapeId="0" xr:uid="{00000000-0006-0000-0400-00008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6" authorId="0" shapeId="0" xr:uid="{00000000-0006-0000-0400-00008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6" authorId="0" shapeId="0" xr:uid="{00000000-0006-0000-0400-00008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6" authorId="0" shapeId="0" xr:uid="{00000000-0006-0000-0400-00008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6" authorId="0" shapeId="0" xr:uid="{00000000-0006-0000-0400-00008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6" authorId="0" shapeId="0" xr:uid="{00000000-0006-0000-0400-00008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6" authorId="0" shapeId="0" xr:uid="{00000000-0006-0000-0400-00008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6" authorId="0" shapeId="0" xr:uid="{00000000-0006-0000-0400-00008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6" authorId="0" shapeId="0" xr:uid="{00000000-0006-0000-0400-00008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6" authorId="0" shapeId="0" xr:uid="{00000000-0006-0000-0400-00008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6" authorId="0" shapeId="0" xr:uid="{00000000-0006-0000-0400-00008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6" authorId="0" shapeId="0" xr:uid="{00000000-0006-0000-0400-00008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6" authorId="0" shapeId="0" xr:uid="{00000000-0006-0000-0400-00008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6" authorId="0" shapeId="0" xr:uid="{00000000-0006-0000-0400-00008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6" authorId="0" shapeId="0" xr:uid="{00000000-0006-0000-0400-00008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6" authorId="0" shapeId="0" xr:uid="{00000000-0006-0000-0400-00009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6" authorId="0" shapeId="0" xr:uid="{00000000-0006-0000-0400-00009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6" authorId="0" shapeId="0" xr:uid="{00000000-0006-0000-0400-00009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6" authorId="0" shapeId="0" xr:uid="{00000000-0006-0000-0400-00009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7" authorId="0" shapeId="0" xr:uid="{00000000-0006-0000-0400-00009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7" authorId="0" shapeId="0" xr:uid="{00000000-0006-0000-0400-00009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7" authorId="0" shapeId="0" xr:uid="{00000000-0006-0000-0400-00009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7" authorId="0" shapeId="0" xr:uid="{00000000-0006-0000-0400-00009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7" authorId="0" shapeId="0" xr:uid="{00000000-0006-0000-0400-00009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7" authorId="0" shapeId="0" xr:uid="{00000000-0006-0000-0400-00009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7" authorId="0" shapeId="0" xr:uid="{00000000-0006-0000-0400-00009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7" authorId="0" shapeId="0" xr:uid="{00000000-0006-0000-0400-00009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7" authorId="0" shapeId="0" xr:uid="{00000000-0006-0000-0400-00009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7" authorId="0" shapeId="0" xr:uid="{00000000-0006-0000-0400-00009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7" authorId="0" shapeId="0" xr:uid="{00000000-0006-0000-0400-00009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7" authorId="0" shapeId="0" xr:uid="{00000000-0006-0000-0400-00009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7" authorId="0" shapeId="0" xr:uid="{00000000-0006-0000-0400-0000A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7" authorId="0" shapeId="0" xr:uid="{00000000-0006-0000-0400-0000A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7" authorId="0" shapeId="0" xr:uid="{00000000-0006-0000-0400-0000A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7" authorId="0" shapeId="0" xr:uid="{00000000-0006-0000-0400-0000A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7" authorId="0" shapeId="0" xr:uid="{00000000-0006-0000-0400-0000A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7" authorId="0" shapeId="0" xr:uid="{00000000-0006-0000-0400-0000A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7" authorId="0" shapeId="0" xr:uid="{00000000-0006-0000-0400-0000A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7" authorId="0" shapeId="0" xr:uid="{00000000-0006-0000-0400-0000A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7" authorId="0" shapeId="0" xr:uid="{00000000-0006-0000-0400-0000A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7" authorId="0" shapeId="0" xr:uid="{00000000-0006-0000-0400-0000A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7" authorId="0" shapeId="0" xr:uid="{00000000-0006-0000-0400-0000A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7" authorId="0" shapeId="0" xr:uid="{00000000-0006-0000-0400-0000A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7" authorId="0" shapeId="0" xr:uid="{00000000-0006-0000-0400-0000A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7" authorId="0" shapeId="0" xr:uid="{00000000-0006-0000-0400-0000A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7" authorId="0" shapeId="0" xr:uid="{00000000-0006-0000-0400-0000A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7" authorId="0" shapeId="0" xr:uid="{00000000-0006-0000-0400-0000A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7" authorId="0" shapeId="0" xr:uid="{00000000-0006-0000-0400-0000B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7" authorId="0" shapeId="0" xr:uid="{00000000-0006-0000-0400-0000B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7" authorId="0" shapeId="0" xr:uid="{00000000-0006-0000-0400-0000B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7" authorId="0" shapeId="0" xr:uid="{00000000-0006-0000-0400-0000B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7" authorId="0" shapeId="0" xr:uid="{00000000-0006-0000-0400-0000B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7" authorId="0" shapeId="0" xr:uid="{00000000-0006-0000-0400-0000B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7" authorId="0" shapeId="0" xr:uid="{00000000-0006-0000-0400-0000B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7" authorId="0" shapeId="0" xr:uid="{00000000-0006-0000-0400-0000B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7" authorId="0" shapeId="0" xr:uid="{00000000-0006-0000-0400-0000B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7" authorId="0" shapeId="0" xr:uid="{00000000-0006-0000-0400-0000B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7" authorId="0" shapeId="0" xr:uid="{00000000-0006-0000-0400-0000B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7" authorId="0" shapeId="0" xr:uid="{00000000-0006-0000-0400-0000B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7" authorId="0" shapeId="0" xr:uid="{00000000-0006-0000-0400-0000B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7" authorId="0" shapeId="0" xr:uid="{00000000-0006-0000-0400-0000B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7" authorId="0" shapeId="0" xr:uid="{00000000-0006-0000-0400-0000B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7" authorId="0" shapeId="0" xr:uid="{00000000-0006-0000-0400-0000B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7" authorId="0" shapeId="0" xr:uid="{00000000-0006-0000-0400-0000C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7" authorId="0" shapeId="0" xr:uid="{00000000-0006-0000-0400-0000C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7" authorId="0" shapeId="0" xr:uid="{00000000-0006-0000-0400-0000C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7" authorId="0" shapeId="0" xr:uid="{00000000-0006-0000-0400-0000C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7" authorId="0" shapeId="0" xr:uid="{00000000-0006-0000-0400-0000C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7" authorId="0" shapeId="0" xr:uid="{00000000-0006-0000-0400-0000C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7" authorId="0" shapeId="0" xr:uid="{00000000-0006-0000-0400-0000C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7" authorId="0" shapeId="0" xr:uid="{00000000-0006-0000-0400-0000C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7" authorId="0" shapeId="0" xr:uid="{00000000-0006-0000-0400-0000C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7" authorId="0" shapeId="0" xr:uid="{00000000-0006-0000-0400-0000C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7" authorId="0" shapeId="0" xr:uid="{00000000-0006-0000-0400-0000C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7" authorId="0" shapeId="0" xr:uid="{00000000-0006-0000-0400-0000C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7" authorId="0" shapeId="0" xr:uid="{00000000-0006-0000-0400-0000C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7" authorId="0" shapeId="0" xr:uid="{00000000-0006-0000-0400-0000C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7" authorId="0" shapeId="0" xr:uid="{00000000-0006-0000-0400-0000C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7" authorId="0" shapeId="0" xr:uid="{00000000-0006-0000-0400-0000C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7" authorId="0" shapeId="0" xr:uid="{00000000-0006-0000-0400-0000D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7" authorId="0" shapeId="0" xr:uid="{00000000-0006-0000-0400-0000D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7" authorId="0" shapeId="0" xr:uid="{00000000-0006-0000-0400-0000D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7" authorId="0" shapeId="0" xr:uid="{00000000-0006-0000-0400-0000D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7" authorId="0" shapeId="0" xr:uid="{00000000-0006-0000-0400-0000D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7" authorId="0" shapeId="0" xr:uid="{00000000-0006-0000-0400-0000D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7" authorId="0" shapeId="0" xr:uid="{00000000-0006-0000-0400-0000D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7" authorId="0" shapeId="0" xr:uid="{00000000-0006-0000-0400-0000D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7" authorId="0" shapeId="0" xr:uid="{00000000-0006-0000-0400-0000D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7" authorId="0" shapeId="0" xr:uid="{00000000-0006-0000-0400-0000D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7" authorId="0" shapeId="0" xr:uid="{00000000-0006-0000-0400-0000D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7" authorId="0" shapeId="0" xr:uid="{00000000-0006-0000-0400-0000D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7" authorId="0" shapeId="0" xr:uid="{00000000-0006-0000-0400-0000D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7" authorId="0" shapeId="0" xr:uid="{00000000-0006-0000-0400-0000D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7" authorId="0" shapeId="0" xr:uid="{00000000-0006-0000-0400-0000D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7" authorId="0" shapeId="0" xr:uid="{00000000-0006-0000-0400-0000D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7" authorId="0" shapeId="0" xr:uid="{00000000-0006-0000-0400-0000E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7" authorId="0" shapeId="0" xr:uid="{00000000-0006-0000-0400-0000E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7" authorId="0" shapeId="0" xr:uid="{00000000-0006-0000-0400-0000E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7" authorId="0" shapeId="0" xr:uid="{00000000-0006-0000-0400-0000E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7" authorId="0" shapeId="0" xr:uid="{00000000-0006-0000-0400-0000E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7" authorId="0" shapeId="0" xr:uid="{00000000-0006-0000-0400-0000E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7" authorId="0" shapeId="0" xr:uid="{00000000-0006-0000-0400-0000E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7" authorId="0" shapeId="0" xr:uid="{00000000-0006-0000-0400-0000E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7" authorId="0" shapeId="0" xr:uid="{00000000-0006-0000-0400-0000E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7" authorId="0" shapeId="0" xr:uid="{00000000-0006-0000-0400-0000E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7" authorId="0" shapeId="0" xr:uid="{00000000-0006-0000-0400-0000E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7" authorId="0" shapeId="0" xr:uid="{00000000-0006-0000-0400-0000E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7" authorId="0" shapeId="0" xr:uid="{00000000-0006-0000-0400-0000E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7" authorId="0" shapeId="0" xr:uid="{00000000-0006-0000-0400-0000E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7" authorId="0" shapeId="0" xr:uid="{00000000-0006-0000-0400-0000E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7" authorId="0" shapeId="0" xr:uid="{00000000-0006-0000-0400-0000E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7" authorId="0" shapeId="0" xr:uid="{00000000-0006-0000-0400-0000F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400-0000F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7" authorId="0" shapeId="0" xr:uid="{00000000-0006-0000-0400-0000F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7" authorId="0" shapeId="0" xr:uid="{00000000-0006-0000-0400-0000F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7" authorId="0" shapeId="0" xr:uid="{00000000-0006-0000-0400-0000F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8" authorId="0" shapeId="0" xr:uid="{00000000-0006-0000-0400-0000F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8" authorId="0" shapeId="0" xr:uid="{00000000-0006-0000-0400-0000F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8" authorId="0" shapeId="0" xr:uid="{00000000-0006-0000-0400-0000F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8" authorId="0" shapeId="0" xr:uid="{00000000-0006-0000-0400-0000F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8" authorId="0" shapeId="0" xr:uid="{00000000-0006-0000-0400-0000F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8" authorId="0" shapeId="0" xr:uid="{00000000-0006-0000-0400-0000F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8" authorId="0" shapeId="0" xr:uid="{00000000-0006-0000-0400-0000F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8" authorId="0" shapeId="0" xr:uid="{00000000-0006-0000-0400-0000F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8" authorId="0" shapeId="0" xr:uid="{00000000-0006-0000-0400-0000F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8" authorId="0" shapeId="0" xr:uid="{00000000-0006-0000-0400-0000F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8" authorId="0" shapeId="0" xr:uid="{00000000-0006-0000-0400-0000F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8" authorId="0" shapeId="0" xr:uid="{00000000-0006-0000-0400-00000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8" authorId="0" shapeId="0" xr:uid="{00000000-0006-0000-0400-00000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8" authorId="0" shapeId="0" xr:uid="{00000000-0006-0000-0400-00000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8" authorId="0" shapeId="0" xr:uid="{00000000-0006-0000-0400-00000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8" authorId="0" shapeId="0" xr:uid="{00000000-0006-0000-0400-00000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8" authorId="0" shapeId="0" xr:uid="{00000000-0006-0000-0400-00000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8" authorId="0" shapeId="0" xr:uid="{00000000-0006-0000-0400-00000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8" authorId="0" shapeId="0" xr:uid="{00000000-0006-0000-0400-00000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8" authorId="0" shapeId="0" xr:uid="{00000000-0006-0000-0400-00000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8" authorId="0" shapeId="0" xr:uid="{00000000-0006-0000-0400-00000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8" authorId="0" shapeId="0" xr:uid="{00000000-0006-0000-0400-00000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8" authorId="0" shapeId="0" xr:uid="{00000000-0006-0000-0400-00000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8" authorId="0" shapeId="0" xr:uid="{00000000-0006-0000-0400-00000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8" authorId="0" shapeId="0" xr:uid="{00000000-0006-0000-0400-00000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8" authorId="0" shapeId="0" xr:uid="{00000000-0006-0000-0400-00000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8" authorId="0" shapeId="0" xr:uid="{00000000-0006-0000-0400-00000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8" authorId="0" shapeId="0" xr:uid="{00000000-0006-0000-0400-00001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8" authorId="0" shapeId="0" xr:uid="{00000000-0006-0000-0400-00001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8" authorId="0" shapeId="0" xr:uid="{00000000-0006-0000-0400-00001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8" authorId="0" shapeId="0" xr:uid="{00000000-0006-0000-0400-00001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8" authorId="0" shapeId="0" xr:uid="{00000000-0006-0000-0400-00001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8" authorId="0" shapeId="0" xr:uid="{00000000-0006-0000-0400-00001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8" authorId="0" shapeId="0" xr:uid="{00000000-0006-0000-0400-00001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8" authorId="0" shapeId="0" xr:uid="{00000000-0006-0000-0400-00001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8" authorId="0" shapeId="0" xr:uid="{00000000-0006-0000-0400-00001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8" authorId="0" shapeId="0" xr:uid="{00000000-0006-0000-0400-00001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8" authorId="0" shapeId="0" xr:uid="{00000000-0006-0000-0400-00001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8" authorId="0" shapeId="0" xr:uid="{00000000-0006-0000-0400-00001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8" authorId="0" shapeId="0" xr:uid="{00000000-0006-0000-0400-00001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8" authorId="0" shapeId="0" xr:uid="{00000000-0006-0000-0400-00001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8" authorId="0" shapeId="0" xr:uid="{00000000-0006-0000-0400-00001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8" authorId="0" shapeId="0" xr:uid="{00000000-0006-0000-0400-00001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8" authorId="0" shapeId="0" xr:uid="{00000000-0006-0000-0400-00002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8" authorId="0" shapeId="0" xr:uid="{00000000-0006-0000-0400-00002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8" authorId="0" shapeId="0" xr:uid="{00000000-0006-0000-0400-00002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8" authorId="0" shapeId="0" xr:uid="{00000000-0006-0000-0400-00002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8" authorId="0" shapeId="0" xr:uid="{00000000-0006-0000-0400-00002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8" authorId="0" shapeId="0" xr:uid="{00000000-0006-0000-0400-00002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8" authorId="0" shapeId="0" xr:uid="{00000000-0006-0000-0400-00002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8" authorId="0" shapeId="0" xr:uid="{00000000-0006-0000-0400-00002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8" authorId="0" shapeId="0" xr:uid="{00000000-0006-0000-0400-00002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8" authorId="0" shapeId="0" xr:uid="{00000000-0006-0000-0400-00002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8" authorId="0" shapeId="0" xr:uid="{00000000-0006-0000-0400-00002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8" authorId="0" shapeId="0" xr:uid="{00000000-0006-0000-0400-00002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8" authorId="0" shapeId="0" xr:uid="{00000000-0006-0000-0400-00002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8" authorId="0" shapeId="0" xr:uid="{00000000-0006-0000-0400-00002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8" authorId="0" shapeId="0" xr:uid="{00000000-0006-0000-0400-00002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8" authorId="0" shapeId="0" xr:uid="{00000000-0006-0000-0400-00002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8" authorId="0" shapeId="0" xr:uid="{00000000-0006-0000-0400-00003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8" authorId="0" shapeId="0" xr:uid="{00000000-0006-0000-0400-00003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8" authorId="0" shapeId="0" xr:uid="{00000000-0006-0000-0400-00003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8" authorId="0" shapeId="0" xr:uid="{00000000-0006-0000-0400-00003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8" authorId="0" shapeId="0" xr:uid="{00000000-0006-0000-0400-00003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8" authorId="0" shapeId="0" xr:uid="{00000000-0006-0000-0400-00003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8" authorId="0" shapeId="0" xr:uid="{00000000-0006-0000-0400-00003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8" authorId="0" shapeId="0" xr:uid="{00000000-0006-0000-0400-00003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8" authorId="0" shapeId="0" xr:uid="{00000000-0006-0000-0400-00003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8" authorId="0" shapeId="0" xr:uid="{00000000-0006-0000-0400-00003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8" authorId="0" shapeId="0" xr:uid="{00000000-0006-0000-0400-00003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8" authorId="0" shapeId="0" xr:uid="{00000000-0006-0000-0400-00003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8" authorId="0" shapeId="0" xr:uid="{00000000-0006-0000-0400-00003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8" authorId="0" shapeId="0" xr:uid="{00000000-0006-0000-0400-00003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8" authorId="0" shapeId="0" xr:uid="{00000000-0006-0000-0400-00003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8" authorId="0" shapeId="0" xr:uid="{00000000-0006-0000-0400-00003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8" authorId="0" shapeId="0" xr:uid="{00000000-0006-0000-0400-00004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8" authorId="0" shapeId="0" xr:uid="{00000000-0006-0000-0400-00004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8" authorId="0" shapeId="0" xr:uid="{00000000-0006-0000-0400-00004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8" authorId="0" shapeId="0" xr:uid="{00000000-0006-0000-0400-00004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8" authorId="0" shapeId="0" xr:uid="{00000000-0006-0000-0400-00004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8" authorId="0" shapeId="0" xr:uid="{00000000-0006-0000-0400-00004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8" authorId="0" shapeId="0" xr:uid="{00000000-0006-0000-0400-00004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8" authorId="0" shapeId="0" xr:uid="{00000000-0006-0000-0400-00004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8" authorId="0" shapeId="0" xr:uid="{00000000-0006-0000-0400-00004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8" authorId="0" shapeId="0" xr:uid="{00000000-0006-0000-0400-00004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8" authorId="0" shapeId="0" xr:uid="{00000000-0006-0000-0400-00004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8" authorId="0" shapeId="0" xr:uid="{00000000-0006-0000-0400-00004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8" authorId="0" shapeId="0" xr:uid="{00000000-0006-0000-0400-00004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8" authorId="0" shapeId="0" xr:uid="{00000000-0006-0000-0400-00004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8" authorId="0" shapeId="0" xr:uid="{00000000-0006-0000-0400-00004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8" authorId="0" shapeId="0" xr:uid="{00000000-0006-0000-0400-00004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8" authorId="0" shapeId="0" xr:uid="{00000000-0006-0000-0400-00005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8" authorId="0" shapeId="0" xr:uid="{00000000-0006-0000-0400-00005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8" authorId="0" shapeId="0" xr:uid="{00000000-0006-0000-0400-00005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8" authorId="0" shapeId="0" xr:uid="{00000000-0006-0000-0400-00005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8" authorId="0" shapeId="0" xr:uid="{00000000-0006-0000-0400-00005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8" authorId="0" shapeId="0" xr:uid="{00000000-0006-0000-0400-00005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8" authorId="0" shapeId="0" xr:uid="{00000000-0006-0000-0400-00005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8" authorId="0" shapeId="0" xr:uid="{00000000-0006-0000-0400-00005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8" authorId="0" shapeId="0" xr:uid="{00000000-0006-0000-0400-00005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8" authorId="0" shapeId="0" xr:uid="{00000000-0006-0000-0400-00005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8" authorId="0" shapeId="0" xr:uid="{00000000-0006-0000-0400-00005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8" authorId="0" shapeId="0" xr:uid="{00000000-0006-0000-0400-00005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8" authorId="0" shapeId="0" xr:uid="{00000000-0006-0000-0400-00005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8" authorId="0" shapeId="0" xr:uid="{00000000-0006-0000-0400-00005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8" authorId="0" shapeId="0" xr:uid="{00000000-0006-0000-0400-00005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8" authorId="0" shapeId="0" xr:uid="{00000000-0006-0000-0400-00005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9" authorId="0" shapeId="0" xr:uid="{00000000-0006-0000-0400-00006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9" authorId="0" shapeId="0" xr:uid="{00000000-0006-0000-0400-00006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9" authorId="0" shapeId="0" xr:uid="{00000000-0006-0000-0400-00006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9" authorId="0" shapeId="0" xr:uid="{00000000-0006-0000-0400-00006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9" authorId="0" shapeId="0" xr:uid="{00000000-0006-0000-0400-00006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9" authorId="0" shapeId="0" xr:uid="{00000000-0006-0000-0400-00006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9" authorId="0" shapeId="0" xr:uid="{00000000-0006-0000-0400-00006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9" authorId="0" shapeId="0" xr:uid="{00000000-0006-0000-0400-00006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9" authorId="0" shapeId="0" xr:uid="{00000000-0006-0000-0400-00006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9" authorId="0" shapeId="0" xr:uid="{00000000-0006-0000-0400-00006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9" authorId="0" shapeId="0" xr:uid="{00000000-0006-0000-0400-00006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9" authorId="0" shapeId="0" xr:uid="{00000000-0006-0000-0400-00006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9" authorId="0" shapeId="0" xr:uid="{00000000-0006-0000-0400-00006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9" authorId="0" shapeId="0" xr:uid="{00000000-0006-0000-0400-00006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9" authorId="0" shapeId="0" xr:uid="{00000000-0006-0000-0400-00006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9" authorId="0" shapeId="0" xr:uid="{00000000-0006-0000-0400-00006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9" authorId="0" shapeId="0" xr:uid="{00000000-0006-0000-0400-00007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9" authorId="0" shapeId="0" xr:uid="{00000000-0006-0000-0400-00007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9" authorId="0" shapeId="0" xr:uid="{00000000-0006-0000-0400-00007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9" authorId="0" shapeId="0" xr:uid="{00000000-0006-0000-0400-00007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9" authorId="0" shapeId="0" xr:uid="{00000000-0006-0000-0400-00007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9" authorId="0" shapeId="0" xr:uid="{00000000-0006-0000-0400-00007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9" authorId="0" shapeId="0" xr:uid="{00000000-0006-0000-0400-00007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9" authorId="0" shapeId="0" xr:uid="{00000000-0006-0000-0400-00007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9" authorId="0" shapeId="0" xr:uid="{00000000-0006-0000-0400-00007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9" authorId="0" shapeId="0" xr:uid="{00000000-0006-0000-0400-00007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9" authorId="0" shapeId="0" xr:uid="{00000000-0006-0000-0400-00007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9" authorId="0" shapeId="0" xr:uid="{00000000-0006-0000-0400-00007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9" authorId="0" shapeId="0" xr:uid="{00000000-0006-0000-0400-00007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9" authorId="0" shapeId="0" xr:uid="{00000000-0006-0000-0400-00007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9" authorId="0" shapeId="0" xr:uid="{00000000-0006-0000-0400-00007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9" authorId="0" shapeId="0" xr:uid="{00000000-0006-0000-0400-00007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9" authorId="0" shapeId="0" xr:uid="{00000000-0006-0000-0400-00008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9" authorId="0" shapeId="0" xr:uid="{00000000-0006-0000-0400-00008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9" authorId="0" shapeId="0" xr:uid="{00000000-0006-0000-0400-00008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9" authorId="0" shapeId="0" xr:uid="{00000000-0006-0000-0400-00008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9" authorId="0" shapeId="0" xr:uid="{00000000-0006-0000-0400-00008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9" authorId="0" shapeId="0" xr:uid="{00000000-0006-0000-0400-00008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9" authorId="0" shapeId="0" xr:uid="{00000000-0006-0000-0400-00008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9" authorId="0" shapeId="0" xr:uid="{00000000-0006-0000-0400-00008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9" authorId="0" shapeId="0" xr:uid="{00000000-0006-0000-0400-00008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9" authorId="0" shapeId="0" xr:uid="{00000000-0006-0000-0400-00008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9" authorId="0" shapeId="0" xr:uid="{00000000-0006-0000-0400-00008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9" authorId="0" shapeId="0" xr:uid="{00000000-0006-0000-0400-00008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9" authorId="0" shapeId="0" xr:uid="{00000000-0006-0000-0400-00008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9" authorId="0" shapeId="0" xr:uid="{00000000-0006-0000-0400-00008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9" authorId="0" shapeId="0" xr:uid="{00000000-0006-0000-0400-00008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9" authorId="0" shapeId="0" xr:uid="{00000000-0006-0000-0400-00008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9" authorId="0" shapeId="0" xr:uid="{00000000-0006-0000-0400-00009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9" authorId="0" shapeId="0" xr:uid="{00000000-0006-0000-0400-00009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9" authorId="0" shapeId="0" xr:uid="{00000000-0006-0000-0400-00009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9" authorId="0" shapeId="0" xr:uid="{00000000-0006-0000-0400-00009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9" authorId="0" shapeId="0" xr:uid="{00000000-0006-0000-0400-00009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9" authorId="0" shapeId="0" xr:uid="{00000000-0006-0000-0400-00009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9" authorId="0" shapeId="0" xr:uid="{00000000-0006-0000-0400-00009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9" authorId="0" shapeId="0" xr:uid="{00000000-0006-0000-0400-00009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9" authorId="0" shapeId="0" xr:uid="{00000000-0006-0000-0400-00009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9" authorId="0" shapeId="0" xr:uid="{00000000-0006-0000-0400-00009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9" authorId="0" shapeId="0" xr:uid="{00000000-0006-0000-0400-00009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9" authorId="0" shapeId="0" xr:uid="{00000000-0006-0000-0400-00009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9" authorId="0" shapeId="0" xr:uid="{00000000-0006-0000-0400-00009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9" authorId="0" shapeId="0" xr:uid="{00000000-0006-0000-0400-00009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9" authorId="0" shapeId="0" xr:uid="{00000000-0006-0000-0400-00009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9" authorId="0" shapeId="0" xr:uid="{00000000-0006-0000-0400-00009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9" authorId="0" shapeId="0" xr:uid="{00000000-0006-0000-0400-0000A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9" authorId="0" shapeId="0" xr:uid="{00000000-0006-0000-0400-0000A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9" authorId="0" shapeId="0" xr:uid="{00000000-0006-0000-0400-0000A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9" authorId="0" shapeId="0" xr:uid="{00000000-0006-0000-0400-0000A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9" authorId="0" shapeId="0" xr:uid="{00000000-0006-0000-0400-0000A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9" authorId="0" shapeId="0" xr:uid="{00000000-0006-0000-0400-0000A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9" authorId="0" shapeId="0" xr:uid="{00000000-0006-0000-0400-0000A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9" authorId="0" shapeId="0" xr:uid="{00000000-0006-0000-0400-0000A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9" authorId="0" shapeId="0" xr:uid="{00000000-0006-0000-0400-0000A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9" authorId="0" shapeId="0" xr:uid="{00000000-0006-0000-0400-0000A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9" authorId="0" shapeId="0" xr:uid="{00000000-0006-0000-0400-0000A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9" authorId="0" shapeId="0" xr:uid="{00000000-0006-0000-0400-0000A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9" authorId="0" shapeId="0" xr:uid="{00000000-0006-0000-0400-0000A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9" authorId="0" shapeId="0" xr:uid="{00000000-0006-0000-0400-0000A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9" authorId="0" shapeId="0" xr:uid="{00000000-0006-0000-0400-0000A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9" authorId="0" shapeId="0" xr:uid="{00000000-0006-0000-0400-0000A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9" authorId="0" shapeId="0" xr:uid="{00000000-0006-0000-0400-0000B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9" authorId="0" shapeId="0" xr:uid="{00000000-0006-0000-0400-0000B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9" authorId="0" shapeId="0" xr:uid="{00000000-0006-0000-0400-0000B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9" authorId="0" shapeId="0" xr:uid="{00000000-0006-0000-0400-0000B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9" authorId="0" shapeId="0" xr:uid="{00000000-0006-0000-0400-0000B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9" authorId="0" shapeId="0" xr:uid="{00000000-0006-0000-0400-0000B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9" authorId="0" shapeId="0" xr:uid="{00000000-0006-0000-0400-0000B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9" authorId="0" shapeId="0" xr:uid="{00000000-0006-0000-0400-0000B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9" authorId="0" shapeId="0" xr:uid="{00000000-0006-0000-0400-0000B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9" authorId="0" shapeId="0" xr:uid="{00000000-0006-0000-0400-0000B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9" authorId="0" shapeId="0" xr:uid="{00000000-0006-0000-0400-0000B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9" authorId="0" shapeId="0" xr:uid="{00000000-0006-0000-0400-0000B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9" authorId="0" shapeId="0" xr:uid="{00000000-0006-0000-0400-0000B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9" authorId="0" shapeId="0" xr:uid="{00000000-0006-0000-0400-0000B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9" authorId="0" shapeId="0" xr:uid="{00000000-0006-0000-0400-0000B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9" authorId="0" shapeId="0" xr:uid="{00000000-0006-0000-0400-0000B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9" authorId="0" shapeId="0" xr:uid="{00000000-0006-0000-0400-0000C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9" authorId="0" shapeId="0" xr:uid="{00000000-0006-0000-0400-0000C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9" authorId="0" shapeId="0" xr:uid="{00000000-0006-0000-0400-0000C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9" authorId="0" shapeId="0" xr:uid="{00000000-0006-0000-0400-0000C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9" authorId="0" shapeId="0" xr:uid="{00000000-0006-0000-0400-0000C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9" authorId="0" shapeId="0" xr:uid="{00000000-0006-0000-0400-0000C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9" authorId="0" shapeId="0" xr:uid="{00000000-0006-0000-0400-0000C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9" authorId="0" shapeId="0" xr:uid="{00000000-0006-0000-0400-0000C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9" authorId="0" shapeId="0" xr:uid="{00000000-0006-0000-0400-0000C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9" authorId="0" shapeId="0" xr:uid="{00000000-0006-0000-0400-0000C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9" authorId="0" shapeId="0" xr:uid="{00000000-0006-0000-0400-0000C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20" authorId="0" shapeId="0" xr:uid="{00000000-0006-0000-0400-0000C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20" authorId="0" shapeId="0" xr:uid="{00000000-0006-0000-0400-0000C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20" authorId="0" shapeId="0" xr:uid="{00000000-0006-0000-0400-0000C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20" authorId="0" shapeId="0" xr:uid="{00000000-0006-0000-0400-0000C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20" authorId="0" shapeId="0" xr:uid="{00000000-0006-0000-0400-0000C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20" authorId="0" shapeId="0" xr:uid="{00000000-0006-0000-0400-0000D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20" authorId="0" shapeId="0" xr:uid="{00000000-0006-0000-0400-0000D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20" authorId="0" shapeId="0" xr:uid="{00000000-0006-0000-0400-0000D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20" authorId="0" shapeId="0" xr:uid="{00000000-0006-0000-0400-0000D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20" authorId="0" shapeId="0" xr:uid="{00000000-0006-0000-0400-0000D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20" authorId="0" shapeId="0" xr:uid="{00000000-0006-0000-0400-0000D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20" authorId="0" shapeId="0" xr:uid="{00000000-0006-0000-0400-0000D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20" authorId="0" shapeId="0" xr:uid="{00000000-0006-0000-0400-0000D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20" authorId="0" shapeId="0" xr:uid="{00000000-0006-0000-0400-0000D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20" authorId="0" shapeId="0" xr:uid="{00000000-0006-0000-0400-0000D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20" authorId="0" shapeId="0" xr:uid="{00000000-0006-0000-0400-0000D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20" authorId="0" shapeId="0" xr:uid="{00000000-0006-0000-0400-0000D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20" authorId="0" shapeId="0" xr:uid="{00000000-0006-0000-0400-0000D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20" authorId="0" shapeId="0" xr:uid="{00000000-0006-0000-0400-0000D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20" authorId="0" shapeId="0" xr:uid="{00000000-0006-0000-0400-0000D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20" authorId="0" shapeId="0" xr:uid="{00000000-0006-0000-0400-0000D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20" authorId="0" shapeId="0" xr:uid="{00000000-0006-0000-0400-0000E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20" authorId="0" shapeId="0" xr:uid="{00000000-0006-0000-0400-0000E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20" authorId="0" shapeId="0" xr:uid="{00000000-0006-0000-0400-0000E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20" authorId="0" shapeId="0" xr:uid="{00000000-0006-0000-0400-0000E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20" authorId="0" shapeId="0" xr:uid="{00000000-0006-0000-0400-0000E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20" authorId="0" shapeId="0" xr:uid="{00000000-0006-0000-0400-0000E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20" authorId="0" shapeId="0" xr:uid="{00000000-0006-0000-0400-0000E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20" authorId="0" shapeId="0" xr:uid="{00000000-0006-0000-0400-0000E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20" authorId="0" shapeId="0" xr:uid="{00000000-0006-0000-0400-0000E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20" authorId="0" shapeId="0" xr:uid="{00000000-0006-0000-0400-0000E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20" authorId="0" shapeId="0" xr:uid="{00000000-0006-0000-0400-0000E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20" authorId="0" shapeId="0" xr:uid="{00000000-0006-0000-0400-0000E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20" authorId="0" shapeId="0" xr:uid="{00000000-0006-0000-0400-0000E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20" authorId="0" shapeId="0" xr:uid="{00000000-0006-0000-0400-0000E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20" authorId="0" shapeId="0" xr:uid="{00000000-0006-0000-0400-0000E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20" authorId="0" shapeId="0" xr:uid="{00000000-0006-0000-0400-0000E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20" authorId="0" shapeId="0" xr:uid="{00000000-0006-0000-0400-0000F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20" authorId="0" shapeId="0" xr:uid="{00000000-0006-0000-0400-0000F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20" authorId="0" shapeId="0" xr:uid="{00000000-0006-0000-0400-0000F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20" authorId="0" shapeId="0" xr:uid="{00000000-0006-0000-0400-0000F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20" authorId="0" shapeId="0" xr:uid="{00000000-0006-0000-0400-0000F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20" authorId="0" shapeId="0" xr:uid="{00000000-0006-0000-0400-0000F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20" authorId="0" shapeId="0" xr:uid="{00000000-0006-0000-0400-0000F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20" authorId="0" shapeId="0" xr:uid="{00000000-0006-0000-0400-0000F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20" authorId="0" shapeId="0" xr:uid="{00000000-0006-0000-0400-0000F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20" authorId="0" shapeId="0" xr:uid="{00000000-0006-0000-0400-0000F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20" authorId="0" shapeId="0" xr:uid="{00000000-0006-0000-0400-0000F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20" authorId="0" shapeId="0" xr:uid="{00000000-0006-0000-0400-0000F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20" authorId="0" shapeId="0" xr:uid="{00000000-0006-0000-0400-0000F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20" authorId="0" shapeId="0" xr:uid="{00000000-0006-0000-0400-0000F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20" authorId="0" shapeId="0" xr:uid="{00000000-0006-0000-0400-0000F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20" authorId="0" shapeId="0" xr:uid="{00000000-0006-0000-0400-0000F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20" authorId="0" shapeId="0" xr:uid="{00000000-0006-0000-0400-00000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20" authorId="0" shapeId="0" xr:uid="{00000000-0006-0000-0400-00000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20" authorId="0" shapeId="0" xr:uid="{00000000-0006-0000-0400-00000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20" authorId="0" shapeId="0" xr:uid="{00000000-0006-0000-0400-00000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20" authorId="0" shapeId="0" xr:uid="{00000000-0006-0000-0400-00000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20" authorId="0" shapeId="0" xr:uid="{00000000-0006-0000-0400-00000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20" authorId="0" shapeId="0" xr:uid="{00000000-0006-0000-0400-00000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20" authorId="0" shapeId="0" xr:uid="{00000000-0006-0000-0400-00000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20" authorId="0" shapeId="0" xr:uid="{00000000-0006-0000-0400-00000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20" authorId="0" shapeId="0" xr:uid="{00000000-0006-0000-0400-00000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20" authorId="0" shapeId="0" xr:uid="{00000000-0006-0000-0400-00000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20" authorId="0" shapeId="0" xr:uid="{00000000-0006-0000-0400-00000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20" authorId="0" shapeId="0" xr:uid="{00000000-0006-0000-0400-00000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20" authorId="0" shapeId="0" xr:uid="{00000000-0006-0000-0400-00000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20" authorId="0" shapeId="0" xr:uid="{00000000-0006-0000-0400-00000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20" authorId="0" shapeId="0" xr:uid="{00000000-0006-0000-0400-00000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20" authorId="0" shapeId="0" xr:uid="{00000000-0006-0000-0400-00001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20" authorId="0" shapeId="0" xr:uid="{00000000-0006-0000-0400-00001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20" authorId="0" shapeId="0" xr:uid="{00000000-0006-0000-0400-00001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20" authorId="0" shapeId="0" xr:uid="{00000000-0006-0000-0400-00001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20" authorId="0" shapeId="0" xr:uid="{00000000-0006-0000-0400-00001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20" authorId="0" shapeId="0" xr:uid="{00000000-0006-0000-0400-00001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20" authorId="0" shapeId="0" xr:uid="{00000000-0006-0000-0400-00001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20" authorId="0" shapeId="0" xr:uid="{00000000-0006-0000-0400-00001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20" authorId="0" shapeId="0" xr:uid="{00000000-0006-0000-0400-00001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20" authorId="0" shapeId="0" xr:uid="{00000000-0006-0000-0400-00001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20" authorId="0" shapeId="0" xr:uid="{00000000-0006-0000-0400-00001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20" authorId="0" shapeId="0" xr:uid="{00000000-0006-0000-0400-00001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20" authorId="0" shapeId="0" xr:uid="{00000000-0006-0000-0400-00001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20" authorId="0" shapeId="0" xr:uid="{00000000-0006-0000-0400-00001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20" authorId="0" shapeId="0" xr:uid="{00000000-0006-0000-0400-00001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20" authorId="0" shapeId="0" xr:uid="{00000000-0006-0000-0400-00001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20" authorId="0" shapeId="0" xr:uid="{00000000-0006-0000-0400-00002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20" authorId="0" shapeId="0" xr:uid="{00000000-0006-0000-0400-00002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20" authorId="0" shapeId="0" xr:uid="{00000000-0006-0000-0400-00002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20" authorId="0" shapeId="0" xr:uid="{00000000-0006-0000-0400-00002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20" authorId="0" shapeId="0" xr:uid="{00000000-0006-0000-0400-00002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20" authorId="0" shapeId="0" xr:uid="{00000000-0006-0000-0400-00002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20" authorId="0" shapeId="0" xr:uid="{00000000-0006-0000-0400-00002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20" authorId="0" shapeId="0" xr:uid="{00000000-0006-0000-0400-00002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20" authorId="0" shapeId="0" xr:uid="{00000000-0006-0000-0400-00002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20" authorId="0" shapeId="0" xr:uid="{00000000-0006-0000-0400-00002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20" authorId="0" shapeId="0" xr:uid="{00000000-0006-0000-0400-00002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20" authorId="0" shapeId="0" xr:uid="{00000000-0006-0000-0400-00002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20" authorId="0" shapeId="0" xr:uid="{00000000-0006-0000-0400-00002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20" authorId="0" shapeId="0" xr:uid="{00000000-0006-0000-0400-00002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20" authorId="0" shapeId="0" xr:uid="{00000000-0006-0000-0400-00002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20" authorId="0" shapeId="0" xr:uid="{00000000-0006-0000-0400-00002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20" authorId="0" shapeId="0" xr:uid="{00000000-0006-0000-0400-00003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20" authorId="0" shapeId="0" xr:uid="{00000000-0006-0000-0400-00003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20" authorId="0" shapeId="0" xr:uid="{00000000-0006-0000-0400-00003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20" authorId="0" shapeId="0" xr:uid="{00000000-0006-0000-0400-00003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20" authorId="0" shapeId="0" xr:uid="{00000000-0006-0000-0400-00003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5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H11" authorId="0" shapeId="0" xr:uid="{00000000-0006-0000-05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1" authorId="0" shapeId="0" xr:uid="{00000000-0006-0000-05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1" authorId="0" shapeId="0" xr:uid="{00000000-0006-0000-05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1" authorId="0" shapeId="0" xr:uid="{00000000-0006-0000-05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1" authorId="0" shapeId="0" xr:uid="{00000000-0006-0000-05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1" authorId="0" shapeId="0" xr:uid="{00000000-0006-0000-05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1" authorId="0" shapeId="0" xr:uid="{00000000-0006-0000-05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1" authorId="0" shapeId="0" xr:uid="{00000000-0006-0000-05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1" authorId="0" shapeId="0" xr:uid="{00000000-0006-0000-0500-00000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1" authorId="0" shapeId="0" xr:uid="{00000000-0006-0000-05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1" authorId="0" shapeId="0" xr:uid="{00000000-0006-0000-05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1" authorId="0" shapeId="0" xr:uid="{00000000-0006-0000-05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1" authorId="0" shapeId="0" xr:uid="{00000000-0006-0000-05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1" authorId="0" shapeId="0" xr:uid="{00000000-0006-0000-0500-00000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1" authorId="0" shapeId="0" xr:uid="{00000000-0006-0000-05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1" authorId="0" shapeId="0" xr:uid="{00000000-0006-0000-05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1" authorId="0" shapeId="0" xr:uid="{00000000-0006-0000-05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1" authorId="0" shapeId="0" xr:uid="{00000000-0006-0000-05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1" authorId="0" shapeId="0" xr:uid="{00000000-0006-0000-05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1" authorId="0" shapeId="0" xr:uid="{00000000-0006-0000-05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1" authorId="0" shapeId="0" xr:uid="{00000000-0006-0000-05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1" authorId="0" shapeId="0" xr:uid="{00000000-0006-0000-05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1" authorId="0" shapeId="0" xr:uid="{00000000-0006-0000-05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1" authorId="0" shapeId="0" xr:uid="{00000000-0006-0000-05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1" authorId="0" shapeId="0" xr:uid="{00000000-0006-0000-05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1" authorId="0" shapeId="0" xr:uid="{00000000-0006-0000-05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1" authorId="0" shapeId="0" xr:uid="{00000000-0006-0000-05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1" authorId="0" shapeId="0" xr:uid="{00000000-0006-0000-05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1" authorId="0" shapeId="0" xr:uid="{00000000-0006-0000-05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2" authorId="0" shapeId="0" xr:uid="{00000000-0006-0000-05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2" authorId="0" shapeId="0" xr:uid="{00000000-0006-0000-05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2" authorId="0" shapeId="0" xr:uid="{00000000-0006-0000-05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2" authorId="0" shapeId="0" xr:uid="{00000000-0006-0000-05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2" authorId="0" shapeId="0" xr:uid="{00000000-0006-0000-05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2" authorId="0" shapeId="0" xr:uid="{00000000-0006-0000-05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2" authorId="0" shapeId="0" xr:uid="{00000000-0006-0000-05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2" authorId="0" shapeId="0" xr:uid="{00000000-0006-0000-05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2" authorId="0" shapeId="0" xr:uid="{00000000-0006-0000-05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2" authorId="0" shapeId="0" xr:uid="{00000000-0006-0000-0500-00002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2" authorId="0" shapeId="0" xr:uid="{00000000-0006-0000-05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2" authorId="0" shapeId="0" xr:uid="{00000000-0006-0000-0500-00002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2" authorId="0" shapeId="0" xr:uid="{00000000-0006-0000-0500-00002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2" authorId="0" shapeId="0" xr:uid="{00000000-0006-0000-05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2" authorId="0" shapeId="0" xr:uid="{00000000-0006-0000-05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2" authorId="0" shapeId="0" xr:uid="{00000000-0006-0000-05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2" authorId="0" shapeId="0" xr:uid="{00000000-0006-0000-05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2" authorId="0" shapeId="0" xr:uid="{00000000-0006-0000-05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2" authorId="0" shapeId="0" xr:uid="{00000000-0006-0000-0500-00003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2" authorId="0" shapeId="0" xr:uid="{00000000-0006-0000-05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2" authorId="0" shapeId="0" xr:uid="{00000000-0006-0000-05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2" authorId="0" shapeId="0" xr:uid="{00000000-0006-0000-05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2" authorId="0" shapeId="0" xr:uid="{00000000-0006-0000-05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2" authorId="0" shapeId="0" xr:uid="{00000000-0006-0000-05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2" authorId="0" shapeId="0" xr:uid="{00000000-0006-0000-05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2" authorId="0" shapeId="0" xr:uid="{00000000-0006-0000-05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2" authorId="0" shapeId="0" xr:uid="{00000000-0006-0000-05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2" authorId="0" shapeId="0" xr:uid="{00000000-0006-0000-05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2" authorId="0" shapeId="0" xr:uid="{00000000-0006-0000-05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3" authorId="0" shapeId="0" xr:uid="{00000000-0006-0000-05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3" authorId="0" shapeId="0" xr:uid="{00000000-0006-0000-05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3" authorId="0" shapeId="0" xr:uid="{00000000-0006-0000-05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3" authorId="0" shapeId="0" xr:uid="{00000000-0006-0000-05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3" authorId="0" shapeId="0" xr:uid="{00000000-0006-0000-05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3" authorId="0" shapeId="0" xr:uid="{00000000-0006-0000-05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3" authorId="0" shapeId="0" xr:uid="{00000000-0006-0000-05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3" authorId="0" shapeId="0" xr:uid="{00000000-0006-0000-05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3" authorId="0" shapeId="0" xr:uid="{00000000-0006-0000-0500-00004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3" authorId="0" shapeId="0" xr:uid="{00000000-0006-0000-05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3" authorId="0" shapeId="0" xr:uid="{00000000-0006-0000-05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3" authorId="0" shapeId="0" xr:uid="{00000000-0006-0000-0500-00004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3" authorId="0" shapeId="0" xr:uid="{00000000-0006-0000-05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3" authorId="0" shapeId="0" xr:uid="{00000000-0006-0000-0500-00004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3" authorId="0" shapeId="0" xr:uid="{00000000-0006-0000-05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3" authorId="0" shapeId="0" xr:uid="{00000000-0006-0000-05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3" authorId="0" shapeId="0" xr:uid="{00000000-0006-0000-05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3" authorId="0" shapeId="0" xr:uid="{00000000-0006-0000-05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3" authorId="0" shapeId="0" xr:uid="{00000000-0006-0000-05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3" authorId="0" shapeId="0" xr:uid="{00000000-0006-0000-05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3" authorId="0" shapeId="0" xr:uid="{00000000-0006-0000-05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3" authorId="0" shapeId="0" xr:uid="{00000000-0006-0000-05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3" authorId="0" shapeId="0" xr:uid="{00000000-0006-0000-05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3" authorId="0" shapeId="0" xr:uid="{00000000-0006-0000-05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3" authorId="0" shapeId="0" xr:uid="{00000000-0006-0000-0500-00005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3" authorId="0" shapeId="0" xr:uid="{00000000-0006-0000-05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3" authorId="0" shapeId="0" xr:uid="{00000000-0006-0000-05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3" authorId="0" shapeId="0" xr:uid="{00000000-0006-0000-05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3" authorId="0" shapeId="0" xr:uid="{00000000-0006-0000-05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3" authorId="0" shapeId="0" xr:uid="{00000000-0006-0000-05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4" authorId="0" shapeId="0" xr:uid="{00000000-0006-0000-05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4" authorId="0" shapeId="0" xr:uid="{00000000-0006-0000-05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4" authorId="0" shapeId="0" xr:uid="{00000000-0006-0000-05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4" authorId="0" shapeId="0" xr:uid="{00000000-0006-0000-05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4" authorId="0" shapeId="0" xr:uid="{00000000-0006-0000-05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4" authorId="0" shapeId="0" xr:uid="{00000000-0006-0000-05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4" authorId="0" shapeId="0" xr:uid="{00000000-0006-0000-05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4" authorId="0" shapeId="0" xr:uid="{00000000-0006-0000-05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4" authorId="0" shapeId="0" xr:uid="{00000000-0006-0000-05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4" authorId="0" shapeId="0" xr:uid="{00000000-0006-0000-05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4" authorId="0" shapeId="0" xr:uid="{00000000-0006-0000-0500-00006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4" authorId="0" shapeId="0" xr:uid="{00000000-0006-0000-05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4" authorId="0" shapeId="0" xr:uid="{00000000-0006-0000-05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4" authorId="0" shapeId="0" xr:uid="{00000000-0006-0000-0500-00006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4" authorId="0" shapeId="0" xr:uid="{00000000-0006-0000-05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4" authorId="0" shapeId="0" xr:uid="{00000000-0006-0000-05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4" authorId="0" shapeId="0" xr:uid="{00000000-0006-0000-05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4" authorId="0" shapeId="0" xr:uid="{00000000-0006-0000-05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4" authorId="0" shapeId="0" xr:uid="{00000000-0006-0000-05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4" authorId="0" shapeId="0" xr:uid="{00000000-0006-0000-05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4" authorId="0" shapeId="0" xr:uid="{00000000-0006-0000-05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4" authorId="0" shapeId="0" xr:uid="{00000000-0006-0000-05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4" authorId="0" shapeId="0" xr:uid="{00000000-0006-0000-0500-00007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4" authorId="0" shapeId="0" xr:uid="{00000000-0006-0000-05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4" authorId="0" shapeId="0" xr:uid="{00000000-0006-0000-05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4" authorId="0" shapeId="0" xr:uid="{00000000-0006-0000-05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4" authorId="0" shapeId="0" xr:uid="{00000000-0006-0000-05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4" authorId="0" shapeId="0" xr:uid="{00000000-0006-0000-05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4" authorId="0" shapeId="0" xr:uid="{00000000-0006-0000-05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4" authorId="0" shapeId="0" xr:uid="{00000000-0006-0000-05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5" authorId="0" shapeId="0" xr:uid="{00000000-0006-0000-05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5" authorId="0" shapeId="0" xr:uid="{00000000-0006-0000-05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5" authorId="0" shapeId="0" xr:uid="{00000000-0006-0000-05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5" authorId="0" shapeId="0" xr:uid="{00000000-0006-0000-05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5" authorId="0" shapeId="0" xr:uid="{00000000-0006-0000-05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5" authorId="0" shapeId="0" xr:uid="{00000000-0006-0000-05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5" authorId="0" shapeId="0" xr:uid="{00000000-0006-0000-05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5" authorId="0" shapeId="0" xr:uid="{00000000-0006-0000-05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5" authorId="0" shapeId="0" xr:uid="{00000000-0006-0000-0500-00008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5" authorId="0" shapeId="0" xr:uid="{00000000-0006-0000-05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5" authorId="0" shapeId="0" xr:uid="{00000000-0006-0000-05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5" authorId="0" shapeId="0" xr:uid="{00000000-0006-0000-05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5" authorId="0" shapeId="0" xr:uid="{00000000-0006-0000-05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5" authorId="0" shapeId="0" xr:uid="{00000000-0006-0000-0500-00008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5" authorId="0" shapeId="0" xr:uid="{00000000-0006-0000-05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5" authorId="0" shapeId="0" xr:uid="{00000000-0006-0000-05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5" authorId="0" shapeId="0" xr:uid="{00000000-0006-0000-05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5" authorId="0" shapeId="0" xr:uid="{00000000-0006-0000-0500-00008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5" authorId="0" shapeId="0" xr:uid="{00000000-0006-0000-05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5" authorId="0" shapeId="0" xr:uid="{00000000-0006-0000-05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5" authorId="0" shapeId="0" xr:uid="{00000000-0006-0000-05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5" authorId="0" shapeId="0" xr:uid="{00000000-0006-0000-05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5" authorId="0" shapeId="0" xr:uid="{00000000-0006-0000-05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5" authorId="0" shapeId="0" xr:uid="{00000000-0006-0000-05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5" authorId="0" shapeId="0" xr:uid="{00000000-0006-0000-05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5" authorId="0" shapeId="0" xr:uid="{00000000-0006-0000-05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5" authorId="0" shapeId="0" xr:uid="{00000000-0006-0000-0500-00009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5" authorId="0" shapeId="0" xr:uid="{00000000-0006-0000-05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5" authorId="0" shapeId="0" xr:uid="{00000000-0006-0000-05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5" authorId="0" shapeId="0" xr:uid="{00000000-0006-0000-05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5" authorId="0" shapeId="0" xr:uid="{00000000-0006-0000-0500-00009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6" authorId="0" shapeId="0" xr:uid="{00000000-0006-0000-05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6" authorId="0" shapeId="0" xr:uid="{00000000-0006-0000-05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6" authorId="0" shapeId="0" xr:uid="{00000000-0006-0000-0500-00009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6" authorId="0" shapeId="0" xr:uid="{00000000-0006-0000-05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6" authorId="0" shapeId="0" xr:uid="{00000000-0006-0000-0500-00009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6" authorId="0" shapeId="0" xr:uid="{00000000-0006-0000-05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6" authorId="0" shapeId="0" xr:uid="{00000000-0006-0000-05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6" authorId="0" shapeId="0" xr:uid="{00000000-0006-0000-05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6" authorId="0" shapeId="0" xr:uid="{00000000-0006-0000-05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6" authorId="0" shapeId="0" xr:uid="{00000000-0006-0000-0500-0000A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6" authorId="0" shapeId="0" xr:uid="{00000000-0006-0000-05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6" authorId="0" shapeId="0" xr:uid="{00000000-0006-0000-05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6" authorId="0" shapeId="0" xr:uid="{00000000-0006-0000-0500-0000A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6" authorId="0" shapeId="0" xr:uid="{00000000-0006-0000-05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6" authorId="0" shapeId="0" xr:uid="{00000000-0006-0000-05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6" authorId="0" shapeId="0" xr:uid="{00000000-0006-0000-05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6" authorId="0" shapeId="0" xr:uid="{00000000-0006-0000-05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6" authorId="0" shapeId="0" xr:uid="{00000000-0006-0000-0500-0000A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6" authorId="0" shapeId="0" xr:uid="{00000000-0006-0000-05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6" authorId="0" shapeId="0" xr:uid="{00000000-0006-0000-05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6" authorId="0" shapeId="0" xr:uid="{00000000-0006-0000-05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6" authorId="0" shapeId="0" xr:uid="{00000000-0006-0000-05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6" authorId="0" shapeId="0" xr:uid="{00000000-0006-0000-05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6" authorId="0" shapeId="0" xr:uid="{00000000-0006-0000-05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6" authorId="0" shapeId="0" xr:uid="{00000000-0006-0000-05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6" authorId="0" shapeId="0" xr:uid="{00000000-0006-0000-05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7" authorId="0" shapeId="0" xr:uid="{00000000-0006-0000-05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7" authorId="0" shapeId="0" xr:uid="{00000000-0006-0000-05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7" authorId="0" shapeId="0" xr:uid="{00000000-0006-0000-05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7" authorId="0" shapeId="0" xr:uid="{00000000-0006-0000-05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7" authorId="0" shapeId="0" xr:uid="{00000000-0006-0000-05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7" authorId="0" shapeId="0" xr:uid="{00000000-0006-0000-05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7" authorId="0" shapeId="0" xr:uid="{00000000-0006-0000-05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7" authorId="0" shapeId="0" xr:uid="{00000000-0006-0000-05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7" authorId="0" shapeId="0" xr:uid="{00000000-0006-0000-0500-0000B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7" authorId="0" shapeId="0" xr:uid="{00000000-0006-0000-05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7" authorId="0" shapeId="0" xr:uid="{00000000-0006-0000-05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7" authorId="0" shapeId="0" xr:uid="{00000000-0006-0000-05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7" authorId="0" shapeId="0" xr:uid="{00000000-0006-0000-05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7" authorId="0" shapeId="0" xr:uid="{00000000-0006-0000-05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7" authorId="0" shapeId="0" xr:uid="{00000000-0006-0000-05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7" authorId="0" shapeId="0" xr:uid="{00000000-0006-0000-05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7" authorId="0" shapeId="0" xr:uid="{00000000-0006-0000-05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7" authorId="0" shapeId="0" xr:uid="{00000000-0006-0000-05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8" authorId="0" shapeId="0" xr:uid="{00000000-0006-0000-05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8" authorId="0" shapeId="0" xr:uid="{00000000-0006-0000-05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8" authorId="0" shapeId="0" xr:uid="{00000000-0006-0000-05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8" authorId="0" shapeId="0" xr:uid="{00000000-0006-0000-05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8" authorId="0" shapeId="0" xr:uid="{00000000-0006-0000-05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8" authorId="0" shapeId="0" xr:uid="{00000000-0006-0000-0500-0000C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8" authorId="0" shapeId="0" xr:uid="{00000000-0006-0000-0500-0000C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8" authorId="0" shapeId="0" xr:uid="{00000000-0006-0000-0500-0000C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8" authorId="0" shapeId="0" xr:uid="{00000000-0006-0000-05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8" authorId="0" shapeId="0" xr:uid="{00000000-0006-0000-0500-0000C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8" authorId="0" shapeId="0" xr:uid="{00000000-0006-0000-0500-0000C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8" authorId="0" shapeId="0" xr:uid="{00000000-0006-0000-0500-0000C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8" authorId="0" shapeId="0" xr:uid="{00000000-0006-0000-0500-0000C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8" authorId="0" shapeId="0" xr:uid="{00000000-0006-0000-0500-0000D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8" authorId="0" shapeId="0" xr:uid="{00000000-0006-0000-0500-0000D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8" authorId="0" shapeId="0" xr:uid="{00000000-0006-0000-0500-0000D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8" authorId="0" shapeId="0" xr:uid="{00000000-0006-0000-0500-0000D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8" authorId="0" shapeId="0" xr:uid="{00000000-0006-0000-0500-0000D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8" authorId="0" shapeId="0" xr:uid="{00000000-0006-0000-0500-0000D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8" authorId="0" shapeId="0" xr:uid="{00000000-0006-0000-0500-0000D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9" authorId="0" shapeId="0" xr:uid="{00000000-0006-0000-05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9" authorId="0" shapeId="0" xr:uid="{00000000-0006-0000-05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9" authorId="0" shapeId="0" xr:uid="{00000000-0006-0000-0500-0000D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9" authorId="0" shapeId="0" xr:uid="{00000000-0006-0000-05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9" authorId="0" shapeId="0" xr:uid="{00000000-0006-0000-0500-0000D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9" authorId="0" shapeId="0" xr:uid="{00000000-0006-0000-05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9" authorId="0" shapeId="0" xr:uid="{00000000-0006-0000-05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9" authorId="0" shapeId="0" xr:uid="{00000000-0006-0000-05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9" authorId="0" shapeId="0" xr:uid="{00000000-0006-0000-0500-0000D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9" authorId="0" shapeId="0" xr:uid="{00000000-0006-0000-05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9" authorId="0" shapeId="0" xr:uid="{00000000-0006-0000-0500-0000E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9" authorId="0" shapeId="0" xr:uid="{00000000-0006-0000-0500-0000E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9" authorId="0" shapeId="0" xr:uid="{00000000-0006-0000-05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9" authorId="0" shapeId="0" xr:uid="{00000000-0006-0000-05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9" authorId="0" shapeId="0" xr:uid="{00000000-0006-0000-0500-0000E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9" authorId="0" shapeId="0" xr:uid="{00000000-0006-0000-05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9" authorId="0" shapeId="0" xr:uid="{00000000-0006-0000-05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9" authorId="0" shapeId="0" xr:uid="{00000000-0006-0000-0500-0000E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9" authorId="0" shapeId="0" xr:uid="{00000000-0006-0000-05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9" authorId="0" shapeId="0" xr:uid="{00000000-0006-0000-05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9" authorId="0" shapeId="0" xr:uid="{00000000-0006-0000-0500-0000E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9" authorId="0" shapeId="0" xr:uid="{00000000-0006-0000-0500-0000E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9" authorId="0" shapeId="0" xr:uid="{00000000-0006-0000-0500-0000E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9" authorId="0" shapeId="0" xr:uid="{00000000-0006-0000-0500-0000E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9" authorId="0" shapeId="0" xr:uid="{00000000-0006-0000-0500-0000E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9" authorId="0" shapeId="0" xr:uid="{00000000-0006-0000-0500-0000F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9" authorId="0" shapeId="0" xr:uid="{00000000-0006-0000-0500-0000F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9" authorId="0" shapeId="0" xr:uid="{00000000-0006-0000-0500-0000F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9" authorId="0" shapeId="0" xr:uid="{00000000-0006-0000-05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9" authorId="0" shapeId="0" xr:uid="{00000000-0006-0000-0500-0000F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9" authorId="0" shapeId="0" xr:uid="{00000000-0006-0000-0500-0000F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9" authorId="0" shapeId="0" xr:uid="{00000000-0006-0000-0500-0000F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9" authorId="0" shapeId="0" xr:uid="{00000000-0006-0000-0500-0000F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9" authorId="0" shapeId="0" xr:uid="{00000000-0006-0000-0500-0000F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20" authorId="0" shapeId="0" xr:uid="{00000000-0006-0000-0500-0000F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20" authorId="0" shapeId="0" xr:uid="{00000000-0006-0000-0500-0000F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20" authorId="0" shapeId="0" xr:uid="{00000000-0006-0000-0500-0000F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20" authorId="0" shapeId="0" xr:uid="{00000000-0006-0000-0500-0000F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20" authorId="0" shapeId="0" xr:uid="{00000000-0006-0000-0500-0000F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20" authorId="0" shapeId="0" xr:uid="{00000000-0006-0000-0500-0000F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20" authorId="0" shapeId="0" xr:uid="{00000000-0006-0000-0500-0000F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20" authorId="0" shapeId="0" xr:uid="{00000000-0006-0000-0500-00000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20" authorId="0" shapeId="0" xr:uid="{00000000-0006-0000-0500-00000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20" authorId="0" shapeId="0" xr:uid="{00000000-0006-0000-0500-00000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20" authorId="0" shapeId="0" xr:uid="{00000000-0006-0000-0500-00000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20" authorId="0" shapeId="0" xr:uid="{00000000-0006-0000-0500-00000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20" authorId="0" shapeId="0" xr:uid="{00000000-0006-0000-0500-00000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20" authorId="0" shapeId="0" xr:uid="{00000000-0006-0000-0500-00000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20" authorId="0" shapeId="0" xr:uid="{00000000-0006-0000-0500-00000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20" authorId="0" shapeId="0" xr:uid="{00000000-0006-0000-0500-00000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20" authorId="0" shapeId="0" xr:uid="{00000000-0006-0000-0500-00000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20" authorId="0" shapeId="0" xr:uid="{00000000-0006-0000-0500-00000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20" authorId="0" shapeId="0" xr:uid="{00000000-0006-0000-0500-00000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20" authorId="0" shapeId="0" xr:uid="{00000000-0006-0000-0500-00000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20" authorId="0" shapeId="0" xr:uid="{00000000-0006-0000-0500-00000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20" authorId="0" shapeId="0" xr:uid="{00000000-0006-0000-0500-00000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20" authorId="0" shapeId="0" xr:uid="{00000000-0006-0000-0500-00000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20" authorId="0" shapeId="0" xr:uid="{00000000-0006-0000-0500-00001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20" authorId="0" shapeId="0" xr:uid="{00000000-0006-0000-0500-00001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20" authorId="0" shapeId="0" xr:uid="{00000000-0006-0000-0500-00001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20" authorId="0" shapeId="0" xr:uid="{00000000-0006-0000-0500-00001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20" authorId="0" shapeId="0" xr:uid="{00000000-0006-0000-0500-00001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20" authorId="0" shapeId="0" xr:uid="{00000000-0006-0000-0500-00001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20" authorId="0" shapeId="0" xr:uid="{00000000-0006-0000-0500-00001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20" authorId="0" shapeId="0" xr:uid="{00000000-0006-0000-0500-00001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20" authorId="0" shapeId="0" xr:uid="{00000000-0006-0000-0500-00001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20" authorId="0" shapeId="0" xr:uid="{00000000-0006-0000-0500-00001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20" authorId="0" shapeId="0" xr:uid="{00000000-0006-0000-0500-00001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20" authorId="0" shapeId="0" xr:uid="{00000000-0006-0000-0500-00001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20" authorId="0" shapeId="0" xr:uid="{00000000-0006-0000-0500-00001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6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V11" authorId="0" shapeId="0" xr:uid="{00000000-0006-0000-06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1" authorId="0" shapeId="0" xr:uid="{00000000-0006-0000-06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1" authorId="0" shapeId="0" xr:uid="{00000000-0006-0000-06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1" authorId="0" shapeId="0" xr:uid="{00000000-0006-0000-0600-00000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1" authorId="0" shapeId="0" xr:uid="{00000000-0006-0000-06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1" authorId="0" shapeId="0" xr:uid="{00000000-0006-0000-0600-00000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1" authorId="0" shapeId="0" xr:uid="{00000000-0006-0000-06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1" authorId="0" shapeId="0" xr:uid="{00000000-0006-0000-06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1" authorId="0" shapeId="0" xr:uid="{00000000-0006-0000-0600-00000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1" authorId="0" shapeId="0" xr:uid="{00000000-0006-0000-06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1" authorId="0" shapeId="0" xr:uid="{00000000-0006-0000-06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1" authorId="0" shapeId="0" xr:uid="{00000000-0006-0000-06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1" authorId="0" shapeId="0" xr:uid="{00000000-0006-0000-06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1" authorId="0" shapeId="0" xr:uid="{00000000-0006-0000-06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1" authorId="0" shapeId="0" xr:uid="{00000000-0006-0000-06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1" authorId="0" shapeId="0" xr:uid="{00000000-0006-0000-0600-00001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1" authorId="0" shapeId="0" xr:uid="{00000000-0006-0000-0600-00001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1" authorId="0" shapeId="0" xr:uid="{00000000-0006-0000-06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1" authorId="0" shapeId="0" xr:uid="{00000000-0006-0000-06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1" authorId="0" shapeId="0" xr:uid="{00000000-0006-0000-06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1" authorId="0" shapeId="0" xr:uid="{00000000-0006-0000-0600-00001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1" authorId="0" shapeId="0" xr:uid="{00000000-0006-0000-06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1" authorId="0" shapeId="0" xr:uid="{00000000-0006-0000-06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1" authorId="0" shapeId="0" xr:uid="{00000000-0006-0000-06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1" authorId="0" shapeId="0" xr:uid="{00000000-0006-0000-06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1" authorId="0" shapeId="0" xr:uid="{00000000-0006-0000-06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1" authorId="0" shapeId="0" xr:uid="{00000000-0006-0000-06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1" authorId="0" shapeId="0" xr:uid="{00000000-0006-0000-06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1" authorId="0" shapeId="0" xr:uid="{00000000-0006-0000-06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1" authorId="0" shapeId="0" xr:uid="{00000000-0006-0000-06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1" authorId="0" shapeId="0" xr:uid="{00000000-0006-0000-06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1" authorId="0" shapeId="0" xr:uid="{00000000-0006-0000-0600-00002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1" authorId="0" shapeId="0" xr:uid="{00000000-0006-0000-06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1" authorId="0" shapeId="0" xr:uid="{00000000-0006-0000-06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1" authorId="0" shapeId="0" xr:uid="{00000000-0006-0000-0600-00002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1" authorId="0" shapeId="0" xr:uid="{00000000-0006-0000-06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1" authorId="0" shapeId="0" xr:uid="{00000000-0006-0000-0600-00002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11" authorId="0" shapeId="0" xr:uid="{00000000-0006-0000-06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1" authorId="0" shapeId="0" xr:uid="{00000000-0006-0000-06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1" authorId="0" shapeId="0" xr:uid="{00000000-0006-0000-06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1" authorId="0" shapeId="0" xr:uid="{00000000-0006-0000-06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1" authorId="0" shapeId="0" xr:uid="{00000000-0006-0000-06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1" authorId="0" shapeId="0" xr:uid="{00000000-0006-0000-06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1" authorId="0" shapeId="0" xr:uid="{00000000-0006-0000-06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1" authorId="0" shapeId="0" xr:uid="{00000000-0006-0000-06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1" authorId="0" shapeId="0" xr:uid="{00000000-0006-0000-06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1" authorId="0" shapeId="0" xr:uid="{00000000-0006-0000-06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1" authorId="0" shapeId="0" xr:uid="{00000000-0006-0000-06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1" authorId="0" shapeId="0" xr:uid="{00000000-0006-0000-06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1" authorId="0" shapeId="0" xr:uid="{00000000-0006-0000-0600-00003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1" authorId="0" shapeId="0" xr:uid="{00000000-0006-0000-06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1" authorId="0" shapeId="0" xr:uid="{00000000-0006-0000-06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1" authorId="0" shapeId="0" xr:uid="{00000000-0006-0000-06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1" authorId="0" shapeId="0" xr:uid="{00000000-0006-0000-06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1" authorId="0" shapeId="0" xr:uid="{00000000-0006-0000-06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1" authorId="0" shapeId="0" xr:uid="{00000000-0006-0000-06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1" authorId="0" shapeId="0" xr:uid="{00000000-0006-0000-06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2" authorId="0" shapeId="0" xr:uid="{00000000-0006-0000-06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2" authorId="0" shapeId="0" xr:uid="{00000000-0006-0000-06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2" authorId="0" shapeId="0" xr:uid="{00000000-0006-0000-06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2" authorId="0" shapeId="0" xr:uid="{00000000-0006-0000-06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2" authorId="0" shapeId="0" xr:uid="{00000000-0006-0000-0600-00003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2" authorId="0" shapeId="0" xr:uid="{00000000-0006-0000-06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2" authorId="0" shapeId="0" xr:uid="{00000000-0006-0000-0600-00004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2" authorId="0" shapeId="0" xr:uid="{00000000-0006-0000-06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2" authorId="0" shapeId="0" xr:uid="{00000000-0006-0000-06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2" authorId="0" shapeId="0" xr:uid="{00000000-0006-0000-0600-00004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2" authorId="0" shapeId="0" xr:uid="{00000000-0006-0000-0600-00004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2" authorId="0" shapeId="0" xr:uid="{00000000-0006-0000-06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2" authorId="0" shapeId="0" xr:uid="{00000000-0006-0000-06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2" authorId="0" shapeId="0" xr:uid="{00000000-0006-0000-06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2" authorId="0" shapeId="0" xr:uid="{00000000-0006-0000-0600-00004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2" authorId="0" shapeId="0" xr:uid="{00000000-0006-0000-06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2" authorId="0" shapeId="0" xr:uid="{00000000-0006-0000-06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2" authorId="0" shapeId="0" xr:uid="{00000000-0006-0000-06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2" authorId="0" shapeId="0" xr:uid="{00000000-0006-0000-06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2" authorId="0" shapeId="0" xr:uid="{00000000-0006-0000-06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2" authorId="0" shapeId="0" xr:uid="{00000000-0006-0000-06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2" authorId="0" shapeId="0" xr:uid="{00000000-0006-0000-06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2" authorId="0" shapeId="0" xr:uid="{00000000-0006-0000-06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2" authorId="0" shapeId="0" xr:uid="{00000000-0006-0000-06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2" authorId="0" shapeId="0" xr:uid="{00000000-0006-0000-06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2" authorId="0" shapeId="0" xr:uid="{00000000-0006-0000-06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2" authorId="0" shapeId="0" xr:uid="{00000000-0006-0000-06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2" authorId="0" shapeId="0" xr:uid="{00000000-0006-0000-06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2" authorId="0" shapeId="0" xr:uid="{00000000-0006-0000-06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2" authorId="0" shapeId="0" xr:uid="{00000000-0006-0000-06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2" authorId="0" shapeId="0" xr:uid="{00000000-0006-0000-06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2" authorId="0" shapeId="0" xr:uid="{00000000-0006-0000-06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2" authorId="0" shapeId="0" xr:uid="{00000000-0006-0000-06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2" authorId="0" shapeId="0" xr:uid="{00000000-0006-0000-06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2" authorId="0" shapeId="0" xr:uid="{00000000-0006-0000-0600-00005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2" authorId="0" shapeId="0" xr:uid="{00000000-0006-0000-06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2" authorId="0" shapeId="0" xr:uid="{00000000-0006-0000-0600-00005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2" authorId="0" shapeId="0" xr:uid="{00000000-0006-0000-06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2" authorId="0" shapeId="0" xr:uid="{00000000-0006-0000-06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2" authorId="0" shapeId="0" xr:uid="{00000000-0006-0000-0600-00006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12" authorId="0" shapeId="0" xr:uid="{00000000-0006-0000-06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2" authorId="0" shapeId="0" xr:uid="{00000000-0006-0000-06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2" authorId="0" shapeId="0" xr:uid="{00000000-0006-0000-06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2" authorId="0" shapeId="0" xr:uid="{00000000-0006-0000-06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2" authorId="0" shapeId="0" xr:uid="{00000000-0006-0000-06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2" authorId="0" shapeId="0" xr:uid="{00000000-0006-0000-06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2" authorId="0" shapeId="0" xr:uid="{00000000-0006-0000-06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2" authorId="0" shapeId="0" xr:uid="{00000000-0006-0000-06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2" authorId="0" shapeId="0" xr:uid="{00000000-0006-0000-06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2" authorId="0" shapeId="0" xr:uid="{00000000-0006-0000-0600-00006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2" authorId="0" shapeId="0" xr:uid="{00000000-0006-0000-0600-00006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2" authorId="0" shapeId="0" xr:uid="{00000000-0006-0000-0600-00006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2" authorId="0" shapeId="0" xr:uid="{00000000-0006-0000-06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2" authorId="0" shapeId="0" xr:uid="{00000000-0006-0000-06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2" authorId="0" shapeId="0" xr:uid="{00000000-0006-0000-06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2" authorId="0" shapeId="0" xr:uid="{00000000-0006-0000-06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2" authorId="0" shapeId="0" xr:uid="{00000000-0006-0000-06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2" authorId="0" shapeId="0" xr:uid="{00000000-0006-0000-06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3" authorId="0" shapeId="0" xr:uid="{00000000-0006-0000-06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3" authorId="0" shapeId="0" xr:uid="{00000000-0006-0000-06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3" authorId="0" shapeId="0" xr:uid="{00000000-0006-0000-06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3" authorId="0" shapeId="0" xr:uid="{00000000-0006-0000-06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3" authorId="0" shapeId="0" xr:uid="{00000000-0006-0000-06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3" authorId="0" shapeId="0" xr:uid="{00000000-0006-0000-06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3" authorId="0" shapeId="0" xr:uid="{00000000-0006-0000-0600-00007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3" authorId="0" shapeId="0" xr:uid="{00000000-0006-0000-06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3" authorId="0" shapeId="0" xr:uid="{00000000-0006-0000-06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3" authorId="0" shapeId="0" xr:uid="{00000000-0006-0000-06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3" authorId="0" shapeId="0" xr:uid="{00000000-0006-0000-06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3" authorId="0" shapeId="0" xr:uid="{00000000-0006-0000-06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3" authorId="0" shapeId="0" xr:uid="{00000000-0006-0000-0600-00008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3" authorId="0" shapeId="0" xr:uid="{00000000-0006-0000-06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3" authorId="0" shapeId="0" xr:uid="{00000000-0006-0000-06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3" authorId="0" shapeId="0" xr:uid="{00000000-0006-0000-06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3" authorId="0" shapeId="0" xr:uid="{00000000-0006-0000-06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3" authorId="0" shapeId="0" xr:uid="{00000000-0006-0000-06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3" authorId="0" shapeId="0" xr:uid="{00000000-0006-0000-06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3" authorId="0" shapeId="0" xr:uid="{00000000-0006-0000-06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3" authorId="0" shapeId="0" xr:uid="{00000000-0006-0000-06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3" authorId="0" shapeId="0" xr:uid="{00000000-0006-0000-06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3" authorId="0" shapeId="0" xr:uid="{00000000-0006-0000-06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3" authorId="0" shapeId="0" xr:uid="{00000000-0006-0000-06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3" authorId="0" shapeId="0" xr:uid="{00000000-0006-0000-06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3" authorId="0" shapeId="0" xr:uid="{00000000-0006-0000-06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3" authorId="0" shapeId="0" xr:uid="{00000000-0006-0000-06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3" authorId="0" shapeId="0" xr:uid="{00000000-0006-0000-06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3" authorId="0" shapeId="0" xr:uid="{00000000-0006-0000-06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3" authorId="0" shapeId="0" xr:uid="{00000000-0006-0000-06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3" authorId="0" shapeId="0" xr:uid="{00000000-0006-0000-06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3" authorId="0" shapeId="0" xr:uid="{00000000-0006-0000-06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3" authorId="0" shapeId="0" xr:uid="{00000000-0006-0000-06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3" authorId="0" shapeId="0" xr:uid="{00000000-0006-0000-0600-00009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3" authorId="0" shapeId="0" xr:uid="{00000000-0006-0000-0600-00009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3" authorId="0" shapeId="0" xr:uid="{00000000-0006-0000-0600-00009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3" authorId="0" shapeId="0" xr:uid="{00000000-0006-0000-0600-00009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3" authorId="0" shapeId="0" xr:uid="{00000000-0006-0000-0600-00009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3" authorId="0" shapeId="0" xr:uid="{00000000-0006-0000-0600-00009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13" authorId="0" shapeId="0" xr:uid="{00000000-0006-0000-06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3" authorId="0" shapeId="0" xr:uid="{00000000-0006-0000-06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3" authorId="0" shapeId="0" xr:uid="{00000000-0006-0000-06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3" authorId="0" shapeId="0" xr:uid="{00000000-0006-0000-06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3" authorId="0" shapeId="0" xr:uid="{00000000-0006-0000-06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3" authorId="0" shapeId="0" xr:uid="{00000000-0006-0000-06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3" authorId="0" shapeId="0" xr:uid="{00000000-0006-0000-06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3" authorId="0" shapeId="0" xr:uid="{00000000-0006-0000-06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3" authorId="0" shapeId="0" xr:uid="{00000000-0006-0000-0600-0000A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3" authorId="0" shapeId="0" xr:uid="{00000000-0006-0000-06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3" authorId="0" shapeId="0" xr:uid="{00000000-0006-0000-06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3" authorId="0" shapeId="0" xr:uid="{00000000-0006-0000-06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3" authorId="0" shapeId="0" xr:uid="{00000000-0006-0000-06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3" authorId="0" shapeId="0" xr:uid="{00000000-0006-0000-06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3" authorId="0" shapeId="0" xr:uid="{00000000-0006-0000-0600-0000A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3" authorId="0" shapeId="0" xr:uid="{00000000-0006-0000-06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3" authorId="0" shapeId="0" xr:uid="{00000000-0006-0000-06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3" authorId="0" shapeId="0" xr:uid="{00000000-0006-0000-06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3" authorId="0" shapeId="0" xr:uid="{00000000-0006-0000-06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3" authorId="0" shapeId="0" xr:uid="{00000000-0006-0000-06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4" authorId="0" shapeId="0" xr:uid="{00000000-0006-0000-06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4" authorId="0" shapeId="0" xr:uid="{00000000-0006-0000-06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4" authorId="0" shapeId="0" xr:uid="{00000000-0006-0000-06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4" authorId="0" shapeId="0" xr:uid="{00000000-0006-0000-0600-0000B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4" authorId="0" shapeId="0" xr:uid="{00000000-0006-0000-06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4" authorId="0" shapeId="0" xr:uid="{00000000-0006-0000-06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4" authorId="0" shapeId="0" xr:uid="{00000000-0006-0000-06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4" authorId="0" shapeId="0" xr:uid="{00000000-0006-0000-06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4" authorId="0" shapeId="0" xr:uid="{00000000-0006-0000-0600-0000B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4" authorId="0" shapeId="0" xr:uid="{00000000-0006-0000-0600-0000B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4" authorId="0" shapeId="0" xr:uid="{00000000-0006-0000-06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4" authorId="0" shapeId="0" xr:uid="{00000000-0006-0000-06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4" authorId="0" shapeId="0" xr:uid="{00000000-0006-0000-06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4" authorId="0" shapeId="0" xr:uid="{00000000-0006-0000-06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4" authorId="0" shapeId="0" xr:uid="{00000000-0006-0000-06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4" authorId="0" shapeId="0" xr:uid="{00000000-0006-0000-06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4" authorId="0" shapeId="0" xr:uid="{00000000-0006-0000-06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4" authorId="0" shapeId="0" xr:uid="{00000000-0006-0000-06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4" authorId="0" shapeId="0" xr:uid="{00000000-0006-0000-06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4" authorId="0" shapeId="0" xr:uid="{00000000-0006-0000-06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4" authorId="0" shapeId="0" xr:uid="{00000000-0006-0000-06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4" authorId="0" shapeId="0" xr:uid="{00000000-0006-0000-06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4" authorId="0" shapeId="0" xr:uid="{00000000-0006-0000-06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4" authorId="0" shapeId="0" xr:uid="{00000000-0006-0000-06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4" authorId="0" shapeId="0" xr:uid="{00000000-0006-0000-0600-0000C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4" authorId="0" shapeId="0" xr:uid="{00000000-0006-0000-0600-0000C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4" authorId="0" shapeId="0" xr:uid="{00000000-0006-0000-0600-0000C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4" authorId="0" shapeId="0" xr:uid="{00000000-0006-0000-06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4" authorId="0" shapeId="0" xr:uid="{00000000-0006-0000-0600-0000C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4" authorId="0" shapeId="0" xr:uid="{00000000-0006-0000-0600-0000C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4" authorId="0" shapeId="0" xr:uid="{00000000-0006-0000-0600-0000C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4" authorId="0" shapeId="0" xr:uid="{00000000-0006-0000-0600-0000C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4" authorId="0" shapeId="0" xr:uid="{00000000-0006-0000-0600-0000D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4" authorId="0" shapeId="0" xr:uid="{00000000-0006-0000-0600-0000D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4" authorId="0" shapeId="0" xr:uid="{00000000-0006-0000-0600-0000D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4" authorId="0" shapeId="0" xr:uid="{00000000-0006-0000-0600-0000D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4" authorId="0" shapeId="0" xr:uid="{00000000-0006-0000-0600-0000D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4" authorId="0" shapeId="0" xr:uid="{00000000-0006-0000-0600-0000D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4" authorId="0" shapeId="0" xr:uid="{00000000-0006-0000-0600-0000D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4" authorId="0" shapeId="0" xr:uid="{00000000-0006-0000-0600-0000D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4" authorId="0" shapeId="0" xr:uid="{00000000-0006-0000-06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4" authorId="0" shapeId="0" xr:uid="{00000000-0006-0000-0600-0000D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14" authorId="0" shapeId="0" xr:uid="{00000000-0006-0000-06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4" authorId="0" shapeId="0" xr:uid="{00000000-0006-0000-0600-0000D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4" authorId="0" shapeId="0" xr:uid="{00000000-0006-0000-06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4" authorId="0" shapeId="0" xr:uid="{00000000-0006-0000-06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4" authorId="0" shapeId="0" xr:uid="{00000000-0006-0000-06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4" authorId="0" shapeId="0" xr:uid="{00000000-0006-0000-0600-0000D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4" authorId="0" shapeId="0" xr:uid="{00000000-0006-0000-06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4" authorId="0" shapeId="0" xr:uid="{00000000-0006-0000-0600-0000E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4" authorId="0" shapeId="0" xr:uid="{00000000-0006-0000-0600-0000E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4" authorId="0" shapeId="0" xr:uid="{00000000-0006-0000-06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4" authorId="0" shapeId="0" xr:uid="{00000000-0006-0000-06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4" authorId="0" shapeId="0" xr:uid="{00000000-0006-0000-0600-0000E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4" authorId="0" shapeId="0" xr:uid="{00000000-0006-0000-06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4" authorId="0" shapeId="0" xr:uid="{00000000-0006-0000-06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4" authorId="0" shapeId="0" xr:uid="{00000000-0006-0000-0600-0000E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4" authorId="0" shapeId="0" xr:uid="{00000000-0006-0000-06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4" authorId="0" shapeId="0" xr:uid="{00000000-0006-0000-06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5" authorId="0" shapeId="0" xr:uid="{00000000-0006-0000-0600-0000E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5" authorId="0" shapeId="0" xr:uid="{00000000-0006-0000-0600-0000E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5" authorId="0" shapeId="0" xr:uid="{00000000-0006-0000-0600-0000E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5" authorId="0" shapeId="0" xr:uid="{00000000-0006-0000-0600-0000E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5" authorId="0" shapeId="0" xr:uid="{00000000-0006-0000-0600-0000E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5" authorId="0" shapeId="0" xr:uid="{00000000-0006-0000-0600-0000F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5" authorId="0" shapeId="0" xr:uid="{00000000-0006-0000-0600-0000F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5" authorId="0" shapeId="0" xr:uid="{00000000-0006-0000-0600-0000F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5" authorId="0" shapeId="0" xr:uid="{00000000-0006-0000-06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5" authorId="0" shapeId="0" xr:uid="{00000000-0006-0000-0600-0000F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5" authorId="0" shapeId="0" xr:uid="{00000000-0006-0000-0600-0000F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5" authorId="0" shapeId="0" xr:uid="{00000000-0006-0000-0600-0000F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5" authorId="0" shapeId="0" xr:uid="{00000000-0006-0000-0600-0000F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5" authorId="0" shapeId="0" xr:uid="{00000000-0006-0000-0600-0000F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5" authorId="0" shapeId="0" xr:uid="{00000000-0006-0000-0600-0000F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5" authorId="0" shapeId="0" xr:uid="{00000000-0006-0000-0600-0000F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5" authorId="0" shapeId="0" xr:uid="{00000000-0006-0000-0600-0000F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5" authorId="0" shapeId="0" xr:uid="{00000000-0006-0000-0600-0000F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5" authorId="0" shapeId="0" xr:uid="{00000000-0006-0000-0600-0000F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5" authorId="0" shapeId="0" xr:uid="{00000000-0006-0000-0600-0000F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5" authorId="0" shapeId="0" xr:uid="{00000000-0006-0000-0600-0000F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5" authorId="0" shapeId="0" xr:uid="{00000000-0006-0000-0600-00000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5" authorId="0" shapeId="0" xr:uid="{00000000-0006-0000-0600-00000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5" authorId="0" shapeId="0" xr:uid="{00000000-0006-0000-0600-00000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5" authorId="0" shapeId="0" xr:uid="{00000000-0006-0000-0600-00000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5" authorId="0" shapeId="0" xr:uid="{00000000-0006-0000-0600-00000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5" authorId="0" shapeId="0" xr:uid="{00000000-0006-0000-0600-00000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5" authorId="0" shapeId="0" xr:uid="{00000000-0006-0000-0600-00000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5" authorId="0" shapeId="0" xr:uid="{00000000-0006-0000-0600-00000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5" authorId="0" shapeId="0" xr:uid="{00000000-0006-0000-0600-00000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5" authorId="0" shapeId="0" xr:uid="{00000000-0006-0000-0600-00000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5" authorId="0" shapeId="0" xr:uid="{00000000-0006-0000-0600-00000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5" authorId="0" shapeId="0" xr:uid="{00000000-0006-0000-0600-00000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5" authorId="0" shapeId="0" xr:uid="{00000000-0006-0000-0600-00000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5" authorId="0" shapeId="0" xr:uid="{00000000-0006-0000-0600-00000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5" authorId="0" shapeId="0" xr:uid="{00000000-0006-0000-0600-00000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5" authorId="0" shapeId="0" xr:uid="{00000000-0006-0000-0600-00000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5" authorId="0" shapeId="0" xr:uid="{00000000-0006-0000-0600-00001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5" authorId="0" shapeId="0" xr:uid="{00000000-0006-0000-0600-00001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5" authorId="0" shapeId="0" xr:uid="{00000000-0006-0000-0600-00001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5" authorId="0" shapeId="0" xr:uid="{00000000-0006-0000-0600-00001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5" authorId="0" shapeId="0" xr:uid="{00000000-0006-0000-0600-00001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5" authorId="0" shapeId="0" xr:uid="{00000000-0006-0000-0600-00001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5" authorId="0" shapeId="0" xr:uid="{00000000-0006-0000-0600-00001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5" authorId="0" shapeId="0" xr:uid="{00000000-0006-0000-0600-00001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5" authorId="0" shapeId="0" xr:uid="{00000000-0006-0000-0600-00001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5" authorId="0" shapeId="0" xr:uid="{00000000-0006-0000-0600-00001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5" authorId="0" shapeId="0" xr:uid="{00000000-0006-0000-0600-00001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5" authorId="0" shapeId="0" xr:uid="{00000000-0006-0000-0600-00001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5" authorId="0" shapeId="0" xr:uid="{00000000-0006-0000-0600-00001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5" authorId="0" shapeId="0" xr:uid="{00000000-0006-0000-0600-00001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5" authorId="0" shapeId="0" xr:uid="{00000000-0006-0000-0600-00001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5" authorId="0" shapeId="0" xr:uid="{00000000-0006-0000-0600-00001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5" authorId="0" shapeId="0" xr:uid="{00000000-0006-0000-0600-00002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5" authorId="0" shapeId="0" xr:uid="{00000000-0006-0000-0600-00002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5" authorId="0" shapeId="0" xr:uid="{00000000-0006-0000-0600-00002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5" authorId="0" shapeId="0" xr:uid="{00000000-0006-0000-0600-00002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5" authorId="0" shapeId="0" xr:uid="{00000000-0006-0000-0600-00002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6" authorId="0" shapeId="0" xr:uid="{00000000-0006-0000-0600-00002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6" authorId="0" shapeId="0" xr:uid="{00000000-0006-0000-0600-00002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6" authorId="0" shapeId="0" xr:uid="{00000000-0006-0000-0600-00002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6" authorId="0" shapeId="0" xr:uid="{00000000-0006-0000-0600-00002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6" authorId="0" shapeId="0" xr:uid="{00000000-0006-0000-0600-00002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6" authorId="0" shapeId="0" xr:uid="{00000000-0006-0000-0600-00002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6" authorId="0" shapeId="0" xr:uid="{00000000-0006-0000-0600-00002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6" authorId="0" shapeId="0" xr:uid="{00000000-0006-0000-0600-00002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6" authorId="0" shapeId="0" xr:uid="{00000000-0006-0000-0600-00002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6" authorId="0" shapeId="0" xr:uid="{00000000-0006-0000-0600-00002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6" authorId="0" shapeId="0" xr:uid="{00000000-0006-0000-0600-00002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6" authorId="0" shapeId="0" xr:uid="{00000000-0006-0000-0600-00003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6" authorId="0" shapeId="0" xr:uid="{00000000-0006-0000-0600-00003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6" authorId="0" shapeId="0" xr:uid="{00000000-0006-0000-0600-00003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6" authorId="0" shapeId="0" xr:uid="{00000000-0006-0000-0600-00003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6" authorId="0" shapeId="0" xr:uid="{00000000-0006-0000-0600-00003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6" authorId="0" shapeId="0" xr:uid="{00000000-0006-0000-0600-00003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6" authorId="0" shapeId="0" xr:uid="{00000000-0006-0000-0600-00003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6" authorId="0" shapeId="0" xr:uid="{00000000-0006-0000-0600-00003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6" authorId="0" shapeId="0" xr:uid="{00000000-0006-0000-0600-00003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6" authorId="0" shapeId="0" xr:uid="{00000000-0006-0000-0600-00003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6" authorId="0" shapeId="0" xr:uid="{00000000-0006-0000-0600-00003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6" authorId="0" shapeId="0" xr:uid="{00000000-0006-0000-0600-00003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6" authorId="0" shapeId="0" xr:uid="{00000000-0006-0000-0600-00003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6" authorId="0" shapeId="0" xr:uid="{00000000-0006-0000-0600-00003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6" authorId="0" shapeId="0" xr:uid="{00000000-0006-0000-0600-00003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6" authorId="0" shapeId="0" xr:uid="{00000000-0006-0000-0600-00003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6" authorId="0" shapeId="0" xr:uid="{00000000-0006-0000-0600-00004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6" authorId="0" shapeId="0" xr:uid="{00000000-0006-0000-0600-00004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6" authorId="0" shapeId="0" xr:uid="{00000000-0006-0000-0600-00004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6" authorId="0" shapeId="0" xr:uid="{00000000-0006-0000-0600-00004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6" authorId="0" shapeId="0" xr:uid="{00000000-0006-0000-0600-00004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6" authorId="0" shapeId="0" xr:uid="{00000000-0006-0000-0600-00004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6" authorId="0" shapeId="0" xr:uid="{00000000-0006-0000-0600-00004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6" authorId="0" shapeId="0" xr:uid="{00000000-0006-0000-0600-00004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6" authorId="0" shapeId="0" xr:uid="{00000000-0006-0000-0600-00004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6" authorId="0" shapeId="0" xr:uid="{00000000-0006-0000-0600-00004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6" authorId="0" shapeId="0" xr:uid="{00000000-0006-0000-0600-00004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6" authorId="0" shapeId="0" xr:uid="{00000000-0006-0000-0600-00004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6" authorId="0" shapeId="0" xr:uid="{00000000-0006-0000-0600-00004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6" authorId="0" shapeId="0" xr:uid="{00000000-0006-0000-0600-00004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6" authorId="0" shapeId="0" xr:uid="{00000000-0006-0000-0600-00004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6" authorId="0" shapeId="0" xr:uid="{00000000-0006-0000-0600-00004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16" authorId="0" shapeId="0" xr:uid="{00000000-0006-0000-0600-00005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6" authorId="0" shapeId="0" xr:uid="{00000000-0006-0000-0600-00005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6" authorId="0" shapeId="0" xr:uid="{00000000-0006-0000-0600-00005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6" authorId="0" shapeId="0" xr:uid="{00000000-0006-0000-0600-00005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6" authorId="0" shapeId="0" xr:uid="{00000000-0006-0000-0600-00005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6" authorId="0" shapeId="0" xr:uid="{00000000-0006-0000-0600-00005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6" authorId="0" shapeId="0" xr:uid="{00000000-0006-0000-0600-00005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6" authorId="0" shapeId="0" xr:uid="{00000000-0006-0000-0600-00005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6" authorId="0" shapeId="0" xr:uid="{00000000-0006-0000-0600-00005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6" authorId="0" shapeId="0" xr:uid="{00000000-0006-0000-0600-00005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6" authorId="0" shapeId="0" xr:uid="{00000000-0006-0000-0600-00005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6" authorId="0" shapeId="0" xr:uid="{00000000-0006-0000-0600-00005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6" authorId="0" shapeId="0" xr:uid="{00000000-0006-0000-0600-00005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6" authorId="0" shapeId="0" xr:uid="{00000000-0006-0000-0600-00005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6" authorId="0" shapeId="0" xr:uid="{00000000-0006-0000-0600-00005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7" authorId="0" shapeId="0" xr:uid="{00000000-0006-0000-0600-00005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7" authorId="0" shapeId="0" xr:uid="{00000000-0006-0000-0600-00006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7" authorId="0" shapeId="0" xr:uid="{00000000-0006-0000-0600-00006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7" authorId="0" shapeId="0" xr:uid="{00000000-0006-0000-0600-00006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7" authorId="0" shapeId="0" xr:uid="{00000000-0006-0000-0600-00006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7" authorId="0" shapeId="0" xr:uid="{00000000-0006-0000-0600-00006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7" authorId="0" shapeId="0" xr:uid="{00000000-0006-0000-0600-00006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7" authorId="0" shapeId="0" xr:uid="{00000000-0006-0000-0600-00006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7" authorId="0" shapeId="0" xr:uid="{00000000-0006-0000-0600-00006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7" authorId="0" shapeId="0" xr:uid="{00000000-0006-0000-0600-00006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7" authorId="0" shapeId="0" xr:uid="{00000000-0006-0000-0600-00006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7" authorId="0" shapeId="0" xr:uid="{00000000-0006-0000-0600-00006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7" authorId="0" shapeId="0" xr:uid="{00000000-0006-0000-0600-00006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7" authorId="0" shapeId="0" xr:uid="{00000000-0006-0000-0600-00006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7" authorId="0" shapeId="0" xr:uid="{00000000-0006-0000-0600-00006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7" authorId="0" shapeId="0" xr:uid="{00000000-0006-0000-0600-00006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7" authorId="0" shapeId="0" xr:uid="{00000000-0006-0000-0600-00006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7" authorId="0" shapeId="0" xr:uid="{00000000-0006-0000-0600-00007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7" authorId="0" shapeId="0" xr:uid="{00000000-0006-0000-0600-00007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7" authorId="0" shapeId="0" xr:uid="{00000000-0006-0000-0600-00007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7" authorId="0" shapeId="0" xr:uid="{00000000-0006-0000-0600-00007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17" authorId="0" shapeId="0" xr:uid="{00000000-0006-0000-0600-00007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7" authorId="0" shapeId="0" xr:uid="{00000000-0006-0000-0600-00007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7" authorId="0" shapeId="0" xr:uid="{00000000-0006-0000-0600-00007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7" authorId="0" shapeId="0" xr:uid="{00000000-0006-0000-0600-00007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7" authorId="0" shapeId="0" xr:uid="{00000000-0006-0000-0600-00007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7" authorId="0" shapeId="0" xr:uid="{00000000-0006-0000-0600-00007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7" authorId="0" shapeId="0" xr:uid="{00000000-0006-0000-0600-00007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7" authorId="0" shapeId="0" xr:uid="{00000000-0006-0000-0600-00007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7" authorId="0" shapeId="0" xr:uid="{00000000-0006-0000-0600-00007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7" authorId="0" shapeId="0" xr:uid="{00000000-0006-0000-0600-00007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7" authorId="0" shapeId="0" xr:uid="{00000000-0006-0000-0600-00007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7" authorId="0" shapeId="0" xr:uid="{00000000-0006-0000-0600-00007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7" authorId="0" shapeId="0" xr:uid="{00000000-0006-0000-0600-00008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7" authorId="0" shapeId="0" xr:uid="{00000000-0006-0000-0600-00008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7" authorId="0" shapeId="0" xr:uid="{00000000-0006-0000-0600-00008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8" authorId="0" shapeId="0" xr:uid="{00000000-0006-0000-0600-00008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8" authorId="0" shapeId="0" xr:uid="{00000000-0006-0000-0600-00008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8" authorId="0" shapeId="0" xr:uid="{00000000-0006-0000-0600-00008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8" authorId="0" shapeId="0" xr:uid="{00000000-0006-0000-0600-00008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8" authorId="0" shapeId="0" xr:uid="{00000000-0006-0000-0600-00008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8" authorId="0" shapeId="0" xr:uid="{00000000-0006-0000-0600-00008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8" authorId="0" shapeId="0" xr:uid="{00000000-0006-0000-0600-00008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8" authorId="0" shapeId="0" xr:uid="{00000000-0006-0000-0600-00008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8" authorId="0" shapeId="0" xr:uid="{00000000-0006-0000-0600-00008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8" authorId="0" shapeId="0" xr:uid="{00000000-0006-0000-0600-00008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8" authorId="0" shapeId="0" xr:uid="{00000000-0006-0000-0600-00008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8" authorId="0" shapeId="0" xr:uid="{00000000-0006-0000-0600-00008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8" authorId="0" shapeId="0" xr:uid="{00000000-0006-0000-0600-00008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8" authorId="0" shapeId="0" xr:uid="{00000000-0006-0000-0600-00009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8" authorId="0" shapeId="0" xr:uid="{00000000-0006-0000-0600-00009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8" authorId="0" shapeId="0" xr:uid="{00000000-0006-0000-0600-00009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8" authorId="0" shapeId="0" xr:uid="{00000000-0006-0000-0600-00009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8" authorId="0" shapeId="0" xr:uid="{00000000-0006-0000-0600-00009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8" authorId="0" shapeId="0" xr:uid="{00000000-0006-0000-0600-00009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8" authorId="0" shapeId="0" xr:uid="{00000000-0006-0000-0600-00009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8" authorId="0" shapeId="0" xr:uid="{00000000-0006-0000-0600-00009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8" authorId="0" shapeId="0" xr:uid="{00000000-0006-0000-0600-00009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8" authorId="0" shapeId="0" xr:uid="{00000000-0006-0000-0600-00009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8" authorId="0" shapeId="0" xr:uid="{00000000-0006-0000-0600-00009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8" authorId="0" shapeId="0" xr:uid="{00000000-0006-0000-0600-00009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8" authorId="0" shapeId="0" xr:uid="{00000000-0006-0000-0600-00009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8" authorId="0" shapeId="0" xr:uid="{00000000-0006-0000-0600-00009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8" authorId="0" shapeId="0" xr:uid="{00000000-0006-0000-0600-00009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8" authorId="0" shapeId="0" xr:uid="{00000000-0006-0000-0600-00009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8" authorId="0" shapeId="0" xr:uid="{00000000-0006-0000-0600-0000A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8" authorId="0" shapeId="0" xr:uid="{00000000-0006-0000-0600-0000A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8" authorId="0" shapeId="0" xr:uid="{00000000-0006-0000-0600-0000A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8" authorId="0" shapeId="0" xr:uid="{00000000-0006-0000-0600-0000A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8" authorId="0" shapeId="0" xr:uid="{00000000-0006-0000-0600-0000A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8" authorId="0" shapeId="0" xr:uid="{00000000-0006-0000-0600-0000A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8" authorId="0" shapeId="0" xr:uid="{00000000-0006-0000-0600-0000A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8" authorId="0" shapeId="0" xr:uid="{00000000-0006-0000-0600-0000A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8" authorId="0" shapeId="0" xr:uid="{00000000-0006-0000-0600-0000A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8" authorId="0" shapeId="0" xr:uid="{00000000-0006-0000-0600-0000A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8" authorId="0" shapeId="0" xr:uid="{00000000-0006-0000-0600-0000A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8" authorId="0" shapeId="0" xr:uid="{00000000-0006-0000-0600-0000A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8" authorId="0" shapeId="0" xr:uid="{00000000-0006-0000-0600-0000A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8" authorId="0" shapeId="0" xr:uid="{00000000-0006-0000-0600-0000A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8" authorId="0" shapeId="0" xr:uid="{00000000-0006-0000-0600-0000A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8" authorId="0" shapeId="0" xr:uid="{00000000-0006-0000-0600-0000A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8" authorId="0" shapeId="0" xr:uid="{00000000-0006-0000-0600-0000B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9" authorId="0" shapeId="0" xr:uid="{00000000-0006-0000-0600-0000B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9" authorId="0" shapeId="0" xr:uid="{00000000-0006-0000-0600-0000B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9" authorId="0" shapeId="0" xr:uid="{00000000-0006-0000-0600-0000B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9" authorId="0" shapeId="0" xr:uid="{00000000-0006-0000-0600-0000B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9" authorId="0" shapeId="0" xr:uid="{00000000-0006-0000-0600-0000B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9" authorId="0" shapeId="0" xr:uid="{00000000-0006-0000-0600-0000B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9" authorId="0" shapeId="0" xr:uid="{00000000-0006-0000-0600-0000B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9" authorId="0" shapeId="0" xr:uid="{00000000-0006-0000-0600-0000B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9" authorId="0" shapeId="0" xr:uid="{00000000-0006-0000-0600-0000B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9" authorId="0" shapeId="0" xr:uid="{00000000-0006-0000-0600-0000B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9" authorId="0" shapeId="0" xr:uid="{00000000-0006-0000-0600-0000B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9" authorId="0" shapeId="0" xr:uid="{00000000-0006-0000-0600-0000B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9" authorId="0" shapeId="0" xr:uid="{00000000-0006-0000-0600-0000B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9" authorId="0" shapeId="0" xr:uid="{00000000-0006-0000-0600-0000B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9" authorId="0" shapeId="0" xr:uid="{00000000-0006-0000-0600-0000B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9" authorId="0" shapeId="0" xr:uid="{00000000-0006-0000-0600-0000C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9" authorId="0" shapeId="0" xr:uid="{00000000-0006-0000-0600-0000C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9" authorId="0" shapeId="0" xr:uid="{00000000-0006-0000-0600-0000C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9" authorId="0" shapeId="0" xr:uid="{00000000-0006-0000-0600-0000C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9" authorId="0" shapeId="0" xr:uid="{00000000-0006-0000-0600-0000C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9" authorId="0" shapeId="0" xr:uid="{00000000-0006-0000-0600-0000C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9" authorId="0" shapeId="0" xr:uid="{00000000-0006-0000-0600-0000C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9" authorId="0" shapeId="0" xr:uid="{00000000-0006-0000-0600-0000C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9" authorId="0" shapeId="0" xr:uid="{00000000-0006-0000-0600-0000C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9" authorId="0" shapeId="0" xr:uid="{00000000-0006-0000-0600-0000C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9" authorId="0" shapeId="0" xr:uid="{00000000-0006-0000-0600-0000C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9" authorId="0" shapeId="0" xr:uid="{00000000-0006-0000-0600-0000C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9" authorId="0" shapeId="0" xr:uid="{00000000-0006-0000-0600-0000C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9" authorId="0" shapeId="0" xr:uid="{00000000-0006-0000-0600-0000C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9" authorId="0" shapeId="0" xr:uid="{00000000-0006-0000-0600-0000C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9" authorId="0" shapeId="0" xr:uid="{00000000-0006-0000-0600-0000C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9" authorId="0" shapeId="0" xr:uid="{00000000-0006-0000-0600-0000D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9" authorId="0" shapeId="0" xr:uid="{00000000-0006-0000-0600-0000D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9" authorId="0" shapeId="0" xr:uid="{00000000-0006-0000-0600-0000D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9" authorId="0" shapeId="0" xr:uid="{00000000-0006-0000-0600-0000D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9" authorId="0" shapeId="0" xr:uid="{00000000-0006-0000-0600-0000D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9" authorId="0" shapeId="0" xr:uid="{00000000-0006-0000-0600-0000D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9" authorId="0" shapeId="0" xr:uid="{00000000-0006-0000-0600-0000D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9" authorId="0" shapeId="0" xr:uid="{00000000-0006-0000-0600-0000D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9" authorId="0" shapeId="0" xr:uid="{00000000-0006-0000-0600-0000D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9" authorId="0" shapeId="0" xr:uid="{00000000-0006-0000-0600-0000D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9" authorId="0" shapeId="0" xr:uid="{00000000-0006-0000-0600-0000D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9" authorId="0" shapeId="0" xr:uid="{00000000-0006-0000-0600-0000D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9" authorId="0" shapeId="0" xr:uid="{00000000-0006-0000-0600-0000D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20" authorId="0" shapeId="0" xr:uid="{00000000-0006-0000-0600-0000D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20" authorId="0" shapeId="0" xr:uid="{00000000-0006-0000-0600-0000D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20" authorId="0" shapeId="0" xr:uid="{00000000-0006-0000-0600-0000D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20" authorId="0" shapeId="0" xr:uid="{00000000-0006-0000-0600-0000E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20" authorId="0" shapeId="0" xr:uid="{00000000-0006-0000-0600-0000E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20" authorId="0" shapeId="0" xr:uid="{00000000-0006-0000-0600-0000E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20" authorId="0" shapeId="0" xr:uid="{00000000-0006-0000-0600-0000E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20" authorId="0" shapeId="0" xr:uid="{00000000-0006-0000-0600-0000E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20" authorId="0" shapeId="0" xr:uid="{00000000-0006-0000-0600-0000E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20" authorId="0" shapeId="0" xr:uid="{00000000-0006-0000-0600-0000E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20" authorId="0" shapeId="0" xr:uid="{00000000-0006-0000-0600-0000E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20" authorId="0" shapeId="0" xr:uid="{00000000-0006-0000-0600-0000E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20" authorId="0" shapeId="0" xr:uid="{00000000-0006-0000-0600-0000E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20" authorId="0" shapeId="0" xr:uid="{00000000-0006-0000-0600-0000E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20" authorId="0" shapeId="0" xr:uid="{00000000-0006-0000-0600-0000E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20" authorId="0" shapeId="0" xr:uid="{00000000-0006-0000-0600-0000E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20" authorId="0" shapeId="0" xr:uid="{00000000-0006-0000-0600-0000E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20" authorId="0" shapeId="0" xr:uid="{00000000-0006-0000-0600-0000E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20" authorId="0" shapeId="0" xr:uid="{00000000-0006-0000-0600-0000E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20" authorId="0" shapeId="0" xr:uid="{00000000-0006-0000-0600-0000F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20" authorId="0" shapeId="0" xr:uid="{00000000-0006-0000-0600-0000F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20" authorId="0" shapeId="0" xr:uid="{00000000-0006-0000-0600-0000F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20" authorId="0" shapeId="0" xr:uid="{00000000-0006-0000-0600-0000F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20" authorId="0" shapeId="0" xr:uid="{00000000-0006-0000-0600-0000F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20" authorId="0" shapeId="0" xr:uid="{00000000-0006-0000-0600-0000F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20" authorId="0" shapeId="0" xr:uid="{00000000-0006-0000-0600-0000F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20" authorId="0" shapeId="0" xr:uid="{00000000-0006-0000-0600-0000F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20" authorId="0" shapeId="0" xr:uid="{00000000-0006-0000-0600-0000F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20" authorId="0" shapeId="0" xr:uid="{00000000-0006-0000-0600-0000F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20" authorId="0" shapeId="0" xr:uid="{00000000-0006-0000-0600-0000F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20" authorId="0" shapeId="0" xr:uid="{00000000-0006-0000-0600-0000F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20" authorId="0" shapeId="0" xr:uid="{00000000-0006-0000-0600-0000F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20" authorId="0" shapeId="0" xr:uid="{00000000-0006-0000-0600-0000F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20" authorId="0" shapeId="0" xr:uid="{00000000-0006-0000-0600-0000F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20" authorId="0" shapeId="0" xr:uid="{00000000-0006-0000-0600-0000F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20" authorId="0" shapeId="0" xr:uid="{00000000-0006-0000-0600-00000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20" authorId="0" shapeId="0" xr:uid="{00000000-0006-0000-0600-00000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20" authorId="0" shapeId="0" xr:uid="{00000000-0006-0000-0600-00000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20" authorId="0" shapeId="0" xr:uid="{00000000-0006-0000-0600-00000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20" authorId="0" shapeId="0" xr:uid="{00000000-0006-0000-0600-00000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20" authorId="0" shapeId="0" xr:uid="{00000000-0006-0000-0600-00000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20" authorId="0" shapeId="0" xr:uid="{00000000-0006-0000-0600-00000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20" authorId="0" shapeId="0" xr:uid="{00000000-0006-0000-0600-00000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20" authorId="0" shapeId="0" xr:uid="{00000000-0006-0000-0600-00000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20" authorId="0" shapeId="0" xr:uid="{00000000-0006-0000-0600-00000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20" authorId="0" shapeId="0" xr:uid="{00000000-0006-0000-0600-00000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20" authorId="0" shapeId="0" xr:uid="{00000000-0006-0000-0600-00000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20" authorId="0" shapeId="0" xr:uid="{00000000-0006-0000-0600-00000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20" authorId="0" shapeId="0" xr:uid="{00000000-0006-0000-0600-00000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20" authorId="0" shapeId="0" xr:uid="{00000000-0006-0000-0600-00000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20" authorId="0" shapeId="0" xr:uid="{00000000-0006-0000-0600-00000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20" authorId="0" shapeId="0" xr:uid="{00000000-0006-0000-0600-00001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20" authorId="0" shapeId="0" xr:uid="{00000000-0006-0000-0600-00001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20" authorId="0" shapeId="0" xr:uid="{00000000-0006-0000-0600-00001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<sst xmlns="http://schemas.openxmlformats.org/spreadsheetml/2006/main" count="30718" uniqueCount="4372">
  <si>
    <t>Employed total ;  Persons ;</t>
  </si>
  <si>
    <t>Employed total ;  &gt; Males ;</t>
  </si>
  <si>
    <t>Employed total ;  &gt; Females ;</t>
  </si>
  <si>
    <t>&gt; Less than 12 months in main job ;  Persons ;</t>
  </si>
  <si>
    <t>&gt; Less than 12 months in main job ;  &gt; Males ;</t>
  </si>
  <si>
    <t>&gt; Less than 12 months in main job ;  &gt; Females ;</t>
  </si>
  <si>
    <t>&gt;&gt; Changed jobs in last 12 months ;  Persons ;</t>
  </si>
  <si>
    <t>&gt;&gt; Changed jobs in last 12 months ;  &gt; Males ;</t>
  </si>
  <si>
    <t>&gt;&gt; Changed jobs in last 12 months ;  &gt; Females ;</t>
  </si>
  <si>
    <t>&gt;&gt;&gt; Changed jobs in the same industry division ;  Persons ;</t>
  </si>
  <si>
    <t>&gt;&gt;&gt; Changed jobs in the same industry division ;  &gt; Males ;</t>
  </si>
  <si>
    <t>&gt;&gt;&gt; Changed jobs in the same industry division ;  &gt; Females ;</t>
  </si>
  <si>
    <t>&gt;&gt;&gt; Changed jobs into a different industry division ;  Persons ;</t>
  </si>
  <si>
    <t>&gt;&gt;&gt; Changed jobs into a different industry division ;  &gt; Males ;</t>
  </si>
  <si>
    <t>&gt;&gt;&gt; Changed jobs into a different industry division ;  &gt; Females ;</t>
  </si>
  <si>
    <t>&gt;&gt;&gt; Changed jobs in the same major occupation group ;  Persons ;</t>
  </si>
  <si>
    <t>&gt;&gt;&gt; Changed jobs in the same major occupation group ;  &gt; Males ;</t>
  </si>
  <si>
    <t>&gt;&gt;&gt; Changed jobs in the same major occupation group ;  &gt; Females ;</t>
  </si>
  <si>
    <t>&gt;&gt;&gt; Changed jobs into a different major occupation group ;  Persons ;</t>
  </si>
  <si>
    <t>&gt;&gt;&gt; Changed jobs into a different major occupation group ;  &gt; Males ;</t>
  </si>
  <si>
    <t>&gt;&gt;&gt; Changed jobs into a different major occupation group ;  &gt; Females ;</t>
  </si>
  <si>
    <t>&gt;&gt;&gt; Changed to a job with the same usual hours ;  Persons ;</t>
  </si>
  <si>
    <t>&gt;&gt;&gt; Changed to a job with the same usual hours ;  &gt; Males ;</t>
  </si>
  <si>
    <t>&gt;&gt;&gt; Changed to a job with the same usual hours ;  &gt; Females ;</t>
  </si>
  <si>
    <t>&gt;&gt;&gt; Changed to a job with more usual hours ;  Persons ;</t>
  </si>
  <si>
    <t>&gt;&gt;&gt; Changed to a job with more usual hours ;  &gt; Males ;</t>
  </si>
  <si>
    <t>&gt;&gt;&gt; Changed to a job with more usual hours ;  &gt; Females ;</t>
  </si>
  <si>
    <t>&gt;&gt;&gt;&gt; Changed to a job with more full-time hours ;  Persons ;</t>
  </si>
  <si>
    <t>&gt;&gt;&gt;&gt; Changed to a job with more full-time hours ;  &gt; Males ;</t>
  </si>
  <si>
    <t>&gt;&gt;&gt;&gt; Changed to a job with more full-time hours ;  &gt; Females ;</t>
  </si>
  <si>
    <t>&gt;&gt;&gt;&gt; Changed from a part-time job to a full-time job ;  Persons ;</t>
  </si>
  <si>
    <t>&gt;&gt;&gt;&gt; Changed from a part-time job to a full-time job ;  &gt; Males ;</t>
  </si>
  <si>
    <t>&gt;&gt;&gt;&gt; Changed from a part-time job to a full-time job ;  &gt; Females ;</t>
  </si>
  <si>
    <t>&gt;&gt;&gt;&gt; Changed to a job with more part-time hours ;  Persons ;</t>
  </si>
  <si>
    <t>&gt;&gt;&gt;&gt; Changed to a job with more part-time hours ;  &gt; Males ;</t>
  </si>
  <si>
    <t>&gt;&gt;&gt;&gt; Changed to a job with more part-time hours ;  &gt; Females ;</t>
  </si>
  <si>
    <t>&gt;&gt;&gt; Changed to a job with fewer usual hours ;  Persons ;</t>
  </si>
  <si>
    <t>&gt;&gt;&gt; Changed to a job with fewer usual hours ;  &gt; Males ;</t>
  </si>
  <si>
    <t>&gt;&gt;&gt; Changed to a job with fewer usual hours ;  &gt; Females ;</t>
  </si>
  <si>
    <t>&gt;&gt;&gt;&gt; Changed to a job with fewer full-time hours ;  Persons ;</t>
  </si>
  <si>
    <t>&gt;&gt;&gt;&gt; Changed to a job with fewer full-time hours ;  &gt; Males ;</t>
  </si>
  <si>
    <t>&gt;&gt;&gt;&gt; Changed to a job with fewer full-time hours ;  &gt; Females ;</t>
  </si>
  <si>
    <t>&gt;&gt;&gt;&gt; Changed from a full-time job to a part-time job ;  Persons ;</t>
  </si>
  <si>
    <t>&gt;&gt;&gt;&gt; Changed from a full-time job to a part-time job ;  &gt; Males ;</t>
  </si>
  <si>
    <t>&gt;&gt;&gt;&gt; Changed from a full-time job to a part-time job ;  &gt; Females ;</t>
  </si>
  <si>
    <t>&gt;&gt;&gt;&gt; Changed to a job with fewer part-time hours ;  Persons ;</t>
  </si>
  <si>
    <t>&gt;&gt;&gt;&gt; Changed to a job with fewer part-time hours ;  &gt; Males ;</t>
  </si>
  <si>
    <t>&gt;&gt;&gt;&gt; Changed to a job with fewer part-time hours ;  &gt; Females ;</t>
  </si>
  <si>
    <t>&gt;&gt;&gt; Changed jobs with the same status in employment ;  Persons ;</t>
  </si>
  <si>
    <t>&gt;&gt;&gt; Changed jobs with the same status in employment ;  &gt; Males ;</t>
  </si>
  <si>
    <t>&gt;&gt;&gt; Changed jobs with the same status in employment ;  &gt; Females ;</t>
  </si>
  <si>
    <t>&gt;&gt;&gt; Changed jobs with a different status in employment ;  Persons ;</t>
  </si>
  <si>
    <t>&gt;&gt;&gt; Changed jobs with a different status in employment ;  &gt; Males ;</t>
  </si>
  <si>
    <t>&gt;&gt;&gt; Changed jobs with a different status in employment ;  &gt; Females ;</t>
  </si>
  <si>
    <t>&gt;&gt; Did not change jobs in last 12 months ;  Persons ;</t>
  </si>
  <si>
    <t>&gt;&gt; Did not change jobs in last 12 months ;  &gt; Males ;</t>
  </si>
  <si>
    <t>&gt;&gt; Did not change jobs in last 12 months ;  &gt; Females ;</t>
  </si>
  <si>
    <t>&gt; 12 months or more in main job ;  Persons ;</t>
  </si>
  <si>
    <t>&gt; 12 months or more in main job ;  &gt; Males ;</t>
  </si>
  <si>
    <t>&gt; 12 months or more in main job ;  &gt; Females ;</t>
  </si>
  <si>
    <t>&gt;&gt; Employees ;  Persons ;</t>
  </si>
  <si>
    <t>&gt;&gt; Employees ;  &gt; Males ;</t>
  </si>
  <si>
    <t>&gt;&gt; Employees ;  &gt; Females ;</t>
  </si>
  <si>
    <t>&gt;&gt;&gt; No change in occupation with current employer last year ;  Persons ;</t>
  </si>
  <si>
    <t>&gt;&gt;&gt; No change in occupation with current employer last year ;  &gt; Males ;</t>
  </si>
  <si>
    <t>&gt;&gt;&gt; No change in occupation with current employer last year ;  &gt; Females ;</t>
  </si>
  <si>
    <t>&gt;&gt;&gt; Changed occupations with current employer in the same major group last year ;  Persons ;</t>
  </si>
  <si>
    <t>&gt;&gt;&gt; Changed occupations with current employer in the same major group last year ;  &gt; Males ;</t>
  </si>
  <si>
    <t>&gt;&gt;&gt; Changed occupations with current employer in the same major group last year ;  &gt; Females ;</t>
  </si>
  <si>
    <t>&gt;&gt;&gt; Changed occupations with current employer into a different major group last year ;  Persons ;</t>
  </si>
  <si>
    <t>&gt;&gt;&gt; Changed occupations with current employer into a different major group last year ;  &gt; Males ;</t>
  </si>
  <si>
    <t>&gt;&gt;&gt; Changed occupations with current employer into a different major group last year ;  &gt; Females ;</t>
  </si>
  <si>
    <t>&gt;&gt;&gt; No change in usual weekly hours with current employer last year ;  Persons ;</t>
  </si>
  <si>
    <t>&gt;&gt;&gt; No change in usual weekly hours with current employer last year ;  &gt; Males ;</t>
  </si>
  <si>
    <t>&gt;&gt;&gt; No change in usual weekly hours with current employer last year ;  &gt; Females ;</t>
  </si>
  <si>
    <t>&gt;&gt;&gt; Usual weekly hours increased with current employer last year ;  Persons ;</t>
  </si>
  <si>
    <t>&gt;&gt;&gt; Usual weekly hours increased with current employer last year ;  &gt; Males ;</t>
  </si>
  <si>
    <t>&gt;&gt;&gt; Usual weekly hours increased with current employer last year ;  &gt; Females ;</t>
  </si>
  <si>
    <t>&gt;&gt;&gt;&gt; Usual weekly hours increased with more full-time hours last year ;  Persons ;</t>
  </si>
  <si>
    <t>&gt;&gt;&gt;&gt; Usual weekly hours increased with more full-time hours last year ;  &gt; Males ;</t>
  </si>
  <si>
    <t>&gt;&gt;&gt;&gt; Usual weekly hours increased with more full-time hours last year ;  &gt; Females ;</t>
  </si>
  <si>
    <t>&gt;&gt;&gt;&gt; Usual weekly hours increased from part-time to full-time hours last year ;  Persons ;</t>
  </si>
  <si>
    <t>&gt;&gt;&gt;&gt; Usual weekly hours increased from part-time to full-time hours last year ;  &gt; Males ;</t>
  </si>
  <si>
    <t>&gt;&gt;&gt;&gt; Usual weekly hours increased from part-time to full-time hours last year ;  &gt; Females ;</t>
  </si>
  <si>
    <t>&gt;&gt;&gt;&gt; Usual weekly hours increased with more part-time hours last year ;  Persons ;</t>
  </si>
  <si>
    <t>&gt;&gt;&gt;&gt; Usual weekly hours increased with more part-time hours last year ;  &gt; Males ;</t>
  </si>
  <si>
    <t>&gt;&gt;&gt;&gt; Usual weekly hours increased with more part-time hours last year ;  &gt; Females ;</t>
  </si>
  <si>
    <t>&gt;&gt;&gt; Usual weekly hours decreased with current employer last year ;  Persons ;</t>
  </si>
  <si>
    <t>&gt;&gt;&gt; Usual weekly hours decreased with current employer last year ;  &gt; Males ;</t>
  </si>
  <si>
    <t>&gt;&gt;&gt; Usual weekly hours decreased with current employer last year ;  &gt; Females ;</t>
  </si>
  <si>
    <t>&gt;&gt;&gt;&gt; Usual weekly hours decreased with fewer full-time hours last year ;  Persons ;</t>
  </si>
  <si>
    <t>&gt;&gt;&gt;&gt; Usual weekly hours decreased with fewer full-time hours last year ;  &gt; Males ;</t>
  </si>
  <si>
    <t>&gt;&gt;&gt;&gt; Usual weekly hours decreased with fewer full-time hours last year ;  &gt; Females ;</t>
  </si>
  <si>
    <t>&gt;&gt;&gt;&gt; Usual weekly hours decreased from full-time to part-time hours last year ;  Persons ;</t>
  </si>
  <si>
    <t>&gt;&gt;&gt;&gt; Usual weekly hours decreased from full-time to part-time hours last year ;  &gt; Males ;</t>
  </si>
  <si>
    <t>&gt;&gt;&gt;&gt; Usual weekly hours decreased from full-time to part-time hours last year ;  &gt; Females ;</t>
  </si>
  <si>
    <t>&gt;&gt;&gt;&gt; Usual weekly hours decreased with fewer part-time hours last year ;  Persons ;</t>
  </si>
  <si>
    <t>&gt;&gt;&gt;&gt; Usual weekly hours decreased with fewer part-time hours last year ;  &gt; Males ;</t>
  </si>
  <si>
    <t>&gt;&gt;&gt;&gt; Usual weekly hours decreased with fewer part-time hours last year ;  &gt; Females ;</t>
  </si>
  <si>
    <t>&gt;&gt;&gt; Did not know or usual weekly hours varied last year ;  Persons ;</t>
  </si>
  <si>
    <t>&gt;&gt;&gt; Did not know or usual weekly hours varied last year ;  &gt; Males ;</t>
  </si>
  <si>
    <t>&gt;&gt;&gt; Did not know or usual weekly hours varied last year ;  &gt; Females ;</t>
  </si>
  <si>
    <t>&gt;&gt;&gt; Promoted last year ;  Persons ;</t>
  </si>
  <si>
    <t>&gt;&gt;&gt; Promoted last year ;  &gt; Males ;</t>
  </si>
  <si>
    <t>&gt;&gt;&gt; Promoted last year ;  &gt; Females ;</t>
  </si>
  <si>
    <t>&gt;&gt;&gt; Was not promoted last year ;  Persons ;</t>
  </si>
  <si>
    <t>&gt;&gt;&gt; Was not promoted last year ;  &gt; Males ;</t>
  </si>
  <si>
    <t>&gt;&gt;&gt; Was not promoted last year ;  &gt; Females ;</t>
  </si>
  <si>
    <t>&gt;&gt;&gt; Transferred last year ;  Persons ;</t>
  </si>
  <si>
    <t>&gt;&gt;&gt; Transferred last year ;  &gt; Males ;</t>
  </si>
  <si>
    <t>&gt;&gt;&gt; Transferred last year ;  &gt; Females ;</t>
  </si>
  <si>
    <t>&gt;&gt;&gt; Was not transferred last year ;  Persons ;</t>
  </si>
  <si>
    <t>&gt;&gt;&gt; Was not transferred last year ;  &gt; Males ;</t>
  </si>
  <si>
    <t>&gt;&gt;&gt; Was not transferred last year ;  &gt; Females ;</t>
  </si>
  <si>
    <t>&gt;&gt;&gt; Promoted or transferred last year ;  Persons ;</t>
  </si>
  <si>
    <t>&gt;&gt;&gt; Promoted or transferred last year ;  &gt; Males ;</t>
  </si>
  <si>
    <t>&gt;&gt;&gt; Promoted or transferred last year ;  &gt; Females ;</t>
  </si>
  <si>
    <t>&gt;&gt;&gt;&gt; Promoted and transferred last year ;  Persons ;</t>
  </si>
  <si>
    <t>&gt;&gt;&gt;&gt; Promoted and transferred last year ;  &gt; Males ;</t>
  </si>
  <si>
    <t>&gt;&gt;&gt;&gt; Promoted and transferred last year ;  &gt; Females ;</t>
  </si>
  <si>
    <t>&gt;&gt;&gt;&gt; Promoted only last year ;  Persons ;</t>
  </si>
  <si>
    <t>&gt;&gt;&gt;&gt; Promoted only last year ;  &gt; Males ;</t>
  </si>
  <si>
    <t>&gt;&gt;&gt;&gt; Promoted only last year ;  &gt; Females ;</t>
  </si>
  <si>
    <t>&gt;&gt;&gt;&gt; Transferred only last year ;  Persons ;</t>
  </si>
  <si>
    <t>&gt;&gt;&gt;&gt; Transferred only last year ;  &gt; Males ;</t>
  </si>
  <si>
    <t>&gt;&gt;&gt;&gt; Transferred only last year ;  &gt; Females ;</t>
  </si>
  <si>
    <t>&gt;&gt;&gt; Was not promoted or transferred last year ;  Persons ;</t>
  </si>
  <si>
    <t>&gt;&gt;&gt; Was not promoted or transferred last year ;  &gt; Males ;</t>
  </si>
  <si>
    <t>&gt;&gt;&gt; Was not promoted or transferred last year ;  &gt; Females ;</t>
  </si>
  <si>
    <t>&gt;&gt; Owner managers and contributing family workers ;  Persons ;</t>
  </si>
  <si>
    <t>&gt;&gt; Owner managers and contributing family workers ;  &gt; Males ;</t>
  </si>
  <si>
    <t>&gt;&gt; Owner managers and contributing family workers ;  &gt; Females ;</t>
  </si>
  <si>
    <t>&gt;&gt;&gt; No change in usual weekly hours last year ;  Persons ;</t>
  </si>
  <si>
    <t>&gt;&gt;&gt; No change in usual weekly hours last year ;  &gt; Males ;</t>
  </si>
  <si>
    <t>&gt;&gt;&gt; No change in usual weekly hours last year ;  &gt; Females ;</t>
  </si>
  <si>
    <t>&gt;&gt;&gt; Usual weekly hours increased last year ;  Persons ;</t>
  </si>
  <si>
    <t>&gt;&gt;&gt; Usual weekly hours increased last year ;  &gt; Males ;</t>
  </si>
  <si>
    <t>&gt;&gt;&gt; Usual weekly hours increased last year ;  &gt; Females ;</t>
  </si>
  <si>
    <t>&gt;&gt;&gt; Usual weekly hours decreased last year ;  Persons ;</t>
  </si>
  <si>
    <t>&gt;&gt;&gt; Usual weekly hours decreased last year ;  &gt; Males ;</t>
  </si>
  <si>
    <t>&gt;&gt;&gt; Usual weekly hours decreased last year ;  &gt; Females ;</t>
  </si>
  <si>
    <t>15-64 years ;  Employed total ;  Persons ;</t>
  </si>
  <si>
    <t>15-64 years ;  Employed total ;  &gt; Males ;</t>
  </si>
  <si>
    <t>15-64 years ;  Employed total ;  &gt; Females ;</t>
  </si>
  <si>
    <t>15-64 years ;  &gt; Less than 12 months in main job ;  Persons ;</t>
  </si>
  <si>
    <t>15-64 years ;  &gt; Less than 12 months in main job ;  &gt; Males ;</t>
  </si>
  <si>
    <t>15-64 years ;  &gt; Less than 12 months in main job ;  &gt; Females ;</t>
  </si>
  <si>
    <t>15-64 years ;  &gt;&gt; Changed jobs in last 12 months ;  Persons ;</t>
  </si>
  <si>
    <t>15-64 years ;  &gt;&gt; Changed jobs in last 12 months ;  &gt; Males ;</t>
  </si>
  <si>
    <t>15-64 years ;  &gt;&gt; Changed jobs in last 12 months ;  &gt; Females ;</t>
  </si>
  <si>
    <t>15-64 years ;  &gt;&gt;&gt; Changed jobs in the same industry division ;  Persons ;</t>
  </si>
  <si>
    <t>15-64 years ;  &gt;&gt;&gt; Changed jobs in the same industry division ;  &gt; Males ;</t>
  </si>
  <si>
    <t>15-64 years ;  &gt;&gt;&gt; Changed jobs in the same industry division ;  &gt; Females ;</t>
  </si>
  <si>
    <t>15-64 years ;  &gt;&gt;&gt; Changed jobs into a different industry division ;  Persons ;</t>
  </si>
  <si>
    <t>15-64 years ;  &gt;&gt;&gt; Changed jobs into a different industry division ;  &gt; Males ;</t>
  </si>
  <si>
    <t>15-64 years ;  &gt;&gt;&gt; Changed jobs into a different industry division ;  &gt; Females ;</t>
  </si>
  <si>
    <t>15-64 years ;  &gt;&gt;&gt; Changed jobs in the same major occupation group ;  Persons ;</t>
  </si>
  <si>
    <t>15-64 years ;  &gt;&gt;&gt; Changed jobs in the same major occupation group ;  &gt; Males ;</t>
  </si>
  <si>
    <t>15-64 years ;  &gt;&gt;&gt; Changed jobs in the same major occupation group ;  &gt; Females ;</t>
  </si>
  <si>
    <t>15-64 years ;  &gt;&gt;&gt; Changed jobs into a different major occupation group ;  Persons ;</t>
  </si>
  <si>
    <t>15-64 years ;  &gt;&gt;&gt; Changed jobs into a different major occupation group ;  &gt; Males ;</t>
  </si>
  <si>
    <t>15-64 years ;  &gt;&gt;&gt; Changed jobs into a different major occupation group ;  &gt; Females ;</t>
  </si>
  <si>
    <t>15-64 years ;  &gt;&gt;&gt; Changed to a job with the same usual hours ;  Persons ;</t>
  </si>
  <si>
    <t>15-64 years ;  &gt;&gt;&gt; Changed to a job with the same usual hours ;  &gt; Males ;</t>
  </si>
  <si>
    <t>15-64 years ;  &gt;&gt;&gt; Changed to a job with the same usual hours ;  &gt; Females ;</t>
  </si>
  <si>
    <t>15-64 years ;  &gt;&gt;&gt; Changed to a job with more usual hours ;  Persons ;</t>
  </si>
  <si>
    <t>15-64 years ;  &gt;&gt;&gt; Changed to a job with more usual hours ;  &gt; Males ;</t>
  </si>
  <si>
    <t>15-64 years ;  &gt;&gt;&gt; Changed to a job with more usual hours ;  &gt; Females ;</t>
  </si>
  <si>
    <t>15-64 years ;  &gt;&gt;&gt;&gt; Changed to a job with more full-time hours ;  Persons ;</t>
  </si>
  <si>
    <t>15-64 years ;  &gt;&gt;&gt;&gt; Changed to a job with more full-time hours ;  &gt; Males ;</t>
  </si>
  <si>
    <t>15-64 years ;  &gt;&gt;&gt;&gt; Changed to a job with more full-time hours ;  &gt; Females ;</t>
  </si>
  <si>
    <t>15-64 years ;  &gt;&gt;&gt;&gt; Changed from a part-time job to a full-time job ;  Persons ;</t>
  </si>
  <si>
    <t>15-64 years ;  &gt;&gt;&gt;&gt; Changed from a part-time job to a full-time job ;  &gt; Males ;</t>
  </si>
  <si>
    <t>15-64 years ;  &gt;&gt;&gt;&gt; Changed from a part-time job to a full-time job ;  &gt; Females ;</t>
  </si>
  <si>
    <t>15-64 years ;  &gt;&gt;&gt;&gt; Changed to a job with more part-time hours ;  Persons ;</t>
  </si>
  <si>
    <t>15-64 years ;  &gt;&gt;&gt;&gt; Changed to a job with more part-time hours ;  &gt; Males ;</t>
  </si>
  <si>
    <t>15-64 years ;  &gt;&gt;&gt;&gt; Changed to a job with more part-time hours ;  &gt; Females ;</t>
  </si>
  <si>
    <t>15-64 years ;  &gt;&gt;&gt; Changed to a job with fewer usual hours ;  Persons ;</t>
  </si>
  <si>
    <t>15-64 years ;  &gt;&gt;&gt; Changed to a job with fewer usual hours ;  &gt; Males ;</t>
  </si>
  <si>
    <t>15-64 years ;  &gt;&gt;&gt; Changed to a job with fewer usual hours ;  &gt; Females ;</t>
  </si>
  <si>
    <t>15-64 years ;  &gt;&gt;&gt;&gt; Changed to a job with fewer full-time hours ;  Persons ;</t>
  </si>
  <si>
    <t>15-64 years ;  &gt;&gt;&gt;&gt; Changed to a job with fewer full-time hours ;  &gt; Males ;</t>
  </si>
  <si>
    <t>15-64 years ;  &gt;&gt;&gt;&gt; Changed to a job with fewer full-time hours ;  &gt; Females ;</t>
  </si>
  <si>
    <t>15-64 years ;  &gt;&gt;&gt;&gt; Changed from a full-time job to a part-time job ;  Persons ;</t>
  </si>
  <si>
    <t>15-64 years ;  &gt;&gt;&gt;&gt; Changed from a full-time job to a part-time job ;  &gt; Males ;</t>
  </si>
  <si>
    <t>15-64 years ;  &gt;&gt;&gt;&gt; Changed from a full-time job to a part-time job ;  &gt; Females ;</t>
  </si>
  <si>
    <t>15-64 years ;  &gt;&gt;&gt;&gt; Changed to a job with fewer part-time hours ;  Persons ;</t>
  </si>
  <si>
    <t>15-64 years ;  &gt;&gt;&gt;&gt; Changed to a job with fewer part-time hours ;  &gt; Males ;</t>
  </si>
  <si>
    <t>15-64 years ;  &gt;&gt;&gt;&gt; Changed to a job with fewer part-time hours ;  &gt; Females ;</t>
  </si>
  <si>
    <t>15-64 years ;  &gt;&gt;&gt; Changed jobs with the same status in employment ;  Persons ;</t>
  </si>
  <si>
    <t>15-64 years ;  &gt;&gt;&gt; Changed jobs with the same status in employment ;  &gt; Males ;</t>
  </si>
  <si>
    <t>15-64 years ;  &gt;&gt;&gt; Changed jobs with the same status in employment ;  &gt; Females ;</t>
  </si>
  <si>
    <t>15-64 years ;  &gt;&gt;&gt; Changed jobs with a different status in employment ;  Persons ;</t>
  </si>
  <si>
    <t>15-64 years ;  &gt;&gt;&gt; Changed jobs with a different status in employment ;  &gt; Males ;</t>
  </si>
  <si>
    <t>15-64 years ;  &gt;&gt;&gt; Changed jobs with a different status in employment ;  &gt; Females ;</t>
  </si>
  <si>
    <t>15-64 years ;  &gt;&gt; Did not change jobs in last 12 months ;  Persons ;</t>
  </si>
  <si>
    <t>15-64 years ;  &gt;&gt; Did not change jobs in last 12 months ;  &gt; Males ;</t>
  </si>
  <si>
    <t>15-64 years ;  &gt;&gt; Did not change jobs in last 12 months ;  &gt; Females ;</t>
  </si>
  <si>
    <t>15-64 years ;  &gt; 12 months or more in main job ;  Persons ;</t>
  </si>
  <si>
    <t>15-64 years ;  &gt; 12 months or more in main job ;  &gt; Males ;</t>
  </si>
  <si>
    <t>15-64 years ;  &gt; 12 months or more in main job ;  &gt; Females ;</t>
  </si>
  <si>
    <t>15-64 years ;  &gt;&gt; Employees ;  Persons ;</t>
  </si>
  <si>
    <t>15-64 years ;  &gt;&gt; Employees ;  &gt; Males ;</t>
  </si>
  <si>
    <t>15-64 years ;  &gt;&gt; Employees ;  &gt; Females ;</t>
  </si>
  <si>
    <t>15-64 years ;  &gt;&gt;&gt; No change in occupation with current employer last year ;  Persons ;</t>
  </si>
  <si>
    <t>15-64 years ;  &gt;&gt;&gt; No change in occupation with current employer last year ;  &gt; Males ;</t>
  </si>
  <si>
    <t>15-64 years ;  &gt;&gt;&gt; No change in occupation with current employer last year ;  &gt; Females ;</t>
  </si>
  <si>
    <t>15-64 years ;  &gt;&gt;&gt; Changed occupations with current employer in the same major group last year ;  Persons ;</t>
  </si>
  <si>
    <t>15-64 years ;  &gt;&gt;&gt; Changed occupations with current employer in the same major group last year ;  &gt; Males ;</t>
  </si>
  <si>
    <t>15-64 years ;  &gt;&gt;&gt; Changed occupations with current employer in the same major group last year ;  &gt; Females ;</t>
  </si>
  <si>
    <t>15-64 years ;  &gt;&gt;&gt; Changed occupations with current employer into a different major group last year ;  Persons ;</t>
  </si>
  <si>
    <t>15-64 years ;  &gt;&gt;&gt; Changed occupations with current employer into a different major group last year ;  &gt; Males ;</t>
  </si>
  <si>
    <t>15-64 years ;  &gt;&gt;&gt; Changed occupations with current employer into a different major group last year ;  &gt; Females ;</t>
  </si>
  <si>
    <t>15-64 years ;  &gt;&gt;&gt; No change in usual weekly hours with current employer last year ;  Persons ;</t>
  </si>
  <si>
    <t>15-64 years ;  &gt;&gt;&gt; No change in usual weekly hours with current employer last year ;  &gt; Males ;</t>
  </si>
  <si>
    <t>15-64 years ;  &gt;&gt;&gt; No change in usual weekly hours with current employer last year ;  &gt; Females ;</t>
  </si>
  <si>
    <t>15-64 years ;  &gt;&gt;&gt; Usual weekly hours increased with current employer last year ;  Persons ;</t>
  </si>
  <si>
    <t>15-64 years ;  &gt;&gt;&gt; Usual weekly hours increased with current employer last year ;  &gt; Males ;</t>
  </si>
  <si>
    <t>15-64 years ;  &gt;&gt;&gt; Usual weekly hours increased with current employer last year ;  &gt; Females ;</t>
  </si>
  <si>
    <t>15-64 years ;  &gt;&gt;&gt;&gt; Usual weekly hours increased with more full-time hours last year ;  Persons ;</t>
  </si>
  <si>
    <t>15-64 years ;  &gt;&gt;&gt;&gt; Usual weekly hours increased with more full-time hours last year ;  &gt; Males ;</t>
  </si>
  <si>
    <t>15-64 years ;  &gt;&gt;&gt;&gt; Usual weekly hours increased with more full-time hours last year ;  &gt; Females ;</t>
  </si>
  <si>
    <t>15-64 years ;  &gt;&gt;&gt;&gt; Usual weekly hours increased from part-time to full-time hours last year ;  Persons ;</t>
  </si>
  <si>
    <t>15-64 years ;  &gt;&gt;&gt;&gt; Usual weekly hours increased from part-time to full-time hours last year ;  &gt; Males ;</t>
  </si>
  <si>
    <t>15-64 years ;  &gt;&gt;&gt;&gt; Usual weekly hours increased from part-time to full-time hours last year ;  &gt; Females ;</t>
  </si>
  <si>
    <t>15-64 years ;  &gt;&gt;&gt;&gt; Usual weekly hours increased with more part-time hours last year ;  Persons ;</t>
  </si>
  <si>
    <t>15-64 years ;  &gt;&gt;&gt;&gt; Usual weekly hours increased with more part-time hours last year ;  &gt; Males ;</t>
  </si>
  <si>
    <t>15-64 years ;  &gt;&gt;&gt;&gt; Usual weekly hours increased with more part-time hours last year ;  &gt; Females ;</t>
  </si>
  <si>
    <t>15-64 years ;  &gt;&gt;&gt; Usual weekly hours decreased with current employer last year ;  Persons ;</t>
  </si>
  <si>
    <t>Unit</t>
  </si>
  <si>
    <t>Series Type</t>
  </si>
  <si>
    <t>Data Type</t>
  </si>
  <si>
    <t>Frequency</t>
  </si>
  <si>
    <t>Collection Month</t>
  </si>
  <si>
    <t>Series Start</t>
  </si>
  <si>
    <t>Series End</t>
  </si>
  <si>
    <t>No. Obs</t>
  </si>
  <si>
    <t>Series ID</t>
  </si>
  <si>
    <t>000</t>
  </si>
  <si>
    <t>Original</t>
  </si>
  <si>
    <t>STOCK</t>
  </si>
  <si>
    <t>A126273910C</t>
  </si>
  <si>
    <t>A126297238L</t>
  </si>
  <si>
    <t>A126285574A</t>
  </si>
  <si>
    <t>A126273866F</t>
  </si>
  <si>
    <t>A126297194W</t>
  </si>
  <si>
    <t>A126285530X</t>
  </si>
  <si>
    <t>A126273794F</t>
  </si>
  <si>
    <t>A126297122K</t>
  </si>
  <si>
    <t>A126285458T</t>
  </si>
  <si>
    <t>A126273870W</t>
  </si>
  <si>
    <t>A126297198F</t>
  </si>
  <si>
    <t>A126285534J</t>
  </si>
  <si>
    <t>A126273874F</t>
  </si>
  <si>
    <t>A126297202K</t>
  </si>
  <si>
    <t>A126285538T</t>
  </si>
  <si>
    <t>A126273798R</t>
  </si>
  <si>
    <t>A126297126V</t>
  </si>
  <si>
    <t>A126285462J</t>
  </si>
  <si>
    <t>A126273802V</t>
  </si>
  <si>
    <t>A126297130K</t>
  </si>
  <si>
    <t>A126285466T</t>
  </si>
  <si>
    <t>A126273842L</t>
  </si>
  <si>
    <t>A126297170C</t>
  </si>
  <si>
    <t>A126285506X</t>
  </si>
  <si>
    <t>A126273758W</t>
  </si>
  <si>
    <t>A126297086L</t>
  </si>
  <si>
    <t>A126285422R</t>
  </si>
  <si>
    <t>A126273878R</t>
  </si>
  <si>
    <t>A126297206V</t>
  </si>
  <si>
    <t>A126285542J</t>
  </si>
  <si>
    <t>A126273846W</t>
  </si>
  <si>
    <t>A126297174L</t>
  </si>
  <si>
    <t>A126285510R</t>
  </si>
  <si>
    <t>A126273890F</t>
  </si>
  <si>
    <t>A126297218C</t>
  </si>
  <si>
    <t>A126285554T</t>
  </si>
  <si>
    <t>A126273762L</t>
  </si>
  <si>
    <t>A126297090C</t>
  </si>
  <si>
    <t>A126285426X</t>
  </si>
  <si>
    <t>A126273698F</t>
  </si>
  <si>
    <t>A126297026K</t>
  </si>
  <si>
    <t>A126285362X</t>
  </si>
  <si>
    <t>A126273726C</t>
  </si>
  <si>
    <t>A126297054V</t>
  </si>
  <si>
    <t>A126285390J</t>
  </si>
  <si>
    <t>A126273806C</t>
  </si>
  <si>
    <t>A126297134V</t>
  </si>
  <si>
    <t>A126285470J</t>
  </si>
  <si>
    <t>A126273730V</t>
  </si>
  <si>
    <t>A126297058C</t>
  </si>
  <si>
    <t>A126285394T</t>
  </si>
  <si>
    <t>A126273810V</t>
  </si>
  <si>
    <t>A126297138C</t>
  </si>
  <si>
    <t>A126285474T</t>
  </si>
  <si>
    <t>A126273814C</t>
  </si>
  <si>
    <t>A126297142V</t>
  </si>
  <si>
    <t>A126285478A</t>
  </si>
  <si>
    <t>A126273894R</t>
  </si>
  <si>
    <t>A126297222V</t>
  </si>
  <si>
    <t>A126285558A</t>
  </si>
  <si>
    <t>A126273702K</t>
  </si>
  <si>
    <t>A126297030A</t>
  </si>
  <si>
    <t>A126285366J</t>
  </si>
  <si>
    <t>A126273882F</t>
  </si>
  <si>
    <t>A126297210K</t>
  </si>
  <si>
    <t>A126285546T</t>
  </si>
  <si>
    <t>A126273886R</t>
  </si>
  <si>
    <t>A126297214V</t>
  </si>
  <si>
    <t>A126285550J</t>
  </si>
  <si>
    <t>A126273706V</t>
  </si>
  <si>
    <t>A126297034K</t>
  </si>
  <si>
    <t>A126285370X</t>
  </si>
  <si>
    <t>A126273766W</t>
  </si>
  <si>
    <t>A126297094L</t>
  </si>
  <si>
    <t>A126285430R</t>
  </si>
  <si>
    <t>A126273818L</t>
  </si>
  <si>
    <t>A126297146C</t>
  </si>
  <si>
    <t>A126285482T</t>
  </si>
  <si>
    <t>A126273898X</t>
  </si>
  <si>
    <t>A126297226C</t>
  </si>
  <si>
    <t>A126285562T</t>
  </si>
  <si>
    <t>A126273710K</t>
  </si>
  <si>
    <t>A126297038V</t>
  </si>
  <si>
    <t>A126285374J</t>
  </si>
  <si>
    <t>A126273850L</t>
  </si>
  <si>
    <t>A126297178W</t>
  </si>
  <si>
    <t>A126285514X</t>
  </si>
  <si>
    <t>A126273854W</t>
  </si>
  <si>
    <t>A126297182L</t>
  </si>
  <si>
    <t>A126285518J</t>
  </si>
  <si>
    <t>A126273742C</t>
  </si>
  <si>
    <t>A126297070V</t>
  </si>
  <si>
    <t>A126285406R</t>
  </si>
  <si>
    <t>A126273714V</t>
  </si>
  <si>
    <t>A126297042K</t>
  </si>
  <si>
    <t>A126285378T</t>
  </si>
  <si>
    <t>A126273770L</t>
  </si>
  <si>
    <t>A126297098W</t>
  </si>
  <si>
    <t>A126285434X</t>
  </si>
  <si>
    <t>A126273734C</t>
  </si>
  <si>
    <t>A126297062V</t>
  </si>
  <si>
    <t>A126285398A</t>
  </si>
  <si>
    <t>A126273774W</t>
  </si>
  <si>
    <t>A126297102A</t>
  </si>
  <si>
    <t>A126285438J</t>
  </si>
  <si>
    <t>A126273746L</t>
  </si>
  <si>
    <t>A126297074C</t>
  </si>
  <si>
    <t>A126285410F</t>
  </si>
  <si>
    <t>A126273778F</t>
  </si>
  <si>
    <t>A126297106K</t>
  </si>
  <si>
    <t>A126285442X</t>
  </si>
  <si>
    <t>A126273822C</t>
  </si>
  <si>
    <t>A126297150V</t>
  </si>
  <si>
    <t>A126285486A</t>
  </si>
  <si>
    <t>A126273782W</t>
  </si>
  <si>
    <t>A126297110A</t>
  </si>
  <si>
    <t>A126285446J</t>
  </si>
  <si>
    <t>A126273750C</t>
  </si>
  <si>
    <t>A126297078L</t>
  </si>
  <si>
    <t>A126285414R</t>
  </si>
  <si>
    <t>A126273858F</t>
  </si>
  <si>
    <t>A126297186W</t>
  </si>
  <si>
    <t>A126285522X</t>
  </si>
  <si>
    <t>A126273826L</t>
  </si>
  <si>
    <t>A126297154C</t>
  </si>
  <si>
    <t>A126285490T</t>
  </si>
  <si>
    <t>A126273830C</t>
  </si>
  <si>
    <t>A126297158L</t>
  </si>
  <si>
    <t>A126285494A</t>
  </si>
  <si>
    <t>A126273902C</t>
  </si>
  <si>
    <t>A126297230V</t>
  </si>
  <si>
    <t>A126285566A</t>
  </si>
  <si>
    <t>A126273718C</t>
  </si>
  <si>
    <t>A126297046V</t>
  </si>
  <si>
    <t>A126285382J</t>
  </si>
  <si>
    <t>A126273786F</t>
  </si>
  <si>
    <t>A126297114K</t>
  </si>
  <si>
    <t>A126285450X</t>
  </si>
  <si>
    <t>A126273738L</t>
  </si>
  <si>
    <t>A126297066C</t>
  </si>
  <si>
    <t>A126285402F</t>
  </si>
  <si>
    <t>A126273834L</t>
  </si>
  <si>
    <t>A126297162C</t>
  </si>
  <si>
    <t>A126285498K</t>
  </si>
  <si>
    <t>A126273838W</t>
  </si>
  <si>
    <t>A126297166L</t>
  </si>
  <si>
    <t>A126285502R</t>
  </si>
  <si>
    <t>A126273754L</t>
  </si>
  <si>
    <t>A126297082C</t>
  </si>
  <si>
    <t>A126285418X</t>
  </si>
  <si>
    <t>A126273722V</t>
  </si>
  <si>
    <t>A126297050K</t>
  </si>
  <si>
    <t>A126285386T</t>
  </si>
  <si>
    <t>A126273906L</t>
  </si>
  <si>
    <t>A126297234C</t>
  </si>
  <si>
    <t>A126285570T</t>
  </si>
  <si>
    <t>A126273790W</t>
  </si>
  <si>
    <t>A126297118V</t>
  </si>
  <si>
    <t>A126285454J</t>
  </si>
  <si>
    <t>A126273862W</t>
  </si>
  <si>
    <t>A126297190L</t>
  </si>
  <si>
    <t>A126285526J</t>
  </si>
  <si>
    <t>A126279742L</t>
  </si>
  <si>
    <t>A126303070T</t>
  </si>
  <si>
    <t>A126291406C</t>
  </si>
  <si>
    <t>A126279698R</t>
  </si>
  <si>
    <t>A126303026J</t>
  </si>
  <si>
    <t>A126291362L</t>
  </si>
  <si>
    <t>A126279626C</t>
  </si>
  <si>
    <t>A126302954F</t>
  </si>
  <si>
    <t>A126291290L</t>
  </si>
  <si>
    <t>A126279702V</t>
  </si>
  <si>
    <t>A126303030X</t>
  </si>
  <si>
    <t>A126291366W</t>
  </si>
  <si>
    <t>A126279706C</t>
  </si>
  <si>
    <t>A126303034J</t>
  </si>
  <si>
    <t>A126291370L</t>
  </si>
  <si>
    <t>A126279630V</t>
  </si>
  <si>
    <t>A126302958R</t>
  </si>
  <si>
    <t>A126291294W</t>
  </si>
  <si>
    <t>A126279634C</t>
  </si>
  <si>
    <t>A126302962F</t>
  </si>
  <si>
    <t>A126291298F</t>
  </si>
  <si>
    <t>A126279674W</t>
  </si>
  <si>
    <t>A126303002R</t>
  </si>
  <si>
    <t>A126291338L</t>
  </si>
  <si>
    <t>A126279590L</t>
  </si>
  <si>
    <t>A126302918W</t>
  </si>
  <si>
    <t>A126291254C</t>
  </si>
  <si>
    <t>A126279710V</t>
  </si>
  <si>
    <t>A126303038T</t>
  </si>
  <si>
    <t>A126291374W</t>
  </si>
  <si>
    <t>A126279678F</t>
  </si>
  <si>
    <t>A126303006X</t>
  </si>
  <si>
    <t>A126291342C</t>
  </si>
  <si>
    <t>A126279722C</t>
  </si>
  <si>
    <t>A126303050J</t>
  </si>
  <si>
    <t>A126291386F</t>
  </si>
  <si>
    <t>A126279594W</t>
  </si>
  <si>
    <t>A126302922L</t>
  </si>
  <si>
    <t>A126291258L</t>
  </si>
  <si>
    <t>A126279530K</t>
  </si>
  <si>
    <t>A126302858F</t>
  </si>
  <si>
    <t>A126291194L</t>
  </si>
  <si>
    <t>A126279558L</t>
  </si>
  <si>
    <t>A126302886R</t>
  </si>
  <si>
    <t>A126291222K</t>
  </si>
  <si>
    <t>A126279638L</t>
  </si>
  <si>
    <t>A126302966R</t>
  </si>
  <si>
    <t>A126291302K</t>
  </si>
  <si>
    <t>A126279562C</t>
  </si>
  <si>
    <t>A126302890F</t>
  </si>
  <si>
    <t>A126291226V</t>
  </si>
  <si>
    <t>A126279642C</t>
  </si>
  <si>
    <t>A126302970F</t>
  </si>
  <si>
    <t>A126291306V</t>
  </si>
  <si>
    <t>A126279646L</t>
  </si>
  <si>
    <t>A126302974R</t>
  </si>
  <si>
    <t>A126291310K</t>
  </si>
  <si>
    <t>A126279726L</t>
  </si>
  <si>
    <t>A126303054T</t>
  </si>
  <si>
    <t>A126291390W</t>
  </si>
  <si>
    <t>A126279534V</t>
  </si>
  <si>
    <t>A126302862W</t>
  </si>
  <si>
    <t>A126291198W</t>
  </si>
  <si>
    <t>A126279714C</t>
  </si>
  <si>
    <t>A126303042J</t>
  </si>
  <si>
    <t>A126291378F</t>
  </si>
  <si>
    <t>A126279718L</t>
  </si>
  <si>
    <t>A126303046T</t>
  </si>
  <si>
    <t>A126291382W</t>
  </si>
  <si>
    <t>A126279538C</t>
  </si>
  <si>
    <t>A126302866F</t>
  </si>
  <si>
    <t>A126291202A</t>
  </si>
  <si>
    <t>A126279598F</t>
  </si>
  <si>
    <t>A126302926W</t>
  </si>
  <si>
    <t>A126291262C</t>
  </si>
  <si>
    <t>A126279650C</t>
  </si>
  <si>
    <t>A126302978X</t>
  </si>
  <si>
    <t>A126291314V</t>
  </si>
  <si>
    <t>A126279730C</t>
  </si>
  <si>
    <t>A126303058A</t>
  </si>
  <si>
    <t>A126291394F</t>
  </si>
  <si>
    <t>A126279542V</t>
  </si>
  <si>
    <t>A126302870W</t>
  </si>
  <si>
    <t>A126291206K</t>
  </si>
  <si>
    <t>A126279682W</t>
  </si>
  <si>
    <t>A126303010R</t>
  </si>
  <si>
    <t>A126291346L</t>
  </si>
  <si>
    <t>A126279686F</t>
  </si>
  <si>
    <t>15-64 years ;  &gt;&gt;&gt; Usual weekly hours decreased with current employer last year ;  &gt; Males ;</t>
  </si>
  <si>
    <t>15-64 years ;  &gt;&gt;&gt; Usual weekly hours decreased with current employer last year ;  &gt; Females ;</t>
  </si>
  <si>
    <t>15-64 years ;  &gt;&gt;&gt;&gt; Usual weekly hours decreased with fewer full-time hours last year ;  Persons ;</t>
  </si>
  <si>
    <t>15-64 years ;  &gt;&gt;&gt;&gt; Usual weekly hours decreased with fewer full-time hours last year ;  &gt; Males ;</t>
  </si>
  <si>
    <t>15-64 years ;  &gt;&gt;&gt;&gt; Usual weekly hours decreased with fewer full-time hours last year ;  &gt; Females ;</t>
  </si>
  <si>
    <t>15-64 years ;  &gt;&gt;&gt;&gt; Usual weekly hours decreased from full-time to part-time hours last year ;  Persons ;</t>
  </si>
  <si>
    <t>15-64 years ;  &gt;&gt;&gt;&gt; Usual weekly hours decreased from full-time to part-time hours last year ;  &gt; Males ;</t>
  </si>
  <si>
    <t>15-64 years ;  &gt;&gt;&gt;&gt; Usual weekly hours decreased from full-time to part-time hours last year ;  &gt; Females ;</t>
  </si>
  <si>
    <t>15-64 years ;  &gt;&gt;&gt;&gt; Usual weekly hours decreased with fewer part-time hours last year ;  Persons ;</t>
  </si>
  <si>
    <t>15-64 years ;  &gt;&gt;&gt;&gt; Usual weekly hours decreased with fewer part-time hours last year ;  &gt; Males ;</t>
  </si>
  <si>
    <t>15-64 years ;  &gt;&gt;&gt;&gt; Usual weekly hours decreased with fewer part-time hours last year ;  &gt; Females ;</t>
  </si>
  <si>
    <t>15-64 years ;  &gt;&gt;&gt; Did not know or usual weekly hours varied last year ;  Persons ;</t>
  </si>
  <si>
    <t>15-64 years ;  &gt;&gt;&gt; Did not know or usual weekly hours varied last year ;  &gt; Males ;</t>
  </si>
  <si>
    <t>15-64 years ;  &gt;&gt;&gt; Did not know or usual weekly hours varied last year ;  &gt; Females ;</t>
  </si>
  <si>
    <t>15-64 years ;  &gt;&gt;&gt; Promoted last year ;  Persons ;</t>
  </si>
  <si>
    <t>15-64 years ;  &gt;&gt;&gt; Promoted last year ;  &gt; Males ;</t>
  </si>
  <si>
    <t>15-64 years ;  &gt;&gt;&gt; Promoted last year ;  &gt; Females ;</t>
  </si>
  <si>
    <t>15-64 years ;  &gt;&gt;&gt; Was not promoted last year ;  Persons ;</t>
  </si>
  <si>
    <t>15-64 years ;  &gt;&gt;&gt; Was not promoted last year ;  &gt; Males ;</t>
  </si>
  <si>
    <t>15-64 years ;  &gt;&gt;&gt; Was not promoted last year ;  &gt; Females ;</t>
  </si>
  <si>
    <t>15-64 years ;  &gt;&gt;&gt; Transferred last year ;  Persons ;</t>
  </si>
  <si>
    <t>15-64 years ;  &gt;&gt;&gt; Transferred last year ;  &gt; Males ;</t>
  </si>
  <si>
    <t>15-64 years ;  &gt;&gt;&gt; Transferred last year ;  &gt; Females ;</t>
  </si>
  <si>
    <t>15-64 years ;  &gt;&gt;&gt; Was not transferred last year ;  Persons ;</t>
  </si>
  <si>
    <t>15-64 years ;  &gt;&gt;&gt; Was not transferred last year ;  &gt; Males ;</t>
  </si>
  <si>
    <t>15-64 years ;  &gt;&gt;&gt; Was not transferred last year ;  &gt; Females ;</t>
  </si>
  <si>
    <t>15-64 years ;  &gt;&gt;&gt; Promoted or transferred last year ;  Persons ;</t>
  </si>
  <si>
    <t>15-64 years ;  &gt;&gt;&gt; Promoted or transferred last year ;  &gt; Males ;</t>
  </si>
  <si>
    <t>15-64 years ;  &gt;&gt;&gt; Promoted or transferred last year ;  &gt; Females ;</t>
  </si>
  <si>
    <t>15-64 years ;  &gt;&gt;&gt;&gt; Promoted and transferred last year ;  Persons ;</t>
  </si>
  <si>
    <t>15-64 years ;  &gt;&gt;&gt;&gt; Promoted and transferred last year ;  &gt; Males ;</t>
  </si>
  <si>
    <t>15-64 years ;  &gt;&gt;&gt;&gt; Promoted and transferred last year ;  &gt; Females ;</t>
  </si>
  <si>
    <t>15-64 years ;  &gt;&gt;&gt;&gt; Promoted only last year ;  Persons ;</t>
  </si>
  <si>
    <t>15-64 years ;  &gt;&gt;&gt;&gt; Promoted only last year ;  &gt; Males ;</t>
  </si>
  <si>
    <t>15-64 years ;  &gt;&gt;&gt;&gt; Promoted only last year ;  &gt; Females ;</t>
  </si>
  <si>
    <t>15-64 years ;  &gt;&gt;&gt;&gt; Transferred only last year ;  Persons ;</t>
  </si>
  <si>
    <t>15-64 years ;  &gt;&gt;&gt;&gt; Transferred only last year ;  &gt; Males ;</t>
  </si>
  <si>
    <t>15-64 years ;  &gt;&gt;&gt;&gt; Transferred only last year ;  &gt; Females ;</t>
  </si>
  <si>
    <t>15-64 years ;  &gt;&gt;&gt; Was not promoted or transferred last year ;  Persons ;</t>
  </si>
  <si>
    <t>15-64 years ;  &gt;&gt;&gt; Was not promoted or transferred last year ;  &gt; Males ;</t>
  </si>
  <si>
    <t>15-64 years ;  &gt;&gt;&gt; Was not promoted or transferred last year ;  &gt; Females ;</t>
  </si>
  <si>
    <t>15-64 years ;  &gt;&gt; Owner managers and contributing family workers ;  Persons ;</t>
  </si>
  <si>
    <t>15-64 years ;  &gt;&gt; Owner managers and contributing family workers ;  &gt; Males ;</t>
  </si>
  <si>
    <t>15-64 years ;  &gt;&gt; Owner managers and contributing family workers ;  &gt; Females ;</t>
  </si>
  <si>
    <t>15-64 years ;  &gt;&gt;&gt; No change in usual weekly hours last year ;  Persons ;</t>
  </si>
  <si>
    <t>15-64 years ;  &gt;&gt;&gt; No change in usual weekly hours last year ;  &gt; Males ;</t>
  </si>
  <si>
    <t>15-64 years ;  &gt;&gt;&gt; No change in usual weekly hours last year ;  &gt; Females ;</t>
  </si>
  <si>
    <t>15-64 years ;  &gt;&gt;&gt; Usual weekly hours increased last year ;  Persons ;</t>
  </si>
  <si>
    <t>15-64 years ;  &gt;&gt;&gt; Usual weekly hours increased last year ;  &gt; Males ;</t>
  </si>
  <si>
    <t>15-64 years ;  &gt;&gt;&gt; Usual weekly hours increased last year ;  &gt; Females ;</t>
  </si>
  <si>
    <t>15-64 years ;  &gt;&gt;&gt; Usual weekly hours decreased last year ;  Persons ;</t>
  </si>
  <si>
    <t>15-64 years ;  &gt;&gt;&gt; Usual weekly hours decreased last year ;  &gt; Males ;</t>
  </si>
  <si>
    <t>15-64 years ;  &gt;&gt;&gt; Usual weekly hours decreased last year ;  &gt; Females ;</t>
  </si>
  <si>
    <t>&gt; 15-24 years ;  Employed total ;  Persons ;</t>
  </si>
  <si>
    <t>&gt; 15-24 years ;  Employed total ;  &gt; Males ;</t>
  </si>
  <si>
    <t>&gt; 15-24 years ;  Employed total ;  &gt; Females ;</t>
  </si>
  <si>
    <t>&gt; 15-24 years ;  &gt; Less than 12 months in main job ;  Persons ;</t>
  </si>
  <si>
    <t>&gt; 15-24 years ;  &gt; Less than 12 months in main job ;  &gt; Males ;</t>
  </si>
  <si>
    <t>&gt; 15-24 years ;  &gt; Less than 12 months in main job ;  &gt; Females ;</t>
  </si>
  <si>
    <t>&gt; 15-24 years ;  &gt;&gt; Changed jobs in last 12 months ;  Persons ;</t>
  </si>
  <si>
    <t>&gt; 15-24 years ;  &gt;&gt; Changed jobs in last 12 months ;  &gt; Males ;</t>
  </si>
  <si>
    <t>&gt; 15-24 years ;  &gt;&gt; Changed jobs in last 12 months ;  &gt; Females ;</t>
  </si>
  <si>
    <t>&gt; 15-24 years ;  &gt;&gt;&gt; Changed jobs in the same industry division ;  Persons ;</t>
  </si>
  <si>
    <t>&gt; 15-24 years ;  &gt;&gt;&gt; Changed jobs in the same industry division ;  &gt; Males ;</t>
  </si>
  <si>
    <t>&gt; 15-24 years ;  &gt;&gt;&gt; Changed jobs in the same industry division ;  &gt; Females ;</t>
  </si>
  <si>
    <t>&gt; 15-24 years ;  &gt;&gt;&gt; Changed jobs into a different industry division ;  Persons ;</t>
  </si>
  <si>
    <t>&gt; 15-24 years ;  &gt;&gt;&gt; Changed jobs into a different industry division ;  &gt; Males ;</t>
  </si>
  <si>
    <t>&gt; 15-24 years ;  &gt;&gt;&gt; Changed jobs into a different industry division ;  &gt; Females ;</t>
  </si>
  <si>
    <t>&gt; 15-24 years ;  &gt;&gt;&gt; Changed jobs in the same major occupation group ;  Persons ;</t>
  </si>
  <si>
    <t>&gt; 15-24 years ;  &gt;&gt;&gt; Changed jobs in the same major occupation group ;  &gt; Males ;</t>
  </si>
  <si>
    <t>&gt; 15-24 years ;  &gt;&gt;&gt; Changed jobs in the same major occupation group ;  &gt; Females ;</t>
  </si>
  <si>
    <t>&gt; 15-24 years ;  &gt;&gt;&gt; Changed jobs into a different major occupation group ;  Persons ;</t>
  </si>
  <si>
    <t>&gt; 15-24 years ;  &gt;&gt;&gt; Changed jobs into a different major occupation group ;  &gt; Males ;</t>
  </si>
  <si>
    <t>&gt; 15-24 years ;  &gt;&gt;&gt; Changed jobs into a different major occupation group ;  &gt; Females ;</t>
  </si>
  <si>
    <t>&gt; 15-24 years ;  &gt;&gt;&gt; Changed to a job with the same usual hours ;  Persons ;</t>
  </si>
  <si>
    <t>&gt; 15-24 years ;  &gt;&gt;&gt; Changed to a job with the same usual hours ;  &gt; Males ;</t>
  </si>
  <si>
    <t>&gt; 15-24 years ;  &gt;&gt;&gt; Changed to a job with the same usual hours ;  &gt; Females ;</t>
  </si>
  <si>
    <t>&gt; 15-24 years ;  &gt;&gt;&gt; Changed to a job with more usual hours ;  Persons ;</t>
  </si>
  <si>
    <t>&gt; 15-24 years ;  &gt;&gt;&gt; Changed to a job with more usual hours ;  &gt; Males ;</t>
  </si>
  <si>
    <t>&gt; 15-24 years ;  &gt;&gt;&gt; Changed to a job with more usual hours ;  &gt; Females ;</t>
  </si>
  <si>
    <t>&gt; 15-24 years ;  &gt;&gt;&gt;&gt; Changed to a job with more full-time hours ;  Persons ;</t>
  </si>
  <si>
    <t>&gt; 15-24 years ;  &gt;&gt;&gt;&gt; Changed to a job with more full-time hours ;  &gt; Males ;</t>
  </si>
  <si>
    <t>&gt; 15-24 years ;  &gt;&gt;&gt;&gt; Changed to a job with more full-time hours ;  &gt; Females ;</t>
  </si>
  <si>
    <t>&gt; 15-24 years ;  &gt;&gt;&gt;&gt; Changed from a part-time job to a full-time job ;  Persons ;</t>
  </si>
  <si>
    <t>&gt; 15-24 years ;  &gt;&gt;&gt;&gt; Changed from a part-time job to a full-time job ;  &gt; Males ;</t>
  </si>
  <si>
    <t>&gt; 15-24 years ;  &gt;&gt;&gt;&gt; Changed from a part-time job to a full-time job ;  &gt; Females ;</t>
  </si>
  <si>
    <t>&gt; 15-24 years ;  &gt;&gt;&gt;&gt; Changed to a job with more part-time hours ;  Persons ;</t>
  </si>
  <si>
    <t>&gt; 15-24 years ;  &gt;&gt;&gt;&gt; Changed to a job with more part-time hours ;  &gt; Males ;</t>
  </si>
  <si>
    <t>&gt; 15-24 years ;  &gt;&gt;&gt;&gt; Changed to a job with more part-time hours ;  &gt; Females ;</t>
  </si>
  <si>
    <t>&gt; 15-24 years ;  &gt;&gt;&gt; Changed to a job with fewer usual hours ;  Persons ;</t>
  </si>
  <si>
    <t>&gt; 15-24 years ;  &gt;&gt;&gt; Changed to a job with fewer usual hours ;  &gt; Males ;</t>
  </si>
  <si>
    <t>&gt; 15-24 years ;  &gt;&gt;&gt; Changed to a job with fewer usual hours ;  &gt; Females ;</t>
  </si>
  <si>
    <t>&gt; 15-24 years ;  &gt;&gt;&gt;&gt; Changed to a job with fewer full-time hours ;  Persons ;</t>
  </si>
  <si>
    <t>&gt; 15-24 years ;  &gt;&gt;&gt;&gt; Changed to a job with fewer full-time hours ;  &gt; Males ;</t>
  </si>
  <si>
    <t>&gt; 15-24 years ;  &gt;&gt;&gt;&gt; Changed to a job with fewer full-time hours ;  &gt; Females ;</t>
  </si>
  <si>
    <t>&gt; 15-24 years ;  &gt;&gt;&gt;&gt; Changed from a full-time job to a part-time job ;  Persons ;</t>
  </si>
  <si>
    <t>&gt; 15-24 years ;  &gt;&gt;&gt;&gt; Changed from a full-time job to a part-time job ;  &gt; Males ;</t>
  </si>
  <si>
    <t>&gt; 15-24 years ;  &gt;&gt;&gt;&gt; Changed from a full-time job to a part-time job ;  &gt; Females ;</t>
  </si>
  <si>
    <t>&gt; 15-24 years ;  &gt;&gt;&gt;&gt; Changed to a job with fewer part-time hours ;  Persons ;</t>
  </si>
  <si>
    <t>&gt; 15-24 years ;  &gt;&gt;&gt;&gt; Changed to a job with fewer part-time hours ;  &gt; Males ;</t>
  </si>
  <si>
    <t>&gt; 15-24 years ;  &gt;&gt;&gt;&gt; Changed to a job with fewer part-time hours ;  &gt; Females ;</t>
  </si>
  <si>
    <t>&gt; 15-24 years ;  &gt;&gt;&gt; Changed jobs with the same status in employment ;  Persons ;</t>
  </si>
  <si>
    <t>&gt; 15-24 years ;  &gt;&gt;&gt; Changed jobs with the same status in employment ;  &gt; Males ;</t>
  </si>
  <si>
    <t>&gt; 15-24 years ;  &gt;&gt;&gt; Changed jobs with the same status in employment ;  &gt; Females ;</t>
  </si>
  <si>
    <t>&gt; 15-24 years ;  &gt;&gt;&gt; Changed jobs with a different status in employment ;  Persons ;</t>
  </si>
  <si>
    <t>&gt; 15-24 years ;  &gt;&gt;&gt; Changed jobs with a different status in employment ;  &gt; Males ;</t>
  </si>
  <si>
    <t>&gt; 15-24 years ;  &gt;&gt;&gt; Changed jobs with a different status in employment ;  &gt; Females ;</t>
  </si>
  <si>
    <t>&gt; 15-24 years ;  &gt;&gt; Did not change jobs in last 12 months ;  Persons ;</t>
  </si>
  <si>
    <t>&gt; 15-24 years ;  &gt;&gt; Did not change jobs in last 12 months ;  &gt; Males ;</t>
  </si>
  <si>
    <t>&gt; 15-24 years ;  &gt;&gt; Did not change jobs in last 12 months ;  &gt; Females ;</t>
  </si>
  <si>
    <t>&gt; 15-24 years ;  &gt; 12 months or more in main job ;  Persons ;</t>
  </si>
  <si>
    <t>&gt; 15-24 years ;  &gt; 12 months or more in main job ;  &gt; Males ;</t>
  </si>
  <si>
    <t>&gt; 15-24 years ;  &gt; 12 months or more in main job ;  &gt; Females ;</t>
  </si>
  <si>
    <t>&gt; 15-24 years ;  &gt;&gt; Employees ;  Persons ;</t>
  </si>
  <si>
    <t>&gt; 15-24 years ;  &gt;&gt; Employees ;  &gt; Males ;</t>
  </si>
  <si>
    <t>&gt; 15-24 years ;  &gt;&gt; Employees ;  &gt; Females ;</t>
  </si>
  <si>
    <t>&gt; 15-24 years ;  &gt;&gt;&gt; No change in occupation with current employer last year ;  Persons ;</t>
  </si>
  <si>
    <t>&gt; 15-24 years ;  &gt;&gt;&gt; No change in occupation with current employer last year ;  &gt; Males ;</t>
  </si>
  <si>
    <t>&gt; 15-24 years ;  &gt;&gt;&gt; No change in occupation with current employer last year ;  &gt; Females ;</t>
  </si>
  <si>
    <t>&gt; 15-24 years ;  &gt;&gt;&gt; Changed occupations with current employer in the same major group last year ;  Persons ;</t>
  </si>
  <si>
    <t>&gt; 15-24 years ;  &gt;&gt;&gt; Changed occupations with current employer in the same major group last year ;  &gt; Males ;</t>
  </si>
  <si>
    <t>&gt; 15-24 years ;  &gt;&gt;&gt; Changed occupations with current employer in the same major group last year ;  &gt; Females ;</t>
  </si>
  <si>
    <t>&gt; 15-24 years ;  &gt;&gt;&gt; Changed occupations with current employer into a different major group last year ;  Persons ;</t>
  </si>
  <si>
    <t>&gt; 15-24 years ;  &gt;&gt;&gt; Changed occupations with current employer into a different major group last year ;  &gt; Males ;</t>
  </si>
  <si>
    <t>&gt; 15-24 years ;  &gt;&gt;&gt; Changed occupations with current employer into a different major group last year ;  &gt; Females ;</t>
  </si>
  <si>
    <t>&gt; 15-24 years ;  &gt;&gt;&gt; No change in usual weekly hours with current employer last year ;  Persons ;</t>
  </si>
  <si>
    <t>&gt; 15-24 years ;  &gt;&gt;&gt; No change in usual weekly hours with current employer last year ;  &gt; Males ;</t>
  </si>
  <si>
    <t>&gt; 15-24 years ;  &gt;&gt;&gt; No change in usual weekly hours with current employer last year ;  &gt; Females ;</t>
  </si>
  <si>
    <t>&gt; 15-24 years ;  &gt;&gt;&gt; Usual weekly hours increased with current employer last year ;  Persons ;</t>
  </si>
  <si>
    <t>&gt; 15-24 years ;  &gt;&gt;&gt; Usual weekly hours increased with current employer last year ;  &gt; Males ;</t>
  </si>
  <si>
    <t>&gt; 15-24 years ;  &gt;&gt;&gt; Usual weekly hours increased with current employer last year ;  &gt; Females ;</t>
  </si>
  <si>
    <t>&gt; 15-24 years ;  &gt;&gt;&gt;&gt; Usual weekly hours increased with more full-time hours last year ;  Persons ;</t>
  </si>
  <si>
    <t>&gt; 15-24 years ;  &gt;&gt;&gt;&gt; Usual weekly hours increased with more full-time hours last year ;  &gt; Males ;</t>
  </si>
  <si>
    <t>&gt; 15-24 years ;  &gt;&gt;&gt;&gt; Usual weekly hours increased with more full-time hours last year ;  &gt; Females ;</t>
  </si>
  <si>
    <t>&gt; 15-24 years ;  &gt;&gt;&gt;&gt; Usual weekly hours increased from part-time to full-time hours last year ;  Persons ;</t>
  </si>
  <si>
    <t>&gt; 15-24 years ;  &gt;&gt;&gt;&gt; Usual weekly hours increased from part-time to full-time hours last year ;  &gt; Males ;</t>
  </si>
  <si>
    <t>&gt; 15-24 years ;  &gt;&gt;&gt;&gt; Usual weekly hours increased from part-time to full-time hours last year ;  &gt; Females ;</t>
  </si>
  <si>
    <t>&gt; 15-24 years ;  &gt;&gt;&gt;&gt; Usual weekly hours increased with more part-time hours last year ;  Persons ;</t>
  </si>
  <si>
    <t>&gt; 15-24 years ;  &gt;&gt;&gt;&gt; Usual weekly hours increased with more part-time hours last year ;  &gt; Males ;</t>
  </si>
  <si>
    <t>&gt; 15-24 years ;  &gt;&gt;&gt;&gt; Usual weekly hours increased with more part-time hours last year ;  &gt; Females ;</t>
  </si>
  <si>
    <t>&gt; 15-24 years ;  &gt;&gt;&gt; Usual weekly hours decreased with current employer last year ;  Persons ;</t>
  </si>
  <si>
    <t>&gt; 15-24 years ;  &gt;&gt;&gt; Usual weekly hours decreased with current employer last year ;  &gt; Males ;</t>
  </si>
  <si>
    <t>&gt; 15-24 years ;  &gt;&gt;&gt; Usual weekly hours decreased with current employer last year ;  &gt; Females ;</t>
  </si>
  <si>
    <t>&gt; 15-24 years ;  &gt;&gt;&gt;&gt; Usual weekly hours decreased with fewer full-time hours last year ;  Persons ;</t>
  </si>
  <si>
    <t>&gt; 15-24 years ;  &gt;&gt;&gt;&gt; Usual weekly hours decreased with fewer full-time hours last year ;  &gt; Males ;</t>
  </si>
  <si>
    <t>&gt; 15-24 years ;  &gt;&gt;&gt;&gt; Usual weekly hours decreased with fewer full-time hours last year ;  &gt; Females ;</t>
  </si>
  <si>
    <t>&gt; 15-24 years ;  &gt;&gt;&gt;&gt; Usual weekly hours decreased from full-time to part-time hours last year ;  Persons ;</t>
  </si>
  <si>
    <t>&gt; 15-24 years ;  &gt;&gt;&gt;&gt; Usual weekly hours decreased from full-time to part-time hours last year ;  &gt; Males ;</t>
  </si>
  <si>
    <t>&gt; 15-24 years ;  &gt;&gt;&gt;&gt; Usual weekly hours decreased from full-time to part-time hours last year ;  &gt; Females ;</t>
  </si>
  <si>
    <t>&gt; 15-24 years ;  &gt;&gt;&gt;&gt; Usual weekly hours decreased with fewer part-time hours last year ;  Persons ;</t>
  </si>
  <si>
    <t>&gt; 15-24 years ;  &gt;&gt;&gt;&gt; Usual weekly hours decreased with fewer part-time hours last year ;  &gt; Males ;</t>
  </si>
  <si>
    <t>&gt; 15-24 years ;  &gt;&gt;&gt;&gt; Usual weekly hours decreased with fewer part-time hours last year ;  &gt; Females ;</t>
  </si>
  <si>
    <t>&gt; 15-24 years ;  &gt;&gt;&gt; Did not know or usual weekly hours varied last year ;  Persons ;</t>
  </si>
  <si>
    <t>&gt; 15-24 years ;  &gt;&gt;&gt; Did not know or usual weekly hours varied last year ;  &gt; Males ;</t>
  </si>
  <si>
    <t>&gt; 15-24 years ;  &gt;&gt;&gt; Did not know or usual weekly hours varied last year ;  &gt; Females ;</t>
  </si>
  <si>
    <t>&gt; 15-24 years ;  &gt;&gt;&gt; Promoted last year ;  Persons ;</t>
  </si>
  <si>
    <t>&gt; 15-24 years ;  &gt;&gt;&gt; Promoted last year ;  &gt; Males ;</t>
  </si>
  <si>
    <t>&gt; 15-24 years ;  &gt;&gt;&gt; Promoted last year ;  &gt; Females ;</t>
  </si>
  <si>
    <t>&gt; 15-24 years ;  &gt;&gt;&gt; Was not promoted last year ;  Persons ;</t>
  </si>
  <si>
    <t>&gt; 15-24 years ;  &gt;&gt;&gt; Was not promoted last year ;  &gt; Males ;</t>
  </si>
  <si>
    <t>&gt; 15-24 years ;  &gt;&gt;&gt; Was not promoted last year ;  &gt; Females ;</t>
  </si>
  <si>
    <t>&gt; 15-24 years ;  &gt;&gt;&gt; Transferred last year ;  Persons ;</t>
  </si>
  <si>
    <t>&gt; 15-24 years ;  &gt;&gt;&gt; Transferred last year ;  &gt; Males ;</t>
  </si>
  <si>
    <t>&gt; 15-24 years ;  &gt;&gt;&gt; Transferred last year ;  &gt; Females ;</t>
  </si>
  <si>
    <t>&gt; 15-24 years ;  &gt;&gt;&gt; Was not transferred last year ;  Persons ;</t>
  </si>
  <si>
    <t>&gt; 15-24 years ;  &gt;&gt;&gt; Was not transferred last year ;  &gt; Males ;</t>
  </si>
  <si>
    <t>&gt; 15-24 years ;  &gt;&gt;&gt; Was not transferred last year ;  &gt; Females ;</t>
  </si>
  <si>
    <t>&gt; 15-24 years ;  &gt;&gt;&gt; Promoted or transferred last year ;  Persons ;</t>
  </si>
  <si>
    <t>&gt; 15-24 years ;  &gt;&gt;&gt; Promoted or transferred last year ;  &gt; Males ;</t>
  </si>
  <si>
    <t>&gt; 15-24 years ;  &gt;&gt;&gt; Promoted or transferred last year ;  &gt; Females ;</t>
  </si>
  <si>
    <t>&gt; 15-24 years ;  &gt;&gt;&gt;&gt; Promoted and transferred last year ;  Persons ;</t>
  </si>
  <si>
    <t>&gt; 15-24 years ;  &gt;&gt;&gt;&gt; Promoted and transferred last year ;  &gt; Males ;</t>
  </si>
  <si>
    <t>&gt; 15-24 years ;  &gt;&gt;&gt;&gt; Promoted and transferred last year ;  &gt; Females ;</t>
  </si>
  <si>
    <t>&gt; 15-24 years ;  &gt;&gt;&gt;&gt; Promoted only last year ;  Persons ;</t>
  </si>
  <si>
    <t>&gt; 15-24 years ;  &gt;&gt;&gt;&gt; Promoted only last year ;  &gt; Males ;</t>
  </si>
  <si>
    <t>&gt; 15-24 years ;  &gt;&gt;&gt;&gt; Promoted only last year ;  &gt; Females ;</t>
  </si>
  <si>
    <t>&gt; 15-24 years ;  &gt;&gt;&gt;&gt; Transferred only last year ;  Persons ;</t>
  </si>
  <si>
    <t>&gt; 15-24 years ;  &gt;&gt;&gt;&gt; Transferred only last year ;  &gt; Males ;</t>
  </si>
  <si>
    <t>&gt; 15-24 years ;  &gt;&gt;&gt;&gt; Transferred only last year ;  &gt; Females ;</t>
  </si>
  <si>
    <t>&gt; 15-24 years ;  &gt;&gt;&gt; Was not promoted or transferred last year ;  Persons ;</t>
  </si>
  <si>
    <t>&gt; 15-24 years ;  &gt;&gt;&gt; Was not promoted or transferred last year ;  &gt; Males ;</t>
  </si>
  <si>
    <t>&gt; 15-24 years ;  &gt;&gt;&gt; Was not promoted or transferred last year ;  &gt; Females ;</t>
  </si>
  <si>
    <t>&gt; 15-24 years ;  &gt;&gt; Owner managers and contributing family workers ;  Persons ;</t>
  </si>
  <si>
    <t>&gt; 15-24 years ;  &gt;&gt; Owner managers and contributing family workers ;  &gt; Males ;</t>
  </si>
  <si>
    <t>&gt; 15-24 years ;  &gt;&gt; Owner managers and contributing family workers ;  &gt; Females ;</t>
  </si>
  <si>
    <t>&gt; 15-24 years ;  &gt;&gt;&gt; No change in usual weekly hours last year ;  Persons ;</t>
  </si>
  <si>
    <t>&gt; 15-24 years ;  &gt;&gt;&gt; No change in usual weekly hours last year ;  &gt; Males ;</t>
  </si>
  <si>
    <t>&gt; 15-24 years ;  &gt;&gt;&gt; No change in usual weekly hours last year ;  &gt; Females ;</t>
  </si>
  <si>
    <t>&gt; 15-24 years ;  &gt;&gt;&gt; Usual weekly hours increased last year ;  Persons ;</t>
  </si>
  <si>
    <t>&gt; 15-24 years ;  &gt;&gt;&gt; Usual weekly hours increased last year ;  &gt; Males ;</t>
  </si>
  <si>
    <t>&gt; 15-24 years ;  &gt;&gt;&gt; Usual weekly hours increased last year ;  &gt; Females ;</t>
  </si>
  <si>
    <t>&gt; 15-24 years ;  &gt;&gt;&gt; Usual weekly hours decreased last year ;  Persons ;</t>
  </si>
  <si>
    <t>&gt; 15-24 years ;  &gt;&gt;&gt; Usual weekly hours decreased last year ;  &gt; Males ;</t>
  </si>
  <si>
    <t>&gt; 15-24 years ;  &gt;&gt;&gt; Usual weekly hours decreased last year ;  &gt; Females ;</t>
  </si>
  <si>
    <t>&gt; 25-44 years ;  Employed total ;  Persons ;</t>
  </si>
  <si>
    <t>&gt; 25-44 years ;  Employed total ;  &gt; Males ;</t>
  </si>
  <si>
    <t>&gt; 25-44 years ;  Employed total ;  &gt; Females ;</t>
  </si>
  <si>
    <t>&gt; 25-44 years ;  &gt; Less than 12 months in main job ;  Persons ;</t>
  </si>
  <si>
    <t>&gt; 25-44 years ;  &gt; Less than 12 months in main job ;  &gt; Males ;</t>
  </si>
  <si>
    <t>&gt; 25-44 years ;  &gt; Less than 12 months in main job ;  &gt; Females ;</t>
  </si>
  <si>
    <t>&gt; 25-44 years ;  &gt;&gt; Changed jobs in last 12 months ;  Persons ;</t>
  </si>
  <si>
    <t>&gt; 25-44 years ;  &gt;&gt; Changed jobs in last 12 months ;  &gt; Males ;</t>
  </si>
  <si>
    <t>&gt; 25-44 years ;  &gt;&gt; Changed jobs in last 12 months ;  &gt; Females ;</t>
  </si>
  <si>
    <t>&gt; 25-44 years ;  &gt;&gt;&gt; Changed jobs in the same industry division ;  Persons ;</t>
  </si>
  <si>
    <t>&gt; 25-44 years ;  &gt;&gt;&gt; Changed jobs in the same industry division ;  &gt; Males ;</t>
  </si>
  <si>
    <t>&gt; 25-44 years ;  &gt;&gt;&gt; Changed jobs in the same industry division ;  &gt; Females ;</t>
  </si>
  <si>
    <t>&gt; 25-44 years ;  &gt;&gt;&gt; Changed jobs into a different industry division ;  Persons ;</t>
  </si>
  <si>
    <t>&gt; 25-44 years ;  &gt;&gt;&gt; Changed jobs into a different industry division ;  &gt; Males ;</t>
  </si>
  <si>
    <t>A126303014X</t>
  </si>
  <si>
    <t>A126291350C</t>
  </si>
  <si>
    <t>A126279574L</t>
  </si>
  <si>
    <t>A126302902C</t>
  </si>
  <si>
    <t>A126291238C</t>
  </si>
  <si>
    <t>A126279546C</t>
  </si>
  <si>
    <t>A126302874F</t>
  </si>
  <si>
    <t>A126291210A</t>
  </si>
  <si>
    <t>A126279602K</t>
  </si>
  <si>
    <t>A126302930L</t>
  </si>
  <si>
    <t>A126291266L</t>
  </si>
  <si>
    <t>A126279566L</t>
  </si>
  <si>
    <t>A126302894R</t>
  </si>
  <si>
    <t>A126291230K</t>
  </si>
  <si>
    <t>A126279606V</t>
  </si>
  <si>
    <t>A126302934W</t>
  </si>
  <si>
    <t>A126291270C</t>
  </si>
  <si>
    <t>A126279578W</t>
  </si>
  <si>
    <t>A126302906L</t>
  </si>
  <si>
    <t>A126291242V</t>
  </si>
  <si>
    <t>A126279610K</t>
  </si>
  <si>
    <t>A126302938F</t>
  </si>
  <si>
    <t>A126291274L</t>
  </si>
  <si>
    <t>A126279654L</t>
  </si>
  <si>
    <t>A126302982R</t>
  </si>
  <si>
    <t>A126291318C</t>
  </si>
  <si>
    <t>A126279614V</t>
  </si>
  <si>
    <t>A126302942W</t>
  </si>
  <si>
    <t>A126291278W</t>
  </si>
  <si>
    <t>A126279582L</t>
  </si>
  <si>
    <t>A126302910C</t>
  </si>
  <si>
    <t>A126291246C</t>
  </si>
  <si>
    <t>A126279690W</t>
  </si>
  <si>
    <t>A126303018J</t>
  </si>
  <si>
    <t>A126291354L</t>
  </si>
  <si>
    <t>A126279658W</t>
  </si>
  <si>
    <t>A126302986X</t>
  </si>
  <si>
    <t>A126291322V</t>
  </si>
  <si>
    <t>A126279662L</t>
  </si>
  <si>
    <t>A126302990R</t>
  </si>
  <si>
    <t>A126291326C</t>
  </si>
  <si>
    <t>A126279734L</t>
  </si>
  <si>
    <t>A126303062T</t>
  </si>
  <si>
    <t>A126291398R</t>
  </si>
  <si>
    <t>A126279550V</t>
  </si>
  <si>
    <t>A126302878R</t>
  </si>
  <si>
    <t>A126291214K</t>
  </si>
  <si>
    <t>A126279618C</t>
  </si>
  <si>
    <t>A126302946F</t>
  </si>
  <si>
    <t>A126291282L</t>
  </si>
  <si>
    <t>A126279570C</t>
  </si>
  <si>
    <t>A126302898X</t>
  </si>
  <si>
    <t>A126291234V</t>
  </si>
  <si>
    <t>A126279666W</t>
  </si>
  <si>
    <t>A126302994X</t>
  </si>
  <si>
    <t>A126291330V</t>
  </si>
  <si>
    <t>A126279670L</t>
  </si>
  <si>
    <t>A126302998J</t>
  </si>
  <si>
    <t>A126291334C</t>
  </si>
  <si>
    <t>A126279586W</t>
  </si>
  <si>
    <t>A126302914L</t>
  </si>
  <si>
    <t>A126291250V</t>
  </si>
  <si>
    <t>A126279554C</t>
  </si>
  <si>
    <t>A126302882F</t>
  </si>
  <si>
    <t>A126291218V</t>
  </si>
  <si>
    <t>A126279738W</t>
  </si>
  <si>
    <t>A126303066A</t>
  </si>
  <si>
    <t>A126291402V</t>
  </si>
  <si>
    <t>A126279622V</t>
  </si>
  <si>
    <t>A126302950W</t>
  </si>
  <si>
    <t>A126291286W</t>
  </si>
  <si>
    <t>A126279694F</t>
  </si>
  <si>
    <t>A126303022X</t>
  </si>
  <si>
    <t>A126291358W</t>
  </si>
  <si>
    <t>A126275854J</t>
  </si>
  <si>
    <t>A126299182X</t>
  </si>
  <si>
    <t>A126287518V</t>
  </si>
  <si>
    <t>A126275810F</t>
  </si>
  <si>
    <t>A126299138R</t>
  </si>
  <si>
    <t>A126287474C</t>
  </si>
  <si>
    <t>A126275738X</t>
  </si>
  <si>
    <t>A126299066R</t>
  </si>
  <si>
    <t>A126287402T</t>
  </si>
  <si>
    <t>A126275814R</t>
  </si>
  <si>
    <t>A126299142F</t>
  </si>
  <si>
    <t>A126287478L</t>
  </si>
  <si>
    <t>A126275818X</t>
  </si>
  <si>
    <t>A126299146R</t>
  </si>
  <si>
    <t>A126287482C</t>
  </si>
  <si>
    <t>A126275742R</t>
  </si>
  <si>
    <t>A126299070F</t>
  </si>
  <si>
    <t>A126287406A</t>
  </si>
  <si>
    <t>A126275746X</t>
  </si>
  <si>
    <t>A126299074R</t>
  </si>
  <si>
    <t>A126287410T</t>
  </si>
  <si>
    <t>A126275786T</t>
  </si>
  <si>
    <t>A126299114W</t>
  </si>
  <si>
    <t>A126287450K</t>
  </si>
  <si>
    <t>A126275702W</t>
  </si>
  <si>
    <t>A126299030L</t>
  </si>
  <si>
    <t>A126287366V</t>
  </si>
  <si>
    <t>A126275822R</t>
  </si>
  <si>
    <t>A126299150F</t>
  </si>
  <si>
    <t>A126287486L</t>
  </si>
  <si>
    <t>A126275790J</t>
  </si>
  <si>
    <t>A126299118F</t>
  </si>
  <si>
    <t>A126287454V</t>
  </si>
  <si>
    <t>A126275834X</t>
  </si>
  <si>
    <t>A126299162R</t>
  </si>
  <si>
    <t>A126287498W</t>
  </si>
  <si>
    <t>A126275706F</t>
  </si>
  <si>
    <t>A126299034W</t>
  </si>
  <si>
    <t>A126287370K</t>
  </si>
  <si>
    <t>A126275642F</t>
  </si>
  <si>
    <t>A126298970V</t>
  </si>
  <si>
    <t>A126287306T</t>
  </si>
  <si>
    <t>A126275670R</t>
  </si>
  <si>
    <t>A126298998W</t>
  </si>
  <si>
    <t>A126287334A</t>
  </si>
  <si>
    <t>A126275750R</t>
  </si>
  <si>
    <t>A126299078X</t>
  </si>
  <si>
    <t>A126287414A</t>
  </si>
  <si>
    <t>A126275674X</t>
  </si>
  <si>
    <t>A126299002C</t>
  </si>
  <si>
    <t>A126287338K</t>
  </si>
  <si>
    <t>A126275754X</t>
  </si>
  <si>
    <t>A126299082R</t>
  </si>
  <si>
    <t>A126287418K</t>
  </si>
  <si>
    <t>A126275758J</t>
  </si>
  <si>
    <t>A126299086X</t>
  </si>
  <si>
    <t>A126287422A</t>
  </si>
  <si>
    <t>A126275838J</t>
  </si>
  <si>
    <t>A126299166X</t>
  </si>
  <si>
    <t>A126287502A</t>
  </si>
  <si>
    <t>A126275646R</t>
  </si>
  <si>
    <t>A126298974C</t>
  </si>
  <si>
    <t>A126287310J</t>
  </si>
  <si>
    <t>A126275826X</t>
  </si>
  <si>
    <t>A126299154R</t>
  </si>
  <si>
    <t>A126287490C</t>
  </si>
  <si>
    <t>A126275830R</t>
  </si>
  <si>
    <t>A126299158X</t>
  </si>
  <si>
    <t>A126287494L</t>
  </si>
  <si>
    <t>A126275650F</t>
  </si>
  <si>
    <t>A126298978L</t>
  </si>
  <si>
    <t>A126287314T</t>
  </si>
  <si>
    <t>A126275710W</t>
  </si>
  <si>
    <t>A126299038F</t>
  </si>
  <si>
    <t>A126287374V</t>
  </si>
  <si>
    <t>A126275762X</t>
  </si>
  <si>
    <t>A126299090R</t>
  </si>
  <si>
    <t>A126287426K</t>
  </si>
  <si>
    <t>A126275842X</t>
  </si>
  <si>
    <t>A126299170R</t>
  </si>
  <si>
    <t>A126287506K</t>
  </si>
  <si>
    <t>A126275654R</t>
  </si>
  <si>
    <t>A126298982C</t>
  </si>
  <si>
    <t>A126287318A</t>
  </si>
  <si>
    <t>A126275794T</t>
  </si>
  <si>
    <t>A126299122W</t>
  </si>
  <si>
    <t>A126287458C</t>
  </si>
  <si>
    <t>A126275798A</t>
  </si>
  <si>
    <t>A126299126F</t>
  </si>
  <si>
    <t>A126287462V</t>
  </si>
  <si>
    <t>A126275686J</t>
  </si>
  <si>
    <t>A126299014L</t>
  </si>
  <si>
    <t>A126287350A</t>
  </si>
  <si>
    <t>A126275658X</t>
  </si>
  <si>
    <t>A126298986L</t>
  </si>
  <si>
    <t>A126287322T</t>
  </si>
  <si>
    <t>A126275714F</t>
  </si>
  <si>
    <t>A126299042W</t>
  </si>
  <si>
    <t>A126287378C</t>
  </si>
  <si>
    <t>A126275678J</t>
  </si>
  <si>
    <t>A126299006L</t>
  </si>
  <si>
    <t>A126287342A</t>
  </si>
  <si>
    <t>A126275718R</t>
  </si>
  <si>
    <t>A126299046F</t>
  </si>
  <si>
    <t>A126287382V</t>
  </si>
  <si>
    <t>A126275690X</t>
  </si>
  <si>
    <t>A126299018W</t>
  </si>
  <si>
    <t>A126287354K</t>
  </si>
  <si>
    <t>A126275722F</t>
  </si>
  <si>
    <t>A126299050W</t>
  </si>
  <si>
    <t>A126287386C</t>
  </si>
  <si>
    <t>A126275766J</t>
  </si>
  <si>
    <t>A126299094X</t>
  </si>
  <si>
    <t>A126287430A</t>
  </si>
  <si>
    <t>A126275726R</t>
  </si>
  <si>
    <t>A126299054F</t>
  </si>
  <si>
    <t>A126287390V</t>
  </si>
  <si>
    <t>A126275694J</t>
  </si>
  <si>
    <t>A126299022L</t>
  </si>
  <si>
    <t>A126287358V</t>
  </si>
  <si>
    <t>A126275802F</t>
  </si>
  <si>
    <t>A126299130W</t>
  </si>
  <si>
    <t>A126287466C</t>
  </si>
  <si>
    <t>A126275770X</t>
  </si>
  <si>
    <t>A126299098J</t>
  </si>
  <si>
    <t>A126287434K</t>
  </si>
  <si>
    <t>A126275774J</t>
  </si>
  <si>
    <t>A126299102L</t>
  </si>
  <si>
    <t>A126287438V</t>
  </si>
  <si>
    <t>A126275846J</t>
  </si>
  <si>
    <t>A126299174X</t>
  </si>
  <si>
    <t>A126287510A</t>
  </si>
  <si>
    <t>A126275662R</t>
  </si>
  <si>
    <t>A126298990C</t>
  </si>
  <si>
    <t>A126287326A</t>
  </si>
  <si>
    <t>A126275730F</t>
  </si>
  <si>
    <t>A126299058R</t>
  </si>
  <si>
    <t>A126287394C</t>
  </si>
  <si>
    <t>A126275682X</t>
  </si>
  <si>
    <t>A126299010C</t>
  </si>
  <si>
    <t>A126287346K</t>
  </si>
  <si>
    <t>A126275778T</t>
  </si>
  <si>
    <t>A126299106W</t>
  </si>
  <si>
    <t>A126287442K</t>
  </si>
  <si>
    <t>A126275782J</t>
  </si>
  <si>
    <t>A126299110L</t>
  </si>
  <si>
    <t>A126287446V</t>
  </si>
  <si>
    <t>A126275698T</t>
  </si>
  <si>
    <t>A126299026W</t>
  </si>
  <si>
    <t>A126287362K</t>
  </si>
  <si>
    <t>A126275666X</t>
  </si>
  <si>
    <t>A126298994L</t>
  </si>
  <si>
    <t>A126287330T</t>
  </si>
  <si>
    <t>A126275850X</t>
  </si>
  <si>
    <t>A126299178J</t>
  </si>
  <si>
    <t>A126287514K</t>
  </si>
  <si>
    <t>A126275734R</t>
  </si>
  <si>
    <t>A126299062F</t>
  </si>
  <si>
    <t>A126287398L</t>
  </si>
  <si>
    <t>A126275806R</t>
  </si>
  <si>
    <t>A126299134F</t>
  </si>
  <si>
    <t>A126287470V</t>
  </si>
  <si>
    <t>A126281686W</t>
  </si>
  <si>
    <t>A126305014K</t>
  </si>
  <si>
    <t>A126293350R</t>
  </si>
  <si>
    <t>A126281642V</t>
  </si>
  <si>
    <t>A126304970T</t>
  </si>
  <si>
    <t>A126293306F</t>
  </si>
  <si>
    <t>A126281570V</t>
  </si>
  <si>
    <t>A126304898K</t>
  </si>
  <si>
    <t>A126293234F</t>
  </si>
  <si>
    <t>A126281646C</t>
  </si>
  <si>
    <t>A126304974A</t>
  </si>
  <si>
    <t>A126293310W</t>
  </si>
  <si>
    <t>A126281650V</t>
  </si>
  <si>
    <t>A126304978K</t>
  </si>
  <si>
    <t>&gt; 25-44 years ;  &gt;&gt;&gt; Changed jobs into a different industry division ;  &gt; Females ;</t>
  </si>
  <si>
    <t>&gt; 25-44 years ;  &gt;&gt;&gt; Changed jobs in the same major occupation group ;  Persons ;</t>
  </si>
  <si>
    <t>&gt; 25-44 years ;  &gt;&gt;&gt; Changed jobs in the same major occupation group ;  &gt; Males ;</t>
  </si>
  <si>
    <t>&gt; 25-44 years ;  &gt;&gt;&gt; Changed jobs in the same major occupation group ;  &gt; Females ;</t>
  </si>
  <si>
    <t>&gt; 25-44 years ;  &gt;&gt;&gt; Changed jobs into a different major occupation group ;  Persons ;</t>
  </si>
  <si>
    <t>&gt; 25-44 years ;  &gt;&gt;&gt; Changed jobs into a different major occupation group ;  &gt; Males ;</t>
  </si>
  <si>
    <t>&gt; 25-44 years ;  &gt;&gt;&gt; Changed jobs into a different major occupation group ;  &gt; Females ;</t>
  </si>
  <si>
    <t>&gt; 25-44 years ;  &gt;&gt;&gt; Changed to a job with the same usual hours ;  Persons ;</t>
  </si>
  <si>
    <t>&gt; 25-44 years ;  &gt;&gt;&gt; Changed to a job with the same usual hours ;  &gt; Males ;</t>
  </si>
  <si>
    <t>&gt; 25-44 years ;  &gt;&gt;&gt; Changed to a job with the same usual hours ;  &gt; Females ;</t>
  </si>
  <si>
    <t>&gt; 25-44 years ;  &gt;&gt;&gt; Changed to a job with more usual hours ;  Persons ;</t>
  </si>
  <si>
    <t>&gt; 25-44 years ;  &gt;&gt;&gt; Changed to a job with more usual hours ;  &gt; Males ;</t>
  </si>
  <si>
    <t>&gt; 25-44 years ;  &gt;&gt;&gt; Changed to a job with more usual hours ;  &gt; Females ;</t>
  </si>
  <si>
    <t>&gt; 25-44 years ;  &gt;&gt;&gt;&gt; Changed to a job with more full-time hours ;  Persons ;</t>
  </si>
  <si>
    <t>&gt; 25-44 years ;  &gt;&gt;&gt;&gt; Changed to a job with more full-time hours ;  &gt; Males ;</t>
  </si>
  <si>
    <t>&gt; 25-44 years ;  &gt;&gt;&gt;&gt; Changed to a job with more full-time hours ;  &gt; Females ;</t>
  </si>
  <si>
    <t>&gt; 25-44 years ;  &gt;&gt;&gt;&gt; Changed from a part-time job to a full-time job ;  Persons ;</t>
  </si>
  <si>
    <t>&gt; 25-44 years ;  &gt;&gt;&gt;&gt; Changed from a part-time job to a full-time job ;  &gt; Males ;</t>
  </si>
  <si>
    <t>&gt; 25-44 years ;  &gt;&gt;&gt;&gt; Changed from a part-time job to a full-time job ;  &gt; Females ;</t>
  </si>
  <si>
    <t>&gt; 25-44 years ;  &gt;&gt;&gt;&gt; Changed to a job with more part-time hours ;  Persons ;</t>
  </si>
  <si>
    <t>&gt; 25-44 years ;  &gt;&gt;&gt;&gt; Changed to a job with more part-time hours ;  &gt; Males ;</t>
  </si>
  <si>
    <t>&gt; 25-44 years ;  &gt;&gt;&gt;&gt; Changed to a job with more part-time hours ;  &gt; Females ;</t>
  </si>
  <si>
    <t>&gt; 25-44 years ;  &gt;&gt;&gt; Changed to a job with fewer usual hours ;  Persons ;</t>
  </si>
  <si>
    <t>&gt; 25-44 years ;  &gt;&gt;&gt; Changed to a job with fewer usual hours ;  &gt; Males ;</t>
  </si>
  <si>
    <t>&gt; 25-44 years ;  &gt;&gt;&gt; Changed to a job with fewer usual hours ;  &gt; Females ;</t>
  </si>
  <si>
    <t>&gt; 25-44 years ;  &gt;&gt;&gt;&gt; Changed to a job with fewer full-time hours ;  Persons ;</t>
  </si>
  <si>
    <t>&gt; 25-44 years ;  &gt;&gt;&gt;&gt; Changed to a job with fewer full-time hours ;  &gt; Males ;</t>
  </si>
  <si>
    <t>&gt; 25-44 years ;  &gt;&gt;&gt;&gt; Changed to a job with fewer full-time hours ;  &gt; Females ;</t>
  </si>
  <si>
    <t>&gt; 25-44 years ;  &gt;&gt;&gt;&gt; Changed from a full-time job to a part-time job ;  Persons ;</t>
  </si>
  <si>
    <t>&gt; 25-44 years ;  &gt;&gt;&gt;&gt; Changed from a full-time job to a part-time job ;  &gt; Males ;</t>
  </si>
  <si>
    <t>&gt; 25-44 years ;  &gt;&gt;&gt;&gt; Changed from a full-time job to a part-time job ;  &gt; Females ;</t>
  </si>
  <si>
    <t>&gt; 25-44 years ;  &gt;&gt;&gt;&gt; Changed to a job with fewer part-time hours ;  Persons ;</t>
  </si>
  <si>
    <t>&gt; 25-44 years ;  &gt;&gt;&gt;&gt; Changed to a job with fewer part-time hours ;  &gt; Males ;</t>
  </si>
  <si>
    <t>&gt; 25-44 years ;  &gt;&gt;&gt;&gt; Changed to a job with fewer part-time hours ;  &gt; Females ;</t>
  </si>
  <si>
    <t>&gt; 25-44 years ;  &gt;&gt;&gt; Changed jobs with the same status in employment ;  Persons ;</t>
  </si>
  <si>
    <t>&gt; 25-44 years ;  &gt;&gt;&gt; Changed jobs with the same status in employment ;  &gt; Males ;</t>
  </si>
  <si>
    <t>&gt; 25-44 years ;  &gt;&gt;&gt; Changed jobs with the same status in employment ;  &gt; Females ;</t>
  </si>
  <si>
    <t>&gt; 25-44 years ;  &gt;&gt;&gt; Changed jobs with a different status in employment ;  Persons ;</t>
  </si>
  <si>
    <t>&gt; 25-44 years ;  &gt;&gt;&gt; Changed jobs with a different status in employment ;  &gt; Males ;</t>
  </si>
  <si>
    <t>&gt; 25-44 years ;  &gt;&gt;&gt; Changed jobs with a different status in employment ;  &gt; Females ;</t>
  </si>
  <si>
    <t>&gt; 25-44 years ;  &gt;&gt; Did not change jobs in last 12 months ;  Persons ;</t>
  </si>
  <si>
    <t>&gt; 25-44 years ;  &gt;&gt; Did not change jobs in last 12 months ;  &gt; Males ;</t>
  </si>
  <si>
    <t>&gt; 25-44 years ;  &gt;&gt; Did not change jobs in last 12 months ;  &gt; Females ;</t>
  </si>
  <si>
    <t>&gt; 25-44 years ;  &gt; 12 months or more in main job ;  Persons ;</t>
  </si>
  <si>
    <t>&gt; 25-44 years ;  &gt; 12 months or more in main job ;  &gt; Males ;</t>
  </si>
  <si>
    <t>&gt; 25-44 years ;  &gt; 12 months or more in main job ;  &gt; Females ;</t>
  </si>
  <si>
    <t>&gt; 25-44 years ;  &gt;&gt; Employees ;  Persons ;</t>
  </si>
  <si>
    <t>&gt; 25-44 years ;  &gt;&gt; Employees ;  &gt; Males ;</t>
  </si>
  <si>
    <t>&gt; 25-44 years ;  &gt;&gt; Employees ;  &gt; Females ;</t>
  </si>
  <si>
    <t>&gt; 25-44 years ;  &gt;&gt;&gt; No change in occupation with current employer last year ;  Persons ;</t>
  </si>
  <si>
    <t>&gt; 25-44 years ;  &gt;&gt;&gt; No change in occupation with current employer last year ;  &gt; Males ;</t>
  </si>
  <si>
    <t>&gt; 25-44 years ;  &gt;&gt;&gt; No change in occupation with current employer last year ;  &gt; Females ;</t>
  </si>
  <si>
    <t>&gt; 25-44 years ;  &gt;&gt;&gt; Changed occupations with current employer in the same major group last year ;  Persons ;</t>
  </si>
  <si>
    <t>&gt; 25-44 years ;  &gt;&gt;&gt; Changed occupations with current employer in the same major group last year ;  &gt; Males ;</t>
  </si>
  <si>
    <t>&gt; 25-44 years ;  &gt;&gt;&gt; Changed occupations with current employer in the same major group last year ;  &gt; Females ;</t>
  </si>
  <si>
    <t>&gt; 25-44 years ;  &gt;&gt;&gt; Changed occupations with current employer into a different major group last year ;  Persons ;</t>
  </si>
  <si>
    <t>&gt; 25-44 years ;  &gt;&gt;&gt; Changed occupations with current employer into a different major group last year ;  &gt; Males ;</t>
  </si>
  <si>
    <t>&gt; 25-44 years ;  &gt;&gt;&gt; Changed occupations with current employer into a different major group last year ;  &gt; Females ;</t>
  </si>
  <si>
    <t>&gt; 25-44 years ;  &gt;&gt;&gt; No change in usual weekly hours with current employer last year ;  Persons ;</t>
  </si>
  <si>
    <t>&gt; 25-44 years ;  &gt;&gt;&gt; No change in usual weekly hours with current employer last year ;  &gt; Males ;</t>
  </si>
  <si>
    <t>&gt; 25-44 years ;  &gt;&gt;&gt; No change in usual weekly hours with current employer last year ;  &gt; Females ;</t>
  </si>
  <si>
    <t>&gt; 25-44 years ;  &gt;&gt;&gt; Usual weekly hours increased with current employer last year ;  Persons ;</t>
  </si>
  <si>
    <t>&gt; 25-44 years ;  &gt;&gt;&gt; Usual weekly hours increased with current employer last year ;  &gt; Males ;</t>
  </si>
  <si>
    <t>&gt; 25-44 years ;  &gt;&gt;&gt; Usual weekly hours increased with current employer last year ;  &gt; Females ;</t>
  </si>
  <si>
    <t>&gt; 25-44 years ;  &gt;&gt;&gt;&gt; Usual weekly hours increased with more full-time hours last year ;  Persons ;</t>
  </si>
  <si>
    <t>&gt; 25-44 years ;  &gt;&gt;&gt;&gt; Usual weekly hours increased with more full-time hours last year ;  &gt; Males ;</t>
  </si>
  <si>
    <t>&gt; 25-44 years ;  &gt;&gt;&gt;&gt; Usual weekly hours increased with more full-time hours last year ;  &gt; Females ;</t>
  </si>
  <si>
    <t>&gt; 25-44 years ;  &gt;&gt;&gt;&gt; Usual weekly hours increased from part-time to full-time hours last year ;  Persons ;</t>
  </si>
  <si>
    <t>&gt; 25-44 years ;  &gt;&gt;&gt;&gt; Usual weekly hours increased from part-time to full-time hours last year ;  &gt; Males ;</t>
  </si>
  <si>
    <t>&gt; 25-44 years ;  &gt;&gt;&gt;&gt; Usual weekly hours increased from part-time to full-time hours last year ;  &gt; Females ;</t>
  </si>
  <si>
    <t>&gt; 25-44 years ;  &gt;&gt;&gt;&gt; Usual weekly hours increased with more part-time hours last year ;  Persons ;</t>
  </si>
  <si>
    <t>&gt; 25-44 years ;  &gt;&gt;&gt;&gt; Usual weekly hours increased with more part-time hours last year ;  &gt; Males ;</t>
  </si>
  <si>
    <t>&gt; 25-44 years ;  &gt;&gt;&gt;&gt; Usual weekly hours increased with more part-time hours last year ;  &gt; Females ;</t>
  </si>
  <si>
    <t>&gt; 25-44 years ;  &gt;&gt;&gt; Usual weekly hours decreased with current employer last year ;  Persons ;</t>
  </si>
  <si>
    <t>&gt; 25-44 years ;  &gt;&gt;&gt; Usual weekly hours decreased with current employer last year ;  &gt; Males ;</t>
  </si>
  <si>
    <t>&gt; 25-44 years ;  &gt;&gt;&gt; Usual weekly hours decreased with current employer last year ;  &gt; Females ;</t>
  </si>
  <si>
    <t>&gt; 25-44 years ;  &gt;&gt;&gt;&gt; Usual weekly hours decreased with fewer full-time hours last year ;  Persons ;</t>
  </si>
  <si>
    <t>&gt; 25-44 years ;  &gt;&gt;&gt;&gt; Usual weekly hours decreased with fewer full-time hours last year ;  &gt; Males ;</t>
  </si>
  <si>
    <t>&gt; 25-44 years ;  &gt;&gt;&gt;&gt; Usual weekly hours decreased with fewer full-time hours last year ;  &gt; Females ;</t>
  </si>
  <si>
    <t>&gt; 25-44 years ;  &gt;&gt;&gt;&gt; Usual weekly hours decreased from full-time to part-time hours last year ;  Persons ;</t>
  </si>
  <si>
    <t>&gt; 25-44 years ;  &gt;&gt;&gt;&gt; Usual weekly hours decreased from full-time to part-time hours last year ;  &gt; Males ;</t>
  </si>
  <si>
    <t>&gt; 25-44 years ;  &gt;&gt;&gt;&gt; Usual weekly hours decreased from full-time to part-time hours last year ;  &gt; Females ;</t>
  </si>
  <si>
    <t>&gt; 25-44 years ;  &gt;&gt;&gt;&gt; Usual weekly hours decreased with fewer part-time hours last year ;  Persons ;</t>
  </si>
  <si>
    <t>&gt; 25-44 years ;  &gt;&gt;&gt;&gt; Usual weekly hours decreased with fewer part-time hours last year ;  &gt; Males ;</t>
  </si>
  <si>
    <t>&gt; 25-44 years ;  &gt;&gt;&gt;&gt; Usual weekly hours decreased with fewer part-time hours last year ;  &gt; Females ;</t>
  </si>
  <si>
    <t>&gt; 25-44 years ;  &gt;&gt;&gt; Did not know or usual weekly hours varied last year ;  Persons ;</t>
  </si>
  <si>
    <t>&gt; 25-44 years ;  &gt;&gt;&gt; Did not know or usual weekly hours varied last year ;  &gt; Males ;</t>
  </si>
  <si>
    <t>&gt; 25-44 years ;  &gt;&gt;&gt; Did not know or usual weekly hours varied last year ;  &gt; Females ;</t>
  </si>
  <si>
    <t>&gt; 25-44 years ;  &gt;&gt;&gt; Promoted last year ;  Persons ;</t>
  </si>
  <si>
    <t>&gt; 25-44 years ;  &gt;&gt;&gt; Promoted last year ;  &gt; Males ;</t>
  </si>
  <si>
    <t>&gt; 25-44 years ;  &gt;&gt;&gt; Promoted last year ;  &gt; Females ;</t>
  </si>
  <si>
    <t>&gt; 25-44 years ;  &gt;&gt;&gt; Was not promoted last year ;  Persons ;</t>
  </si>
  <si>
    <t>&gt; 25-44 years ;  &gt;&gt;&gt; Was not promoted last year ;  &gt; Males ;</t>
  </si>
  <si>
    <t>&gt; 25-44 years ;  &gt;&gt;&gt; Was not promoted last year ;  &gt; Females ;</t>
  </si>
  <si>
    <t>&gt; 25-44 years ;  &gt;&gt;&gt; Transferred last year ;  Persons ;</t>
  </si>
  <si>
    <t>&gt; 25-44 years ;  &gt;&gt;&gt; Transferred last year ;  &gt; Males ;</t>
  </si>
  <si>
    <t>&gt; 25-44 years ;  &gt;&gt;&gt; Transferred last year ;  &gt; Females ;</t>
  </si>
  <si>
    <t>&gt; 25-44 years ;  &gt;&gt;&gt; Was not transferred last year ;  Persons ;</t>
  </si>
  <si>
    <t>&gt; 25-44 years ;  &gt;&gt;&gt; Was not transferred last year ;  &gt; Males ;</t>
  </si>
  <si>
    <t>&gt; 25-44 years ;  &gt;&gt;&gt; Was not transferred last year ;  &gt; Females ;</t>
  </si>
  <si>
    <t>&gt; 25-44 years ;  &gt;&gt;&gt; Promoted or transferred last year ;  Persons ;</t>
  </si>
  <si>
    <t>&gt; 25-44 years ;  &gt;&gt;&gt; Promoted or transferred last year ;  &gt; Males ;</t>
  </si>
  <si>
    <t>&gt; 25-44 years ;  &gt;&gt;&gt; Promoted or transferred last year ;  &gt; Females ;</t>
  </si>
  <si>
    <t>&gt; 25-44 years ;  &gt;&gt;&gt;&gt; Promoted and transferred last year ;  Persons ;</t>
  </si>
  <si>
    <t>&gt; 25-44 years ;  &gt;&gt;&gt;&gt; Promoted and transferred last year ;  &gt; Males ;</t>
  </si>
  <si>
    <t>&gt; 25-44 years ;  &gt;&gt;&gt;&gt; Promoted and transferred last year ;  &gt; Females ;</t>
  </si>
  <si>
    <t>&gt; 25-44 years ;  &gt;&gt;&gt;&gt; Promoted only last year ;  Persons ;</t>
  </si>
  <si>
    <t>&gt; 25-44 years ;  &gt;&gt;&gt;&gt; Promoted only last year ;  &gt; Males ;</t>
  </si>
  <si>
    <t>&gt; 25-44 years ;  &gt;&gt;&gt;&gt; Promoted only last year ;  &gt; Females ;</t>
  </si>
  <si>
    <t>&gt; 25-44 years ;  &gt;&gt;&gt;&gt; Transferred only last year ;  Persons ;</t>
  </si>
  <si>
    <t>&gt; 25-44 years ;  &gt;&gt;&gt;&gt; Transferred only last year ;  &gt; Males ;</t>
  </si>
  <si>
    <t>&gt; 25-44 years ;  &gt;&gt;&gt;&gt; Transferred only last year ;  &gt; Females ;</t>
  </si>
  <si>
    <t>&gt; 25-44 years ;  &gt;&gt;&gt; Was not promoted or transferred last year ;  Persons ;</t>
  </si>
  <si>
    <t>&gt; 25-44 years ;  &gt;&gt;&gt; Was not promoted or transferred last year ;  &gt; Males ;</t>
  </si>
  <si>
    <t>&gt; 25-44 years ;  &gt;&gt;&gt; Was not promoted or transferred last year ;  &gt; Females ;</t>
  </si>
  <si>
    <t>&gt; 25-44 years ;  &gt;&gt; Owner managers and contributing family workers ;  Persons ;</t>
  </si>
  <si>
    <t>&gt; 25-44 years ;  &gt;&gt; Owner managers and contributing family workers ;  &gt; Males ;</t>
  </si>
  <si>
    <t>&gt; 25-44 years ;  &gt;&gt; Owner managers and contributing family workers ;  &gt; Females ;</t>
  </si>
  <si>
    <t>&gt; 25-44 years ;  &gt;&gt;&gt; No change in usual weekly hours last year ;  Persons ;</t>
  </si>
  <si>
    <t>&gt; 25-44 years ;  &gt;&gt;&gt; No change in usual weekly hours last year ;  &gt; Males ;</t>
  </si>
  <si>
    <t>&gt; 25-44 years ;  &gt;&gt;&gt; No change in usual weekly hours last year ;  &gt; Females ;</t>
  </si>
  <si>
    <t>&gt; 25-44 years ;  &gt;&gt;&gt; Usual weekly hours increased last year ;  Persons ;</t>
  </si>
  <si>
    <t>&gt; 25-44 years ;  &gt;&gt;&gt; Usual weekly hours increased last year ;  &gt; Males ;</t>
  </si>
  <si>
    <t>&gt; 25-44 years ;  &gt;&gt;&gt; Usual weekly hours increased last year ;  &gt; Females ;</t>
  </si>
  <si>
    <t>&gt; 25-44 years ;  &gt;&gt;&gt; Usual weekly hours decreased last year ;  Persons ;</t>
  </si>
  <si>
    <t>&gt; 25-44 years ;  &gt;&gt;&gt; Usual weekly hours decreased last year ;  &gt; Males ;</t>
  </si>
  <si>
    <t>&gt; 25-44 years ;  &gt;&gt;&gt; Usual weekly hours decreased last year ;  &gt; Females ;</t>
  </si>
  <si>
    <t>&gt; 45-64 years ;  Employed total ;  Persons ;</t>
  </si>
  <si>
    <t>&gt; 45-64 years ;  Employed total ;  &gt; Males ;</t>
  </si>
  <si>
    <t>&gt; 45-64 years ;  Employed total ;  &gt; Females ;</t>
  </si>
  <si>
    <t>&gt; 45-64 years ;  &gt; Less than 12 months in main job ;  Persons ;</t>
  </si>
  <si>
    <t>&gt; 45-64 years ;  &gt; Less than 12 months in main job ;  &gt; Males ;</t>
  </si>
  <si>
    <t>&gt; 45-64 years ;  &gt; Less than 12 months in main job ;  &gt; Females ;</t>
  </si>
  <si>
    <t>&gt; 45-64 years ;  &gt;&gt; Changed jobs in last 12 months ;  Persons ;</t>
  </si>
  <si>
    <t>&gt; 45-64 years ;  &gt;&gt; Changed jobs in last 12 months ;  &gt; Males ;</t>
  </si>
  <si>
    <t>&gt; 45-64 years ;  &gt;&gt; Changed jobs in last 12 months ;  &gt; Females ;</t>
  </si>
  <si>
    <t>&gt; 45-64 years ;  &gt;&gt;&gt; Changed jobs in the same industry division ;  Persons ;</t>
  </si>
  <si>
    <t>&gt; 45-64 years ;  &gt;&gt;&gt; Changed jobs in the same industry division ;  &gt; Males ;</t>
  </si>
  <si>
    <t>&gt; 45-64 years ;  &gt;&gt;&gt; Changed jobs in the same industry division ;  &gt; Females ;</t>
  </si>
  <si>
    <t>&gt; 45-64 years ;  &gt;&gt;&gt; Changed jobs into a different industry division ;  Persons ;</t>
  </si>
  <si>
    <t>&gt; 45-64 years ;  &gt;&gt;&gt; Changed jobs into a different industry division ;  &gt; Males ;</t>
  </si>
  <si>
    <t>&gt; 45-64 years ;  &gt;&gt;&gt; Changed jobs into a different industry division ;  &gt; Females ;</t>
  </si>
  <si>
    <t>&gt; 45-64 years ;  &gt;&gt;&gt; Changed jobs in the same major occupation group ;  Persons ;</t>
  </si>
  <si>
    <t>&gt; 45-64 years ;  &gt;&gt;&gt; Changed jobs in the same major occupation group ;  &gt; Males ;</t>
  </si>
  <si>
    <t>&gt; 45-64 years ;  &gt;&gt;&gt; Changed jobs in the same major occupation group ;  &gt; Females ;</t>
  </si>
  <si>
    <t>&gt; 45-64 years ;  &gt;&gt;&gt; Changed jobs into a different major occupation group ;  Persons ;</t>
  </si>
  <si>
    <t>&gt; 45-64 years ;  &gt;&gt;&gt; Changed jobs into a different major occupation group ;  &gt; Males ;</t>
  </si>
  <si>
    <t>&gt; 45-64 years ;  &gt;&gt;&gt; Changed jobs into a different major occupation group ;  &gt; Females ;</t>
  </si>
  <si>
    <t>&gt; 45-64 years ;  &gt;&gt;&gt; Changed to a job with the same usual hours ;  Persons ;</t>
  </si>
  <si>
    <t>&gt; 45-64 years ;  &gt;&gt;&gt; Changed to a job with the same usual hours ;  &gt; Males ;</t>
  </si>
  <si>
    <t>&gt; 45-64 years ;  &gt;&gt;&gt; Changed to a job with the same usual hours ;  &gt; Females ;</t>
  </si>
  <si>
    <t>&gt; 45-64 years ;  &gt;&gt;&gt; Changed to a job with more usual hours ;  Persons ;</t>
  </si>
  <si>
    <t>&gt; 45-64 years ;  &gt;&gt;&gt; Changed to a job with more usual hours ;  &gt; Males ;</t>
  </si>
  <si>
    <t>&gt; 45-64 years ;  &gt;&gt;&gt; Changed to a job with more usual hours ;  &gt; Females ;</t>
  </si>
  <si>
    <t>&gt; 45-64 years ;  &gt;&gt;&gt;&gt; Changed to a job with more full-time hours ;  Persons ;</t>
  </si>
  <si>
    <t>&gt; 45-64 years ;  &gt;&gt;&gt;&gt; Changed to a job with more full-time hours ;  &gt; Males ;</t>
  </si>
  <si>
    <t>&gt; 45-64 years ;  &gt;&gt;&gt;&gt; Changed to a job with more full-time hours ;  &gt; Females ;</t>
  </si>
  <si>
    <t>&gt; 45-64 years ;  &gt;&gt;&gt;&gt; Changed from a part-time job to a full-time job ;  Persons ;</t>
  </si>
  <si>
    <t>&gt; 45-64 years ;  &gt;&gt;&gt;&gt; Changed from a part-time job to a full-time job ;  &gt; Males ;</t>
  </si>
  <si>
    <t>&gt; 45-64 years ;  &gt;&gt;&gt;&gt; Changed from a part-time job to a full-time job ;  &gt; Females ;</t>
  </si>
  <si>
    <t>&gt; 45-64 years ;  &gt;&gt;&gt;&gt; Changed to a job with more part-time hours ;  Persons ;</t>
  </si>
  <si>
    <t>&gt; 45-64 years ;  &gt;&gt;&gt;&gt; Changed to a job with more part-time hours ;  &gt; Males ;</t>
  </si>
  <si>
    <t>&gt; 45-64 years ;  &gt;&gt;&gt;&gt; Changed to a job with more part-time hours ;  &gt; Females ;</t>
  </si>
  <si>
    <t>&gt; 45-64 years ;  &gt;&gt;&gt; Changed to a job with fewer usual hours ;  Persons ;</t>
  </si>
  <si>
    <t>&gt; 45-64 years ;  &gt;&gt;&gt; Changed to a job with fewer usual hours ;  &gt; Males ;</t>
  </si>
  <si>
    <t>&gt; 45-64 years ;  &gt;&gt;&gt; Changed to a job with fewer usual hours ;  &gt; Females ;</t>
  </si>
  <si>
    <t>&gt; 45-64 years ;  &gt;&gt;&gt;&gt; Changed to a job with fewer full-time hours ;  Persons ;</t>
  </si>
  <si>
    <t>&gt; 45-64 years ;  &gt;&gt;&gt;&gt; Changed to a job with fewer full-time hours ;  &gt; Males ;</t>
  </si>
  <si>
    <t>&gt; 45-64 years ;  &gt;&gt;&gt;&gt; Changed to a job with fewer full-time hours ;  &gt; Females ;</t>
  </si>
  <si>
    <t>&gt; 45-64 years ;  &gt;&gt;&gt;&gt; Changed from a full-time job to a part-time job ;  Persons ;</t>
  </si>
  <si>
    <t>&gt; 45-64 years ;  &gt;&gt;&gt;&gt; Changed from a full-time job to a part-time job ;  &gt; Males ;</t>
  </si>
  <si>
    <t>&gt; 45-64 years ;  &gt;&gt;&gt;&gt; Changed from a full-time job to a part-time job ;  &gt; Females ;</t>
  </si>
  <si>
    <t>&gt; 45-64 years ;  &gt;&gt;&gt;&gt; Changed to a job with fewer part-time hours ;  Persons ;</t>
  </si>
  <si>
    <t>&gt; 45-64 years ;  &gt;&gt;&gt;&gt; Changed to a job with fewer part-time hours ;  &gt; Males ;</t>
  </si>
  <si>
    <t>&gt; 45-64 years ;  &gt;&gt;&gt;&gt; Changed to a job with fewer part-time hours ;  &gt; Females ;</t>
  </si>
  <si>
    <t>&gt; 45-64 years ;  &gt;&gt;&gt; Changed jobs with the same status in employment ;  Persons ;</t>
  </si>
  <si>
    <t>&gt; 45-64 years ;  &gt;&gt;&gt; Changed jobs with the same status in employment ;  &gt; Males ;</t>
  </si>
  <si>
    <t>&gt; 45-64 years ;  &gt;&gt;&gt; Changed jobs with the same status in employment ;  &gt; Females ;</t>
  </si>
  <si>
    <t>&gt; 45-64 years ;  &gt;&gt;&gt; Changed jobs with a different status in employment ;  Persons ;</t>
  </si>
  <si>
    <t>&gt; 45-64 years ;  &gt;&gt;&gt; Changed jobs with a different status in employment ;  &gt; Males ;</t>
  </si>
  <si>
    <t>&gt; 45-64 years ;  &gt;&gt;&gt; Changed jobs with a different status in employment ;  &gt; Females ;</t>
  </si>
  <si>
    <t>&gt; 45-64 years ;  &gt;&gt; Did not change jobs in last 12 months ;  Persons ;</t>
  </si>
  <si>
    <t>&gt; 45-64 years ;  &gt;&gt; Did not change jobs in last 12 months ;  &gt; Males ;</t>
  </si>
  <si>
    <t>&gt; 45-64 years ;  &gt;&gt; Did not change jobs in last 12 months ;  &gt; Females ;</t>
  </si>
  <si>
    <t>&gt; 45-64 years ;  &gt; 12 months or more in main job ;  Persons ;</t>
  </si>
  <si>
    <t>&gt; 45-64 years ;  &gt; 12 months or more in main job ;  &gt; Males ;</t>
  </si>
  <si>
    <t>&gt; 45-64 years ;  &gt; 12 months or more in main job ;  &gt; Females ;</t>
  </si>
  <si>
    <t>&gt; 45-64 years ;  &gt;&gt; Employees ;  Persons ;</t>
  </si>
  <si>
    <t>&gt; 45-64 years ;  &gt;&gt; Employees ;  &gt; Males ;</t>
  </si>
  <si>
    <t>&gt; 45-64 years ;  &gt;&gt; Employees ;  &gt; Females ;</t>
  </si>
  <si>
    <t>&gt; 45-64 years ;  &gt;&gt;&gt; No change in occupation with current employer last year ;  Persons ;</t>
  </si>
  <si>
    <t>&gt; 45-64 years ;  &gt;&gt;&gt; No change in occupation with current employer last year ;  &gt; Males ;</t>
  </si>
  <si>
    <t>&gt; 45-64 years ;  &gt;&gt;&gt; No change in occupation with current employer last year ;  &gt; Females ;</t>
  </si>
  <si>
    <t>&gt; 45-64 years ;  &gt;&gt;&gt; Changed occupations with current employer in the same major group last year ;  Persons ;</t>
  </si>
  <si>
    <t>&gt; 45-64 years ;  &gt;&gt;&gt; Changed occupations with current employer in the same major group last year ;  &gt; Males ;</t>
  </si>
  <si>
    <t>&gt; 45-64 years ;  &gt;&gt;&gt; Changed occupations with current employer in the same major group last year ;  &gt; Females ;</t>
  </si>
  <si>
    <t>&gt; 45-64 years ;  &gt;&gt;&gt; Changed occupations with current employer into a different major group last year ;  Persons ;</t>
  </si>
  <si>
    <t>&gt; 45-64 years ;  &gt;&gt;&gt; Changed occupations with current employer into a different major group last year ;  &gt; Males ;</t>
  </si>
  <si>
    <t>&gt; 45-64 years ;  &gt;&gt;&gt; Changed occupations with current employer into a different major group last year ;  &gt; Females ;</t>
  </si>
  <si>
    <t>&gt; 45-64 years ;  &gt;&gt;&gt; No change in usual weekly hours with current employer last year ;  Persons ;</t>
  </si>
  <si>
    <t>&gt; 45-64 years ;  &gt;&gt;&gt; No change in usual weekly hours with current employer last year ;  &gt; Males ;</t>
  </si>
  <si>
    <t>&gt; 45-64 years ;  &gt;&gt;&gt; No change in usual weekly hours with current employer last year ;  &gt; Females ;</t>
  </si>
  <si>
    <t>&gt; 45-64 years ;  &gt;&gt;&gt; Usual weekly hours increased with current employer last year ;  Persons ;</t>
  </si>
  <si>
    <t>&gt; 45-64 years ;  &gt;&gt;&gt; Usual weekly hours increased with current employer last year ;  &gt; Males ;</t>
  </si>
  <si>
    <t>&gt; 45-64 years ;  &gt;&gt;&gt; Usual weekly hours increased with current employer last year ;  &gt; Females ;</t>
  </si>
  <si>
    <t>&gt; 45-64 years ;  &gt;&gt;&gt;&gt; Usual weekly hours increased with more full-time hours last year ;  Persons ;</t>
  </si>
  <si>
    <t>&gt; 45-64 years ;  &gt;&gt;&gt;&gt; Usual weekly hours increased with more full-time hours last year ;  &gt; Males ;</t>
  </si>
  <si>
    <t>&gt; 45-64 years ;  &gt;&gt;&gt;&gt; Usual weekly hours increased with more full-time hours last year ;  &gt; Females ;</t>
  </si>
  <si>
    <t>&gt; 45-64 years ;  &gt;&gt;&gt;&gt; Usual weekly hours increased from part-time to full-time hours last year ;  Persons ;</t>
  </si>
  <si>
    <t>&gt; 45-64 years ;  &gt;&gt;&gt;&gt; Usual weekly hours increased from part-time to full-time hours last year ;  &gt; Males ;</t>
  </si>
  <si>
    <t>&gt; 45-64 years ;  &gt;&gt;&gt;&gt; Usual weekly hours increased from part-time to full-time hours last year ;  &gt; Females ;</t>
  </si>
  <si>
    <t>&gt; 45-64 years ;  &gt;&gt;&gt;&gt; Usual weekly hours increased with more part-time hours last year ;  Persons ;</t>
  </si>
  <si>
    <t>&gt; 45-64 years ;  &gt;&gt;&gt;&gt; Usual weekly hours increased with more part-time hours last year ;  &gt; Males ;</t>
  </si>
  <si>
    <t>&gt; 45-64 years ;  &gt;&gt;&gt;&gt; Usual weekly hours increased with more part-time hours last year ;  &gt; Females ;</t>
  </si>
  <si>
    <t>&gt; 45-64 years ;  &gt;&gt;&gt; Usual weekly hours decreased with current employer last year ;  Persons ;</t>
  </si>
  <si>
    <t>&gt; 45-64 years ;  &gt;&gt;&gt; Usual weekly hours decreased with current employer last year ;  &gt; Males ;</t>
  </si>
  <si>
    <t>&gt; 45-64 years ;  &gt;&gt;&gt; Usual weekly hours decreased with current employer last year ;  &gt; Females ;</t>
  </si>
  <si>
    <t>&gt; 45-64 years ;  &gt;&gt;&gt;&gt; Usual weekly hours decreased with fewer full-time hours last year ;  Persons ;</t>
  </si>
  <si>
    <t>&gt; 45-64 years ;  &gt;&gt;&gt;&gt; Usual weekly hours decreased with fewer full-time hours last year ;  &gt; Males ;</t>
  </si>
  <si>
    <t>&gt; 45-64 years ;  &gt;&gt;&gt;&gt; Usual weekly hours decreased with fewer full-time hours last year ;  &gt; Females ;</t>
  </si>
  <si>
    <t>&gt; 45-64 years ;  &gt;&gt;&gt;&gt; Usual weekly hours decreased from full-time to part-time hours last year ;  Persons ;</t>
  </si>
  <si>
    <t>&gt; 45-64 years ;  &gt;&gt;&gt;&gt; Usual weekly hours decreased from full-time to part-time hours last year ;  &gt; Males ;</t>
  </si>
  <si>
    <t>&gt; 45-64 years ;  &gt;&gt;&gt;&gt; Usual weekly hours decreased from full-time to part-time hours last year ;  &gt; Females ;</t>
  </si>
  <si>
    <t>&gt; 45-64 years ;  &gt;&gt;&gt;&gt; Usual weekly hours decreased with fewer part-time hours last year ;  Persons ;</t>
  </si>
  <si>
    <t>&gt; 45-64 years ;  &gt;&gt;&gt;&gt; Usual weekly hours decreased with fewer part-time hours last year ;  &gt; Males ;</t>
  </si>
  <si>
    <t>&gt; 45-64 years ;  &gt;&gt;&gt;&gt; Usual weekly hours decreased with fewer part-time hours last year ;  &gt; Females ;</t>
  </si>
  <si>
    <t>&gt; 45-64 years ;  &gt;&gt;&gt; Did not know or usual weekly hours varied last year ;  Persons ;</t>
  </si>
  <si>
    <t>&gt; 45-64 years ;  &gt;&gt;&gt; Did not know or usual weekly hours varied last year ;  &gt; Males ;</t>
  </si>
  <si>
    <t>&gt; 45-64 years ;  &gt;&gt;&gt; Did not know or usual weekly hours varied last year ;  &gt; Females ;</t>
  </si>
  <si>
    <t>A126293314F</t>
  </si>
  <si>
    <t>A126281574C</t>
  </si>
  <si>
    <t>A126304902R</t>
  </si>
  <si>
    <t>A126293238R</t>
  </si>
  <si>
    <t>A126281578L</t>
  </si>
  <si>
    <t>A126304906X</t>
  </si>
  <si>
    <t>A126293242F</t>
  </si>
  <si>
    <t>A126281618V</t>
  </si>
  <si>
    <t>A126304946T</t>
  </si>
  <si>
    <t>A126293282X</t>
  </si>
  <si>
    <t>A126281534K</t>
  </si>
  <si>
    <t>A126304862J</t>
  </si>
  <si>
    <t>A126293198J</t>
  </si>
  <si>
    <t>A126281654C</t>
  </si>
  <si>
    <t>A126304982A</t>
  </si>
  <si>
    <t>A126293318R</t>
  </si>
  <si>
    <t>A126281622K</t>
  </si>
  <si>
    <t>A126304950J</t>
  </si>
  <si>
    <t>A126293286J</t>
  </si>
  <si>
    <t>A126281666L</t>
  </si>
  <si>
    <t>A126304994K</t>
  </si>
  <si>
    <t>A126293330F</t>
  </si>
  <si>
    <t>A126281538V</t>
  </si>
  <si>
    <t>A126304866T</t>
  </si>
  <si>
    <t>A126293202L</t>
  </si>
  <si>
    <t>A126281474V</t>
  </si>
  <si>
    <t>A126304802F</t>
  </si>
  <si>
    <t>A126293138F</t>
  </si>
  <si>
    <t>A126281502T</t>
  </si>
  <si>
    <t>A126304830R</t>
  </si>
  <si>
    <t>A126293166R</t>
  </si>
  <si>
    <t>A126281582C</t>
  </si>
  <si>
    <t>A126304910R</t>
  </si>
  <si>
    <t>A126293246R</t>
  </si>
  <si>
    <t>A126281506A</t>
  </si>
  <si>
    <t>A126304834X</t>
  </si>
  <si>
    <t>A126293170F</t>
  </si>
  <si>
    <t>A126281586L</t>
  </si>
  <si>
    <t>A126304914X</t>
  </si>
  <si>
    <t>A126293250F</t>
  </si>
  <si>
    <t>A126281590C</t>
  </si>
  <si>
    <t>A126304918J</t>
  </si>
  <si>
    <t>A126293254R</t>
  </si>
  <si>
    <t>A126281670C</t>
  </si>
  <si>
    <t>A126304998V</t>
  </si>
  <si>
    <t>A126293334R</t>
  </si>
  <si>
    <t>A126281478C</t>
  </si>
  <si>
    <t>A126304806R</t>
  </si>
  <si>
    <t>A126293142W</t>
  </si>
  <si>
    <t>A126281658L</t>
  </si>
  <si>
    <t>A126304986K</t>
  </si>
  <si>
    <t>A126293322F</t>
  </si>
  <si>
    <t>A126281662C</t>
  </si>
  <si>
    <t>A126304990A</t>
  </si>
  <si>
    <t>A126293326R</t>
  </si>
  <si>
    <t>A126281482V</t>
  </si>
  <si>
    <t>A126304810F</t>
  </si>
  <si>
    <t>A126293146F</t>
  </si>
  <si>
    <t>A126281542K</t>
  </si>
  <si>
    <t>A126304870J</t>
  </si>
  <si>
    <t>A126293206W</t>
  </si>
  <si>
    <t>A126281594L</t>
  </si>
  <si>
    <t>A126304922X</t>
  </si>
  <si>
    <t>A126293258X</t>
  </si>
  <si>
    <t>A126281674L</t>
  </si>
  <si>
    <t>A126305002A</t>
  </si>
  <si>
    <t>A126293338X</t>
  </si>
  <si>
    <t>A126281486C</t>
  </si>
  <si>
    <t>A126304814R</t>
  </si>
  <si>
    <t>A126293150W</t>
  </si>
  <si>
    <t>A126281626V</t>
  </si>
  <si>
    <t>A126304954T</t>
  </si>
  <si>
    <t>A126293290X</t>
  </si>
  <si>
    <t>A126281630K</t>
  </si>
  <si>
    <t>A126304958A</t>
  </si>
  <si>
    <t>A126293294J</t>
  </si>
  <si>
    <t>A126281518K</t>
  </si>
  <si>
    <t>A126304846J</t>
  </si>
  <si>
    <t>A126293182R</t>
  </si>
  <si>
    <t>A126281490V</t>
  </si>
  <si>
    <t>A126304818X</t>
  </si>
  <si>
    <t>A126293154F</t>
  </si>
  <si>
    <t>A126281546V</t>
  </si>
  <si>
    <t>A126304874T</t>
  </si>
  <si>
    <t>A126293210L</t>
  </si>
  <si>
    <t>A126281510T</t>
  </si>
  <si>
    <t>A126304838J</t>
  </si>
  <si>
    <t>A126293174R</t>
  </si>
  <si>
    <t>A126281550K</t>
  </si>
  <si>
    <t>A126304878A</t>
  </si>
  <si>
    <t>A126293214W</t>
  </si>
  <si>
    <t>A126281522A</t>
  </si>
  <si>
    <t>A126304850X</t>
  </si>
  <si>
    <t>A126293186X</t>
  </si>
  <si>
    <t>A126281554V</t>
  </si>
  <si>
    <t>A126304882T</t>
  </si>
  <si>
    <t>A126293218F</t>
  </si>
  <si>
    <t>A126281598W</t>
  </si>
  <si>
    <t>A126304926J</t>
  </si>
  <si>
    <t>A126293262R</t>
  </si>
  <si>
    <t>A126281558C</t>
  </si>
  <si>
    <t>A126304886A</t>
  </si>
  <si>
    <t>A126293222W</t>
  </si>
  <si>
    <t>A126281526K</t>
  </si>
  <si>
    <t>A126304854J</t>
  </si>
  <si>
    <t>A126293190R</t>
  </si>
  <si>
    <t>A126281634V</t>
  </si>
  <si>
    <t>A126304962T</t>
  </si>
  <si>
    <t>A126293298T</t>
  </si>
  <si>
    <t>A126281602A</t>
  </si>
  <si>
    <t>A126304930X</t>
  </si>
  <si>
    <t>A126293266X</t>
  </si>
  <si>
    <t>A126281606K</t>
  </si>
  <si>
    <t>A126304934J</t>
  </si>
  <si>
    <t>A126293270R</t>
  </si>
  <si>
    <t>A126281678W</t>
  </si>
  <si>
    <t>A126305006K</t>
  </si>
  <si>
    <t>A126293342R</t>
  </si>
  <si>
    <t>A126281494C</t>
  </si>
  <si>
    <t>A126304822R</t>
  </si>
  <si>
    <t>A126293158R</t>
  </si>
  <si>
    <t>A126281562V</t>
  </si>
  <si>
    <t>A126304890T</t>
  </si>
  <si>
    <t>A126293226F</t>
  </si>
  <si>
    <t>A126281514A</t>
  </si>
  <si>
    <t>A126304842X</t>
  </si>
  <si>
    <t>A126293178X</t>
  </si>
  <si>
    <t>A126281610A</t>
  </si>
  <si>
    <t>A126304938T</t>
  </si>
  <si>
    <t>A126293274X</t>
  </si>
  <si>
    <t>A126281614K</t>
  </si>
  <si>
    <t>A126304942J</t>
  </si>
  <si>
    <t>A126293278J</t>
  </si>
  <si>
    <t>A126281530A</t>
  </si>
  <si>
    <t>A126304858T</t>
  </si>
  <si>
    <t>A126293194X</t>
  </si>
  <si>
    <t>A126281498L</t>
  </si>
  <si>
    <t>A126304826X</t>
  </si>
  <si>
    <t>A126293162F</t>
  </si>
  <si>
    <t>A126281682L</t>
  </si>
  <si>
    <t>A126305010A</t>
  </si>
  <si>
    <t>A126293346X</t>
  </si>
  <si>
    <t>A126281566C</t>
  </si>
  <si>
    <t>A126304894A</t>
  </si>
  <si>
    <t>A126293230W</t>
  </si>
  <si>
    <t>A126281638C</t>
  </si>
  <si>
    <t>A126304966A</t>
  </si>
  <si>
    <t>A126293302W</t>
  </si>
  <si>
    <t>A126283630W</t>
  </si>
  <si>
    <t>A126306958L</t>
  </si>
  <si>
    <t>A126295294V</t>
  </si>
  <si>
    <t>A126283586X</t>
  </si>
  <si>
    <t>A126306914K</t>
  </si>
  <si>
    <t>A126295250T</t>
  </si>
  <si>
    <t>A126283514L</t>
  </si>
  <si>
    <t>A126306842K</t>
  </si>
  <si>
    <t>A126295178K</t>
  </si>
  <si>
    <t>A126283590R</t>
  </si>
  <si>
    <t>A126306918V</t>
  </si>
  <si>
    <t>A126295254A</t>
  </si>
  <si>
    <t>A126283594X</t>
  </si>
  <si>
    <t>A126306922K</t>
  </si>
  <si>
    <t>A126295258K</t>
  </si>
  <si>
    <t>A126283518W</t>
  </si>
  <si>
    <t>A126306846V</t>
  </si>
  <si>
    <t>A126295182A</t>
  </si>
  <si>
    <t>A126283522L</t>
  </si>
  <si>
    <t>A126306850K</t>
  </si>
  <si>
    <t>A126295186K</t>
  </si>
  <si>
    <t>A126283562F</t>
  </si>
  <si>
    <t>A126306890C</t>
  </si>
  <si>
    <t>A126295226T</t>
  </si>
  <si>
    <t>A126283478R</t>
  </si>
  <si>
    <t>A126306806A</t>
  </si>
  <si>
    <t>A126295142J</t>
  </si>
  <si>
    <t>A126283598J</t>
  </si>
  <si>
    <t>A126306926V</t>
  </si>
  <si>
    <t>A126295262A</t>
  </si>
  <si>
    <t>A126283566R</t>
  </si>
  <si>
    <t>A126306894L</t>
  </si>
  <si>
    <t>A126295230J</t>
  </si>
  <si>
    <t>A126283610L</t>
  </si>
  <si>
    <t>A126306938C</t>
  </si>
  <si>
    <t>A126295274K</t>
  </si>
  <si>
    <t>A126283482F</t>
  </si>
  <si>
    <t>A126306810T</t>
  </si>
  <si>
    <t>A126295146T</t>
  </si>
  <si>
    <t>A126283418L</t>
  </si>
  <si>
    <t>A126306746K</t>
  </si>
  <si>
    <t>A126295082T</t>
  </si>
  <si>
    <t>A126283446W</t>
  </si>
  <si>
    <t>A126306774V</t>
  </si>
  <si>
    <t>A126295110R</t>
  </si>
  <si>
    <t>A126283526W</t>
  </si>
  <si>
    <t>A126306854V</t>
  </si>
  <si>
    <t>A126295190A</t>
  </si>
  <si>
    <t>A126283450L</t>
  </si>
  <si>
    <t>A126306778C</t>
  </si>
  <si>
    <t>A126295114X</t>
  </si>
  <si>
    <t>A126283530L</t>
  </si>
  <si>
    <t>A126306858C</t>
  </si>
  <si>
    <t>A126295194K</t>
  </si>
  <si>
    <t>A126283534W</t>
  </si>
  <si>
    <t>A126306862V</t>
  </si>
  <si>
    <t>A126295198V</t>
  </si>
  <si>
    <t>A126283614W</t>
  </si>
  <si>
    <t>A126306942V</t>
  </si>
  <si>
    <t>A126295278V</t>
  </si>
  <si>
    <t>A126283422C</t>
  </si>
  <si>
    <t>A126306750A</t>
  </si>
  <si>
    <t>A126295086A</t>
  </si>
  <si>
    <t>A126283602L</t>
  </si>
  <si>
    <t>A126306930K</t>
  </si>
  <si>
    <t>A126295266K</t>
  </si>
  <si>
    <t>A126283606W</t>
  </si>
  <si>
    <t>A126306934V</t>
  </si>
  <si>
    <t>A126295270A</t>
  </si>
  <si>
    <t>A126283426L</t>
  </si>
  <si>
    <t>A126306754K</t>
  </si>
  <si>
    <t>A126295090T</t>
  </si>
  <si>
    <t>A126283486R</t>
  </si>
  <si>
    <t>A126306814A</t>
  </si>
  <si>
    <t>A126295150J</t>
  </si>
  <si>
    <t>A126283538F</t>
  </si>
  <si>
    <t>A126306866C</t>
  </si>
  <si>
    <t>A126295202X</t>
  </si>
  <si>
    <t>A126283618F</t>
  </si>
  <si>
    <t>A126306946C</t>
  </si>
  <si>
    <t>A126295282K</t>
  </si>
  <si>
    <t>A126283430C</t>
  </si>
  <si>
    <t>A126306758V</t>
  </si>
  <si>
    <t>A126295094A</t>
  </si>
  <si>
    <t>A126283570F</t>
  </si>
  <si>
    <t>A126306898W</t>
  </si>
  <si>
    <t>A126295234T</t>
  </si>
  <si>
    <t>A126283574R</t>
  </si>
  <si>
    <t>A126306902A</t>
  </si>
  <si>
    <t>A126295238A</t>
  </si>
  <si>
    <t>A126283462W</t>
  </si>
  <si>
    <t>A126306790V</t>
  </si>
  <si>
    <t>A126295126J</t>
  </si>
  <si>
    <t>A126283434L</t>
  </si>
  <si>
    <t>A126306762K</t>
  </si>
  <si>
    <t>A126295098K</t>
  </si>
  <si>
    <t>A126283490F</t>
  </si>
  <si>
    <t>A126306818K</t>
  </si>
  <si>
    <t>A126295154T</t>
  </si>
  <si>
    <t>A126283454W</t>
  </si>
  <si>
    <t>A126306782V</t>
  </si>
  <si>
    <t>A126295118J</t>
  </si>
  <si>
    <t>&gt; 45-64 years ;  &gt;&gt;&gt; Promoted last year ;  Persons ;</t>
  </si>
  <si>
    <t>&gt; 45-64 years ;  &gt;&gt;&gt; Promoted last year ;  &gt; Males ;</t>
  </si>
  <si>
    <t>&gt; 45-64 years ;  &gt;&gt;&gt; Promoted last year ;  &gt; Females ;</t>
  </si>
  <si>
    <t>&gt; 45-64 years ;  &gt;&gt;&gt; Was not promoted last year ;  Persons ;</t>
  </si>
  <si>
    <t>&gt; 45-64 years ;  &gt;&gt;&gt; Was not promoted last year ;  &gt; Males ;</t>
  </si>
  <si>
    <t>&gt; 45-64 years ;  &gt;&gt;&gt; Was not promoted last year ;  &gt; Females ;</t>
  </si>
  <si>
    <t>&gt; 45-64 years ;  &gt;&gt;&gt; Transferred last year ;  Persons ;</t>
  </si>
  <si>
    <t>&gt; 45-64 years ;  &gt;&gt;&gt; Transferred last year ;  &gt; Males ;</t>
  </si>
  <si>
    <t>&gt; 45-64 years ;  &gt;&gt;&gt; Transferred last year ;  &gt; Females ;</t>
  </si>
  <si>
    <t>&gt; 45-64 years ;  &gt;&gt;&gt; Was not transferred last year ;  Persons ;</t>
  </si>
  <si>
    <t>&gt; 45-64 years ;  &gt;&gt;&gt; Was not transferred last year ;  &gt; Males ;</t>
  </si>
  <si>
    <t>&gt; 45-64 years ;  &gt;&gt;&gt; Was not transferred last year ;  &gt; Females ;</t>
  </si>
  <si>
    <t>&gt; 45-64 years ;  &gt;&gt;&gt; Promoted or transferred last year ;  Persons ;</t>
  </si>
  <si>
    <t>&gt; 45-64 years ;  &gt;&gt;&gt; Promoted or transferred last year ;  &gt; Males ;</t>
  </si>
  <si>
    <t>&gt; 45-64 years ;  &gt;&gt;&gt; Promoted or transferred last year ;  &gt; Females ;</t>
  </si>
  <si>
    <t>&gt; 45-64 years ;  &gt;&gt;&gt;&gt; Promoted and transferred last year ;  Persons ;</t>
  </si>
  <si>
    <t>&gt; 45-64 years ;  &gt;&gt;&gt;&gt; Promoted and transferred last year ;  &gt; Males ;</t>
  </si>
  <si>
    <t>&gt; 45-64 years ;  &gt;&gt;&gt;&gt; Promoted and transferred last year ;  &gt; Females ;</t>
  </si>
  <si>
    <t>&gt; 45-64 years ;  &gt;&gt;&gt;&gt; Promoted only last year ;  Persons ;</t>
  </si>
  <si>
    <t>&gt; 45-64 years ;  &gt;&gt;&gt;&gt; Promoted only last year ;  &gt; Males ;</t>
  </si>
  <si>
    <t>&gt; 45-64 years ;  &gt;&gt;&gt;&gt; Promoted only last year ;  &gt; Females ;</t>
  </si>
  <si>
    <t>&gt; 45-64 years ;  &gt;&gt;&gt;&gt; Transferred only last year ;  Persons ;</t>
  </si>
  <si>
    <t>&gt; 45-64 years ;  &gt;&gt;&gt;&gt; Transferred only last year ;  &gt; Males ;</t>
  </si>
  <si>
    <t>&gt; 45-64 years ;  &gt;&gt;&gt;&gt; Transferred only last year ;  &gt; Females ;</t>
  </si>
  <si>
    <t>&gt; 45-64 years ;  &gt;&gt;&gt; Was not promoted or transferred last year ;  Persons ;</t>
  </si>
  <si>
    <t>&gt; 45-64 years ;  &gt;&gt;&gt; Was not promoted or transferred last year ;  &gt; Males ;</t>
  </si>
  <si>
    <t>&gt; 45-64 years ;  &gt;&gt;&gt; Was not promoted or transferred last year ;  &gt; Females ;</t>
  </si>
  <si>
    <t>&gt; 45-64 years ;  &gt;&gt; Owner managers and contributing family workers ;  Persons ;</t>
  </si>
  <si>
    <t>&gt; 45-64 years ;  &gt;&gt; Owner managers and contributing family workers ;  &gt; Males ;</t>
  </si>
  <si>
    <t>&gt; 45-64 years ;  &gt;&gt; Owner managers and contributing family workers ;  &gt; Females ;</t>
  </si>
  <si>
    <t>&gt; 45-64 years ;  &gt;&gt;&gt; No change in usual weekly hours last year ;  Persons ;</t>
  </si>
  <si>
    <t>&gt; 45-64 years ;  &gt;&gt;&gt; No change in usual weekly hours last year ;  &gt; Males ;</t>
  </si>
  <si>
    <t>&gt; 45-64 years ;  &gt;&gt;&gt; No change in usual weekly hours last year ;  &gt; Females ;</t>
  </si>
  <si>
    <t>&gt; 45-64 years ;  &gt;&gt;&gt; Usual weekly hours increased last year ;  Persons ;</t>
  </si>
  <si>
    <t>&gt; 45-64 years ;  &gt;&gt;&gt; Usual weekly hours increased last year ;  &gt; Males ;</t>
  </si>
  <si>
    <t>&gt; 45-64 years ;  &gt;&gt;&gt; Usual weekly hours increased last year ;  &gt; Females ;</t>
  </si>
  <si>
    <t>&gt; 45-64 years ;  &gt;&gt;&gt; Usual weekly hours decreased last year ;  Persons ;</t>
  </si>
  <si>
    <t>&gt; 45-64 years ;  &gt;&gt;&gt; Usual weekly hours decreased last year ;  &gt; Males ;</t>
  </si>
  <si>
    <t>&gt; 45-64 years ;  &gt;&gt;&gt; Usual weekly hours decreased last year ;  &gt; Females ;</t>
  </si>
  <si>
    <t>65 years and over ;  Employed total ;  Persons ;</t>
  </si>
  <si>
    <t>65 years and over ;  Employed total ;  &gt; Males ;</t>
  </si>
  <si>
    <t>65 years and over ;  Employed total ;  &gt; Females ;</t>
  </si>
  <si>
    <t>65 years and over ;  &gt; Less than 12 months in main job ;  Persons ;</t>
  </si>
  <si>
    <t>65 years and over ;  &gt; Less than 12 months in main job ;  &gt; Males ;</t>
  </si>
  <si>
    <t>65 years and over ;  &gt; Less than 12 months in main job ;  &gt; Females ;</t>
  </si>
  <si>
    <t>65 years and over ;  &gt;&gt; Changed jobs in last 12 months ;  Persons ;</t>
  </si>
  <si>
    <t>65 years and over ;  &gt;&gt; Changed jobs in last 12 months ;  &gt; Males ;</t>
  </si>
  <si>
    <t>65 years and over ;  &gt;&gt; Changed jobs in last 12 months ;  &gt; Females ;</t>
  </si>
  <si>
    <t>65 years and over ;  &gt;&gt;&gt; Changed jobs in the same industry division ;  Persons ;</t>
  </si>
  <si>
    <t>65 years and over ;  &gt;&gt;&gt; Changed jobs in the same industry division ;  &gt; Males ;</t>
  </si>
  <si>
    <t>65 years and over ;  &gt;&gt;&gt; Changed jobs in the same industry division ;  &gt; Females ;</t>
  </si>
  <si>
    <t>65 years and over ;  &gt;&gt;&gt; Changed jobs into a different industry division ;  Persons ;</t>
  </si>
  <si>
    <t>65 years and over ;  &gt;&gt;&gt; Changed jobs into a different industry division ;  &gt; Males ;</t>
  </si>
  <si>
    <t>65 years and over ;  &gt;&gt;&gt; Changed jobs into a different industry division ;  &gt; Females ;</t>
  </si>
  <si>
    <t>65 years and over ;  &gt;&gt;&gt; Changed jobs in the same major occupation group ;  Persons ;</t>
  </si>
  <si>
    <t>65 years and over ;  &gt;&gt;&gt; Changed jobs in the same major occupation group ;  &gt; Males ;</t>
  </si>
  <si>
    <t>65 years and over ;  &gt;&gt;&gt; Changed jobs in the same major occupation group ;  &gt; Females ;</t>
  </si>
  <si>
    <t>65 years and over ;  &gt;&gt;&gt; Changed jobs into a different major occupation group ;  Persons ;</t>
  </si>
  <si>
    <t>65 years and over ;  &gt;&gt;&gt; Changed jobs into a different major occupation group ;  &gt; Males ;</t>
  </si>
  <si>
    <t>65 years and over ;  &gt;&gt;&gt; Changed jobs into a different major occupation group ;  &gt; Females ;</t>
  </si>
  <si>
    <t>65 years and over ;  &gt;&gt;&gt; Changed to a job with the same usual hours ;  Persons ;</t>
  </si>
  <si>
    <t>65 years and over ;  &gt;&gt;&gt; Changed to a job with the same usual hours ;  &gt; Males ;</t>
  </si>
  <si>
    <t>65 years and over ;  &gt;&gt;&gt; Changed to a job with the same usual hours ;  &gt; Females ;</t>
  </si>
  <si>
    <t>65 years and over ;  &gt;&gt;&gt; Changed to a job with more usual hours ;  Persons ;</t>
  </si>
  <si>
    <t>65 years and over ;  &gt;&gt;&gt; Changed to a job with more usual hours ;  &gt; Males ;</t>
  </si>
  <si>
    <t>65 years and over ;  &gt;&gt;&gt; Changed to a job with more usual hours ;  &gt; Females ;</t>
  </si>
  <si>
    <t>65 years and over ;  &gt;&gt;&gt;&gt; Changed to a job with more full-time hours ;  Persons ;</t>
  </si>
  <si>
    <t>65 years and over ;  &gt;&gt;&gt;&gt; Changed to a job with more full-time hours ;  &gt; Males ;</t>
  </si>
  <si>
    <t>65 years and over ;  &gt;&gt;&gt;&gt; Changed to a job with more full-time hours ;  &gt; Females ;</t>
  </si>
  <si>
    <t>65 years and over ;  &gt;&gt;&gt;&gt; Changed from a part-time job to a full-time job ;  Persons ;</t>
  </si>
  <si>
    <t>65 years and over ;  &gt;&gt;&gt;&gt; Changed from a part-time job to a full-time job ;  &gt; Males ;</t>
  </si>
  <si>
    <t>65 years and over ;  &gt;&gt;&gt;&gt; Changed from a part-time job to a full-time job ;  &gt; Females ;</t>
  </si>
  <si>
    <t>65 years and over ;  &gt;&gt;&gt;&gt; Changed to a job with more part-time hours ;  Persons ;</t>
  </si>
  <si>
    <t>65 years and over ;  &gt;&gt;&gt;&gt; Changed to a job with more part-time hours ;  &gt; Males ;</t>
  </si>
  <si>
    <t>65 years and over ;  &gt;&gt;&gt;&gt; Changed to a job with more part-time hours ;  &gt; Females ;</t>
  </si>
  <si>
    <t>65 years and over ;  &gt;&gt;&gt; Changed to a job with fewer usual hours ;  Persons ;</t>
  </si>
  <si>
    <t>65 years and over ;  &gt;&gt;&gt; Changed to a job with fewer usual hours ;  &gt; Males ;</t>
  </si>
  <si>
    <t>65 years and over ;  &gt;&gt;&gt; Changed to a job with fewer usual hours ;  &gt; Females ;</t>
  </si>
  <si>
    <t>65 years and over ;  &gt;&gt;&gt;&gt; Changed to a job with fewer full-time hours ;  Persons ;</t>
  </si>
  <si>
    <t>65 years and over ;  &gt;&gt;&gt;&gt; Changed to a job with fewer full-time hours ;  &gt; Males ;</t>
  </si>
  <si>
    <t>65 years and over ;  &gt;&gt;&gt;&gt; Changed to a job with fewer full-time hours ;  &gt; Females ;</t>
  </si>
  <si>
    <t>65 years and over ;  &gt;&gt;&gt;&gt; Changed from a full-time job to a part-time job ;  Persons ;</t>
  </si>
  <si>
    <t>65 years and over ;  &gt;&gt;&gt;&gt; Changed from a full-time job to a part-time job ;  &gt; Males ;</t>
  </si>
  <si>
    <t>65 years and over ;  &gt;&gt;&gt;&gt; Changed from a full-time job to a part-time job ;  &gt; Females ;</t>
  </si>
  <si>
    <t>65 years and over ;  &gt;&gt;&gt;&gt; Changed to a job with fewer part-time hours ;  Persons ;</t>
  </si>
  <si>
    <t>65 years and over ;  &gt;&gt;&gt;&gt; Changed to a job with fewer part-time hours ;  &gt; Males ;</t>
  </si>
  <si>
    <t>65 years and over ;  &gt;&gt;&gt;&gt; Changed to a job with fewer part-time hours ;  &gt; Females ;</t>
  </si>
  <si>
    <t>65 years and over ;  &gt;&gt;&gt; Changed jobs with the same status in employment ;  Persons ;</t>
  </si>
  <si>
    <t>65 years and over ;  &gt;&gt;&gt; Changed jobs with the same status in employment ;  &gt; Males ;</t>
  </si>
  <si>
    <t>65 years and over ;  &gt;&gt;&gt; Changed jobs with the same status in employment ;  &gt; Females ;</t>
  </si>
  <si>
    <t>65 years and over ;  &gt;&gt;&gt; Changed jobs with a different status in employment ;  Persons ;</t>
  </si>
  <si>
    <t>65 years and over ;  &gt;&gt;&gt; Changed jobs with a different status in employment ;  &gt; Males ;</t>
  </si>
  <si>
    <t>65 years and over ;  &gt;&gt;&gt; Changed jobs with a different status in employment ;  &gt; Females ;</t>
  </si>
  <si>
    <t>65 years and over ;  &gt;&gt; Did not change jobs in last 12 months ;  Persons ;</t>
  </si>
  <si>
    <t>65 years and over ;  &gt;&gt; Did not change jobs in last 12 months ;  &gt; Males ;</t>
  </si>
  <si>
    <t>65 years and over ;  &gt;&gt; Did not change jobs in last 12 months ;  &gt; Females ;</t>
  </si>
  <si>
    <t>65 years and over ;  &gt; 12 months or more in main job ;  Persons ;</t>
  </si>
  <si>
    <t>65 years and over ;  &gt; 12 months or more in main job ;  &gt; Males ;</t>
  </si>
  <si>
    <t>65 years and over ;  &gt; 12 months or more in main job ;  &gt; Females ;</t>
  </si>
  <si>
    <t>65 years and over ;  &gt;&gt; Employees ;  Persons ;</t>
  </si>
  <si>
    <t>65 years and over ;  &gt;&gt; Employees ;  &gt; Males ;</t>
  </si>
  <si>
    <t>65 years and over ;  &gt;&gt; Employees ;  &gt; Females ;</t>
  </si>
  <si>
    <t>65 years and over ;  &gt;&gt;&gt; No change in occupation with current employer last year ;  Persons ;</t>
  </si>
  <si>
    <t>65 years and over ;  &gt;&gt;&gt; No change in occupation with current employer last year ;  &gt; Males ;</t>
  </si>
  <si>
    <t>65 years and over ;  &gt;&gt;&gt; No change in occupation with current employer last year ;  &gt; Females ;</t>
  </si>
  <si>
    <t>65 years and over ;  &gt;&gt;&gt; Changed occupations with current employer in the same major group last year ;  Persons ;</t>
  </si>
  <si>
    <t>65 years and over ;  &gt;&gt;&gt; Changed occupations with current employer in the same major group last year ;  &gt; Males ;</t>
  </si>
  <si>
    <t>65 years and over ;  &gt;&gt;&gt; Changed occupations with current employer in the same major group last year ;  &gt; Females ;</t>
  </si>
  <si>
    <t>65 years and over ;  &gt;&gt;&gt; Changed occupations with current employer into a different major group last year ;  Persons ;</t>
  </si>
  <si>
    <t>65 years and over ;  &gt;&gt;&gt; Changed occupations with current employer into a different major group last year ;  &gt; Males ;</t>
  </si>
  <si>
    <t>65 years and over ;  &gt;&gt;&gt; Changed occupations with current employer into a different major group last year ;  &gt; Females ;</t>
  </si>
  <si>
    <t>65 years and over ;  &gt;&gt;&gt; No change in usual weekly hours with current employer last year ;  Persons ;</t>
  </si>
  <si>
    <t>65 years and over ;  &gt;&gt;&gt; No change in usual weekly hours with current employer last year ;  &gt; Males ;</t>
  </si>
  <si>
    <t>65 years and over ;  &gt;&gt;&gt; No change in usual weekly hours with current employer last year ;  &gt; Females ;</t>
  </si>
  <si>
    <t>65 years and over ;  &gt;&gt;&gt; Usual weekly hours increased with current employer last year ;  Persons ;</t>
  </si>
  <si>
    <t>65 years and over ;  &gt;&gt;&gt; Usual weekly hours increased with current employer last year ;  &gt; Males ;</t>
  </si>
  <si>
    <t>65 years and over ;  &gt;&gt;&gt; Usual weekly hours increased with current employer last year ;  &gt; Females ;</t>
  </si>
  <si>
    <t>65 years and over ;  &gt;&gt;&gt;&gt; Usual weekly hours increased with more full-time hours last year ;  Persons ;</t>
  </si>
  <si>
    <t>65 years and over ;  &gt;&gt;&gt;&gt; Usual weekly hours increased with more full-time hours last year ;  &gt; Males ;</t>
  </si>
  <si>
    <t>65 years and over ;  &gt;&gt;&gt;&gt; Usual weekly hours increased with more full-time hours last year ;  &gt; Females ;</t>
  </si>
  <si>
    <t>65 years and over ;  &gt;&gt;&gt;&gt; Usual weekly hours increased from part-time to full-time hours last year ;  Persons ;</t>
  </si>
  <si>
    <t>65 years and over ;  &gt;&gt;&gt;&gt; Usual weekly hours increased from part-time to full-time hours last year ;  &gt; Males ;</t>
  </si>
  <si>
    <t>65 years and over ;  &gt;&gt;&gt;&gt; Usual weekly hours increased from part-time to full-time hours last year ;  &gt; Females ;</t>
  </si>
  <si>
    <t>65 years and over ;  &gt;&gt;&gt;&gt; Usual weekly hours increased with more part-time hours last year ;  Persons ;</t>
  </si>
  <si>
    <t>65 years and over ;  &gt;&gt;&gt;&gt; Usual weekly hours increased with more part-time hours last year ;  &gt; Males ;</t>
  </si>
  <si>
    <t>65 years and over ;  &gt;&gt;&gt;&gt; Usual weekly hours increased with more part-time hours last year ;  &gt; Females ;</t>
  </si>
  <si>
    <t>65 years and over ;  &gt;&gt;&gt; Usual weekly hours decreased with current employer last year ;  Persons ;</t>
  </si>
  <si>
    <t>65 years and over ;  &gt;&gt;&gt; Usual weekly hours decreased with current employer last year ;  &gt; Males ;</t>
  </si>
  <si>
    <t>65 years and over ;  &gt;&gt;&gt; Usual weekly hours decreased with current employer last year ;  &gt; Females ;</t>
  </si>
  <si>
    <t>65 years and over ;  &gt;&gt;&gt;&gt; Usual weekly hours decreased with fewer full-time hours last year ;  Persons ;</t>
  </si>
  <si>
    <t>65 years and over ;  &gt;&gt;&gt;&gt; Usual weekly hours decreased with fewer full-time hours last year ;  &gt; Males ;</t>
  </si>
  <si>
    <t>65 years and over ;  &gt;&gt;&gt;&gt; Usual weekly hours decreased with fewer full-time hours last year ;  &gt; Females ;</t>
  </si>
  <si>
    <t>65 years and over ;  &gt;&gt;&gt;&gt; Usual weekly hours decreased from full-time to part-time hours last year ;  Persons ;</t>
  </si>
  <si>
    <t>65 years and over ;  &gt;&gt;&gt;&gt; Usual weekly hours decreased from full-time to part-time hours last year ;  &gt; Males ;</t>
  </si>
  <si>
    <t>65 years and over ;  &gt;&gt;&gt;&gt; Usual weekly hours decreased from full-time to part-time hours last year ;  &gt; Females ;</t>
  </si>
  <si>
    <t>65 years and over ;  &gt;&gt;&gt;&gt; Usual weekly hours decreased with fewer part-time hours last year ;  Persons ;</t>
  </si>
  <si>
    <t>65 years and over ;  &gt;&gt;&gt;&gt; Usual weekly hours decreased with fewer part-time hours last year ;  &gt; Males ;</t>
  </si>
  <si>
    <t>65 years and over ;  &gt;&gt;&gt;&gt; Usual weekly hours decreased with fewer part-time hours last year ;  &gt; Females ;</t>
  </si>
  <si>
    <t>65 years and over ;  &gt;&gt;&gt; Did not know or usual weekly hours varied last year ;  Persons ;</t>
  </si>
  <si>
    <t>65 years and over ;  &gt;&gt;&gt; Did not know or usual weekly hours varied last year ;  &gt; Males ;</t>
  </si>
  <si>
    <t>65 years and over ;  &gt;&gt;&gt; Did not know or usual weekly hours varied last year ;  &gt; Females ;</t>
  </si>
  <si>
    <t>65 years and over ;  &gt;&gt;&gt; Promoted last year ;  Persons ;</t>
  </si>
  <si>
    <t>65 years and over ;  &gt;&gt;&gt; Promoted last year ;  &gt; Males ;</t>
  </si>
  <si>
    <t>65 years and over ;  &gt;&gt;&gt; Promoted last year ;  &gt; Females ;</t>
  </si>
  <si>
    <t>65 years and over ;  &gt;&gt;&gt; Was not promoted last year ;  Persons ;</t>
  </si>
  <si>
    <t>65 years and over ;  &gt;&gt;&gt; Was not promoted last year ;  &gt; Males ;</t>
  </si>
  <si>
    <t>65 years and over ;  &gt;&gt;&gt; Was not promoted last year ;  &gt; Females ;</t>
  </si>
  <si>
    <t>65 years and over ;  &gt;&gt;&gt; Transferred last year ;  Persons ;</t>
  </si>
  <si>
    <t>65 years and over ;  &gt;&gt;&gt; Transferred last year ;  &gt; Males ;</t>
  </si>
  <si>
    <t>65 years and over ;  &gt;&gt;&gt; Transferred last year ;  &gt; Females ;</t>
  </si>
  <si>
    <t>65 years and over ;  &gt;&gt;&gt; Was not transferred last year ;  Persons ;</t>
  </si>
  <si>
    <t>65 years and over ;  &gt;&gt;&gt; Was not transferred last year ;  &gt; Males ;</t>
  </si>
  <si>
    <t>65 years and over ;  &gt;&gt;&gt; Was not transferred last year ;  &gt; Females ;</t>
  </si>
  <si>
    <t>65 years and over ;  &gt;&gt;&gt; Promoted or transferred last year ;  Persons ;</t>
  </si>
  <si>
    <t>65 years and over ;  &gt;&gt;&gt; Promoted or transferred last year ;  &gt; Males ;</t>
  </si>
  <si>
    <t>65 years and over ;  &gt;&gt;&gt; Promoted or transferred last year ;  &gt; Females ;</t>
  </si>
  <si>
    <t>65 years and over ;  &gt;&gt;&gt;&gt; Promoted and transferred last year ;  Persons ;</t>
  </si>
  <si>
    <t>65 years and over ;  &gt;&gt;&gt;&gt; Promoted and transferred last year ;  &gt; Males ;</t>
  </si>
  <si>
    <t>65 years and over ;  &gt;&gt;&gt;&gt; Promoted and transferred last year ;  &gt; Females ;</t>
  </si>
  <si>
    <t>65 years and over ;  &gt;&gt;&gt;&gt; Promoted only last year ;  Persons ;</t>
  </si>
  <si>
    <t>65 years and over ;  &gt;&gt;&gt;&gt; Promoted only last year ;  &gt; Males ;</t>
  </si>
  <si>
    <t>65 years and over ;  &gt;&gt;&gt;&gt; Promoted only last year ;  &gt; Females ;</t>
  </si>
  <si>
    <t>65 years and over ;  &gt;&gt;&gt;&gt; Transferred only last year ;  Persons ;</t>
  </si>
  <si>
    <t>65 years and over ;  &gt;&gt;&gt;&gt; Transferred only last year ;  &gt; Males ;</t>
  </si>
  <si>
    <t>65 years and over ;  &gt;&gt;&gt;&gt; Transferred only last year ;  &gt; Females ;</t>
  </si>
  <si>
    <t>65 years and over ;  &gt;&gt;&gt; Was not promoted or transferred last year ;  Persons ;</t>
  </si>
  <si>
    <t>65 years and over ;  &gt;&gt;&gt; Was not promoted or transferred last year ;  &gt; Males ;</t>
  </si>
  <si>
    <t>65 years and over ;  &gt;&gt;&gt; Was not promoted or transferred last year ;  &gt; Females ;</t>
  </si>
  <si>
    <t>65 years and over ;  &gt;&gt; Owner managers and contributing family workers ;  Persons ;</t>
  </si>
  <si>
    <t>65 years and over ;  &gt;&gt; Owner managers and contributing family workers ;  &gt; Males ;</t>
  </si>
  <si>
    <t>65 years and over ;  &gt;&gt; Owner managers and contributing family workers ;  &gt; Females ;</t>
  </si>
  <si>
    <t>65 years and over ;  &gt;&gt;&gt; No change in usual weekly hours last year ;  Persons ;</t>
  </si>
  <si>
    <t>65 years and over ;  &gt;&gt;&gt; No change in usual weekly hours last year ;  &gt; Males ;</t>
  </si>
  <si>
    <t>65 years and over ;  &gt;&gt;&gt; No change in usual weekly hours last year ;  &gt; Females ;</t>
  </si>
  <si>
    <t>65 years and over ;  &gt;&gt;&gt; Usual weekly hours increased last year ;  Persons ;</t>
  </si>
  <si>
    <t>65 years and over ;  &gt;&gt;&gt; Usual weekly hours increased last year ;  &gt; Males ;</t>
  </si>
  <si>
    <t>65 years and over ;  &gt;&gt;&gt; Usual weekly hours increased last year ;  &gt; Females ;</t>
  </si>
  <si>
    <t>65 years and over ;  &gt;&gt;&gt; Usual weekly hours decreased last year ;  Persons ;</t>
  </si>
  <si>
    <t>65 years and over ;  &gt;&gt;&gt; Usual weekly hours decreased last year ;  &gt; Males ;</t>
  </si>
  <si>
    <t>65 years and over ;  &gt;&gt;&gt; Usual weekly hours decreased last year ;  &gt; Females ;</t>
  </si>
  <si>
    <t>New South Wales ;  Employed total ;  Persons ;</t>
  </si>
  <si>
    <t>New South Wales ;  Employed total ;  &gt; Males ;</t>
  </si>
  <si>
    <t>New South Wales ;  Employed total ;  &gt; Females ;</t>
  </si>
  <si>
    <t>New South Wales ;  &gt; Less than 12 months in main job ;  Persons ;</t>
  </si>
  <si>
    <t>New South Wales ;  &gt; Less than 12 months in main job ;  &gt; Males ;</t>
  </si>
  <si>
    <t>New South Wales ;  &gt; Less than 12 months in main job ;  &gt; Females ;</t>
  </si>
  <si>
    <t>New South Wales ;  &gt;&gt; Changed jobs in last 12 months ;  Persons ;</t>
  </si>
  <si>
    <t>New South Wales ;  &gt;&gt; Changed jobs in last 12 months ;  &gt; Males ;</t>
  </si>
  <si>
    <t>New South Wales ;  &gt;&gt; Changed jobs in last 12 months ;  &gt; Females ;</t>
  </si>
  <si>
    <t>New South Wales ;  &gt;&gt;&gt; Changed jobs in the same industry division ;  Persons ;</t>
  </si>
  <si>
    <t>New South Wales ;  &gt;&gt;&gt; Changed jobs in the same industry division ;  &gt; Males ;</t>
  </si>
  <si>
    <t>New South Wales ;  &gt;&gt;&gt; Changed jobs in the same industry division ;  &gt; Females ;</t>
  </si>
  <si>
    <t>New South Wales ;  &gt;&gt;&gt; Changed jobs into a different industry division ;  Persons ;</t>
  </si>
  <si>
    <t>New South Wales ;  &gt;&gt;&gt; Changed jobs into a different industry division ;  &gt; Males ;</t>
  </si>
  <si>
    <t>New South Wales ;  &gt;&gt;&gt; Changed jobs into a different industry division ;  &gt; Females ;</t>
  </si>
  <si>
    <t>New South Wales ;  &gt;&gt;&gt; Changed jobs in the same major occupation group ;  Persons ;</t>
  </si>
  <si>
    <t>New South Wales ;  &gt;&gt;&gt; Changed jobs in the same major occupation group ;  &gt; Males ;</t>
  </si>
  <si>
    <t>New South Wales ;  &gt;&gt;&gt; Changed jobs in the same major occupation group ;  &gt; Females ;</t>
  </si>
  <si>
    <t>New South Wales ;  &gt;&gt;&gt; Changed jobs into a different major occupation group ;  Persons ;</t>
  </si>
  <si>
    <t>New South Wales ;  &gt;&gt;&gt; Changed jobs into a different major occupation group ;  &gt; Males ;</t>
  </si>
  <si>
    <t>New South Wales ;  &gt;&gt;&gt; Changed jobs into a different major occupation group ;  &gt; Females ;</t>
  </si>
  <si>
    <t>New South Wales ;  &gt;&gt;&gt; Changed to a job with the same usual hours ;  Persons ;</t>
  </si>
  <si>
    <t>New South Wales ;  &gt;&gt;&gt; Changed to a job with the same usual hours ;  &gt; Males ;</t>
  </si>
  <si>
    <t>New South Wales ;  &gt;&gt;&gt; Changed to a job with the same usual hours ;  &gt; Females ;</t>
  </si>
  <si>
    <t>New South Wales ;  &gt;&gt;&gt; Changed to a job with more usual hours ;  Persons ;</t>
  </si>
  <si>
    <t>New South Wales ;  &gt;&gt;&gt; Changed to a job with more usual hours ;  &gt; Males ;</t>
  </si>
  <si>
    <t>New South Wales ;  &gt;&gt;&gt; Changed to a job with more usual hours ;  &gt; Females ;</t>
  </si>
  <si>
    <t>New South Wales ;  &gt;&gt;&gt;&gt; Changed to a job with more full-time hours ;  Persons ;</t>
  </si>
  <si>
    <t>A126283494R</t>
  </si>
  <si>
    <t>A126306822A</t>
  </si>
  <si>
    <t>A126295158A</t>
  </si>
  <si>
    <t>A126283466F</t>
  </si>
  <si>
    <t>A126306794C</t>
  </si>
  <si>
    <t>A126295130X</t>
  </si>
  <si>
    <t>A126283498X</t>
  </si>
  <si>
    <t>A126306826K</t>
  </si>
  <si>
    <t>A126295162T</t>
  </si>
  <si>
    <t>A126283542W</t>
  </si>
  <si>
    <t>A126306870V</t>
  </si>
  <si>
    <t>A126295206J</t>
  </si>
  <si>
    <t>A126283502C</t>
  </si>
  <si>
    <t>A126306830A</t>
  </si>
  <si>
    <t>A126295166A</t>
  </si>
  <si>
    <t>A126283470W</t>
  </si>
  <si>
    <t>A126306798L</t>
  </si>
  <si>
    <t>A126295134J</t>
  </si>
  <si>
    <t>A126283578X</t>
  </si>
  <si>
    <t>A126306906K</t>
  </si>
  <si>
    <t>A126295242T</t>
  </si>
  <si>
    <t>A126283546F</t>
  </si>
  <si>
    <t>A126306874C</t>
  </si>
  <si>
    <t>A126295210X</t>
  </si>
  <si>
    <t>A126283550W</t>
  </si>
  <si>
    <t>A126306878L</t>
  </si>
  <si>
    <t>A126295214J</t>
  </si>
  <si>
    <t>A126283622W</t>
  </si>
  <si>
    <t>A126306950V</t>
  </si>
  <si>
    <t>A126295286V</t>
  </si>
  <si>
    <t>A126283438W</t>
  </si>
  <si>
    <t>A126306766V</t>
  </si>
  <si>
    <t>A126295102R</t>
  </si>
  <si>
    <t>A126283506L</t>
  </si>
  <si>
    <t>A126306834K</t>
  </si>
  <si>
    <t>A126295170T</t>
  </si>
  <si>
    <t>A126283458F</t>
  </si>
  <si>
    <t>A126306786C</t>
  </si>
  <si>
    <t>A126295122X</t>
  </si>
  <si>
    <t>A126283554F</t>
  </si>
  <si>
    <t>A126306882C</t>
  </si>
  <si>
    <t>A126295218T</t>
  </si>
  <si>
    <t>A126283558R</t>
  </si>
  <si>
    <t>A126306886L</t>
  </si>
  <si>
    <t>A126295222J</t>
  </si>
  <si>
    <t>A126283474F</t>
  </si>
  <si>
    <t>A126306802T</t>
  </si>
  <si>
    <t>A126295138T</t>
  </si>
  <si>
    <t>A126283442L</t>
  </si>
  <si>
    <t>A126306770K</t>
  </si>
  <si>
    <t>A126295106X</t>
  </si>
  <si>
    <t>A126283626F</t>
  </si>
  <si>
    <t>A126306954C</t>
  </si>
  <si>
    <t>A126295290K</t>
  </si>
  <si>
    <t>A126283510C</t>
  </si>
  <si>
    <t>A126306838V</t>
  </si>
  <si>
    <t>A126295174A</t>
  </si>
  <si>
    <t>A126283582R</t>
  </si>
  <si>
    <t>A126306910A</t>
  </si>
  <si>
    <t>A126295246A</t>
  </si>
  <si>
    <t>A126277798L</t>
  </si>
  <si>
    <t>A126301126F</t>
  </si>
  <si>
    <t>A126289462F</t>
  </si>
  <si>
    <t>A126277754K</t>
  </si>
  <si>
    <t>A126301082R</t>
  </si>
  <si>
    <t>A126289418W</t>
  </si>
  <si>
    <t>A126277682K</t>
  </si>
  <si>
    <t>A126301010C</t>
  </si>
  <si>
    <t>A126289346W</t>
  </si>
  <si>
    <t>A126277758V</t>
  </si>
  <si>
    <t>A126301086X</t>
  </si>
  <si>
    <t>A126289422L</t>
  </si>
  <si>
    <t>A126277762K</t>
  </si>
  <si>
    <t>A126301090R</t>
  </si>
  <si>
    <t>A126289426W</t>
  </si>
  <si>
    <t>A126277686V</t>
  </si>
  <si>
    <t>A126301014L</t>
  </si>
  <si>
    <t>A126289350L</t>
  </si>
  <si>
    <t>A126277690K</t>
  </si>
  <si>
    <t>A126301018W</t>
  </si>
  <si>
    <t>A126289354W</t>
  </si>
  <si>
    <t>A126277730T</t>
  </si>
  <si>
    <t>A126301058R</t>
  </si>
  <si>
    <t>A126289394R</t>
  </si>
  <si>
    <t>A126277646A</t>
  </si>
  <si>
    <t>A126300974C</t>
  </si>
  <si>
    <t>A126289310V</t>
  </si>
  <si>
    <t>A126277766V</t>
  </si>
  <si>
    <t>A126301094X</t>
  </si>
  <si>
    <t>A126289430L</t>
  </si>
  <si>
    <t>A126277734A</t>
  </si>
  <si>
    <t>A126301062F</t>
  </si>
  <si>
    <t>A126289398X</t>
  </si>
  <si>
    <t>A126277778C</t>
  </si>
  <si>
    <t>A126301106W</t>
  </si>
  <si>
    <t>A126289442W</t>
  </si>
  <si>
    <t>A126277650T</t>
  </si>
  <si>
    <t>A126300978L</t>
  </si>
  <si>
    <t>A126289314C</t>
  </si>
  <si>
    <t>A126277586K</t>
  </si>
  <si>
    <t>A126300914A</t>
  </si>
  <si>
    <t>A126289250C</t>
  </si>
  <si>
    <t>A126277614J</t>
  </si>
  <si>
    <t>A126300942K</t>
  </si>
  <si>
    <t>A126289278F</t>
  </si>
  <si>
    <t>A126277694V</t>
  </si>
  <si>
    <t>A126301022L</t>
  </si>
  <si>
    <t>A126289358F</t>
  </si>
  <si>
    <t>A126277618T</t>
  </si>
  <si>
    <t>A126300946V</t>
  </si>
  <si>
    <t>A126289282W</t>
  </si>
  <si>
    <t>A126277698C</t>
  </si>
  <si>
    <t>A126301026W</t>
  </si>
  <si>
    <t>A126289362W</t>
  </si>
  <si>
    <t>A126277702J</t>
  </si>
  <si>
    <t>A126301030L</t>
  </si>
  <si>
    <t>A126289366F</t>
  </si>
  <si>
    <t>A126277782V</t>
  </si>
  <si>
    <t>A126301110L</t>
  </si>
  <si>
    <t>A126289446F</t>
  </si>
  <si>
    <t>A126277590A</t>
  </si>
  <si>
    <t>A126300918K</t>
  </si>
  <si>
    <t>A126289254L</t>
  </si>
  <si>
    <t>A126277770K</t>
  </si>
  <si>
    <t>A126301098J</t>
  </si>
  <si>
    <t>A126289434W</t>
  </si>
  <si>
    <t>A126277774V</t>
  </si>
  <si>
    <t>A126301102L</t>
  </si>
  <si>
    <t>A126289438F</t>
  </si>
  <si>
    <t>A126277594K</t>
  </si>
  <si>
    <t>A126300922A</t>
  </si>
  <si>
    <t>A126289258W</t>
  </si>
  <si>
    <t>A126277654A</t>
  </si>
  <si>
    <t>A126300982C</t>
  </si>
  <si>
    <t>A126289318L</t>
  </si>
  <si>
    <t>A126277706T</t>
  </si>
  <si>
    <t>A126301034W</t>
  </si>
  <si>
    <t>A126289370W</t>
  </si>
  <si>
    <t>A126277786C</t>
  </si>
  <si>
    <t>A126301114W</t>
  </si>
  <si>
    <t>A126289450W</t>
  </si>
  <si>
    <t>A126277598V</t>
  </si>
  <si>
    <t>A126300926K</t>
  </si>
  <si>
    <t>A126289262L</t>
  </si>
  <si>
    <t>A126277738K</t>
  </si>
  <si>
    <t>A126301066R</t>
  </si>
  <si>
    <t>A126289402C</t>
  </si>
  <si>
    <t>A126277742A</t>
  </si>
  <si>
    <t>A126301070F</t>
  </si>
  <si>
    <t>A126289406L</t>
  </si>
  <si>
    <t>A126277630J</t>
  </si>
  <si>
    <t>A126300958C</t>
  </si>
  <si>
    <t>A126289294F</t>
  </si>
  <si>
    <t>A126277602X</t>
  </si>
  <si>
    <t>A126300930A</t>
  </si>
  <si>
    <t>A126289266W</t>
  </si>
  <si>
    <t>A126277658K</t>
  </si>
  <si>
    <t>A126300986L</t>
  </si>
  <si>
    <t>A126289322C</t>
  </si>
  <si>
    <t>A126277622J</t>
  </si>
  <si>
    <t>A126300950K</t>
  </si>
  <si>
    <t>A126289286F</t>
  </si>
  <si>
    <t>A126277662A</t>
  </si>
  <si>
    <t>A126300990C</t>
  </si>
  <si>
    <t>A126289326L</t>
  </si>
  <si>
    <t>A126277634T</t>
  </si>
  <si>
    <t>A126300962V</t>
  </si>
  <si>
    <t>A126289298R</t>
  </si>
  <si>
    <t>A126277666K</t>
  </si>
  <si>
    <t>A126300994L</t>
  </si>
  <si>
    <t>A126289330C</t>
  </si>
  <si>
    <t>A126277710J</t>
  </si>
  <si>
    <t>A126301038F</t>
  </si>
  <si>
    <t>A126289374F</t>
  </si>
  <si>
    <t>A126277670A</t>
  </si>
  <si>
    <t>A126300998W</t>
  </si>
  <si>
    <t>A126289334L</t>
  </si>
  <si>
    <t>A126277638A</t>
  </si>
  <si>
    <t>A126300966C</t>
  </si>
  <si>
    <t>A126289302V</t>
  </si>
  <si>
    <t>A126277746K</t>
  </si>
  <si>
    <t>A126301074R</t>
  </si>
  <si>
    <t>A126289410C</t>
  </si>
  <si>
    <t>A126277714T</t>
  </si>
  <si>
    <t>A126301042W</t>
  </si>
  <si>
    <t>A126289378R</t>
  </si>
  <si>
    <t>A126277718A</t>
  </si>
  <si>
    <t>A126301046F</t>
  </si>
  <si>
    <t>A126289382F</t>
  </si>
  <si>
    <t>A126277790V</t>
  </si>
  <si>
    <t>A126301118F</t>
  </si>
  <si>
    <t>A126289454F</t>
  </si>
  <si>
    <t>A126277606J</t>
  </si>
  <si>
    <t>A126300934K</t>
  </si>
  <si>
    <t>A126289270L</t>
  </si>
  <si>
    <t>A126277674K</t>
  </si>
  <si>
    <t>A126301002C</t>
  </si>
  <si>
    <t>A126289338W</t>
  </si>
  <si>
    <t>A126277626T</t>
  </si>
  <si>
    <t>A126300954V</t>
  </si>
  <si>
    <t>A126289290W</t>
  </si>
  <si>
    <t>A126277722T</t>
  </si>
  <si>
    <t>A126301050W</t>
  </si>
  <si>
    <t>A126289386R</t>
  </si>
  <si>
    <t>A126277726A</t>
  </si>
  <si>
    <t>A126301054F</t>
  </si>
  <si>
    <t>A126289390F</t>
  </si>
  <si>
    <t>A126277642T</t>
  </si>
  <si>
    <t>A126300970V</t>
  </si>
  <si>
    <t>A126289306C</t>
  </si>
  <si>
    <t>A126277610X</t>
  </si>
  <si>
    <t>A126300938V</t>
  </si>
  <si>
    <t>A126289274W</t>
  </si>
  <si>
    <t>A126277794C</t>
  </si>
  <si>
    <t>A126301122W</t>
  </si>
  <si>
    <t>A126289458R</t>
  </si>
  <si>
    <t>A126277678V</t>
  </si>
  <si>
    <t>A126301006L</t>
  </si>
  <si>
    <t>A126289342L</t>
  </si>
  <si>
    <t>A126277750A</t>
  </si>
  <si>
    <t>A126301078X</t>
  </si>
  <si>
    <t>A126289414L</t>
  </si>
  <si>
    <t>A126275206K</t>
  </si>
  <si>
    <t>A126298534X</t>
  </si>
  <si>
    <t>A126286870L</t>
  </si>
  <si>
    <t>A126275162V</t>
  </si>
  <si>
    <t>A126298490J</t>
  </si>
  <si>
    <t>A126286826C</t>
  </si>
  <si>
    <t>A126275090V</t>
  </si>
  <si>
    <t>A126298418R</t>
  </si>
  <si>
    <t>A126286754C</t>
  </si>
  <si>
    <t>A126275166C</t>
  </si>
  <si>
    <t>A126298494T</t>
  </si>
  <si>
    <t>A126286830V</t>
  </si>
  <si>
    <t>A126275170V</t>
  </si>
  <si>
    <t>A126298498A</t>
  </si>
  <si>
    <t>A126286834C</t>
  </si>
  <si>
    <t>A126275094C</t>
  </si>
  <si>
    <t>A126298422F</t>
  </si>
  <si>
    <t>A126286758L</t>
  </si>
  <si>
    <t>A126275098L</t>
  </si>
  <si>
    <t>A126298426R</t>
  </si>
  <si>
    <t>A126286762C</t>
  </si>
  <si>
    <t>A126275138V</t>
  </si>
  <si>
    <t>A126298466J</t>
  </si>
  <si>
    <t>A126286802K</t>
  </si>
  <si>
    <t>A126275054K</t>
  </si>
  <si>
    <t>A126298382X</t>
  </si>
  <si>
    <t>A126286718V</t>
  </si>
  <si>
    <t>A126275174C</t>
  </si>
  <si>
    <t>New South Wales ;  &gt;&gt;&gt;&gt; Changed to a job with more full-time hours ;  &gt; Males ;</t>
  </si>
  <si>
    <t>New South Wales ;  &gt;&gt;&gt;&gt; Changed to a job with more full-time hours ;  &gt; Females ;</t>
  </si>
  <si>
    <t>New South Wales ;  &gt;&gt;&gt;&gt; Changed from a part-time job to a full-time job ;  Persons ;</t>
  </si>
  <si>
    <t>New South Wales ;  &gt;&gt;&gt;&gt; Changed from a part-time job to a full-time job ;  &gt; Males ;</t>
  </si>
  <si>
    <t>New South Wales ;  &gt;&gt;&gt;&gt; Changed from a part-time job to a full-time job ;  &gt; Females ;</t>
  </si>
  <si>
    <t>New South Wales ;  &gt;&gt;&gt;&gt; Changed to a job with more part-time hours ;  Persons ;</t>
  </si>
  <si>
    <t>New South Wales ;  &gt;&gt;&gt;&gt; Changed to a job with more part-time hours ;  &gt; Males ;</t>
  </si>
  <si>
    <t>New South Wales ;  &gt;&gt;&gt;&gt; Changed to a job with more part-time hours ;  &gt; Females ;</t>
  </si>
  <si>
    <t>New South Wales ;  &gt;&gt;&gt; Changed to a job with fewer usual hours ;  Persons ;</t>
  </si>
  <si>
    <t>New South Wales ;  &gt;&gt;&gt; Changed to a job with fewer usual hours ;  &gt; Males ;</t>
  </si>
  <si>
    <t>New South Wales ;  &gt;&gt;&gt; Changed to a job with fewer usual hours ;  &gt; Females ;</t>
  </si>
  <si>
    <t>New South Wales ;  &gt;&gt;&gt;&gt; Changed to a job with fewer full-time hours ;  Persons ;</t>
  </si>
  <si>
    <t>New South Wales ;  &gt;&gt;&gt;&gt; Changed to a job with fewer full-time hours ;  &gt; Males ;</t>
  </si>
  <si>
    <t>New South Wales ;  &gt;&gt;&gt;&gt; Changed to a job with fewer full-time hours ;  &gt; Females ;</t>
  </si>
  <si>
    <t>New South Wales ;  &gt;&gt;&gt;&gt; Changed from a full-time job to a part-time job ;  Persons ;</t>
  </si>
  <si>
    <t>New South Wales ;  &gt;&gt;&gt;&gt; Changed from a full-time job to a part-time job ;  &gt; Males ;</t>
  </si>
  <si>
    <t>New South Wales ;  &gt;&gt;&gt;&gt; Changed from a full-time job to a part-time job ;  &gt; Females ;</t>
  </si>
  <si>
    <t>New South Wales ;  &gt;&gt;&gt;&gt; Changed to a job with fewer part-time hours ;  Persons ;</t>
  </si>
  <si>
    <t>New South Wales ;  &gt;&gt;&gt;&gt; Changed to a job with fewer part-time hours ;  &gt; Males ;</t>
  </si>
  <si>
    <t>New South Wales ;  &gt;&gt;&gt;&gt; Changed to a job with fewer part-time hours ;  &gt; Females ;</t>
  </si>
  <si>
    <t>New South Wales ;  &gt;&gt;&gt; Changed jobs with the same status in employment ;  Persons ;</t>
  </si>
  <si>
    <t>New South Wales ;  &gt;&gt;&gt; Changed jobs with the same status in employment ;  &gt; Males ;</t>
  </si>
  <si>
    <t>New South Wales ;  &gt;&gt;&gt; Changed jobs with the same status in employment ;  &gt; Females ;</t>
  </si>
  <si>
    <t>New South Wales ;  &gt;&gt;&gt; Changed jobs with a different status in employment ;  Persons ;</t>
  </si>
  <si>
    <t>New South Wales ;  &gt;&gt;&gt; Changed jobs with a different status in employment ;  &gt; Males ;</t>
  </si>
  <si>
    <t>New South Wales ;  &gt;&gt;&gt; Changed jobs with a different status in employment ;  &gt; Females ;</t>
  </si>
  <si>
    <t>New South Wales ;  &gt;&gt; Did not change jobs in last 12 months ;  Persons ;</t>
  </si>
  <si>
    <t>New South Wales ;  &gt;&gt; Did not change jobs in last 12 months ;  &gt; Males ;</t>
  </si>
  <si>
    <t>New South Wales ;  &gt;&gt; Did not change jobs in last 12 months ;  &gt; Females ;</t>
  </si>
  <si>
    <t>New South Wales ;  &gt; 12 months or more in main job ;  Persons ;</t>
  </si>
  <si>
    <t>New South Wales ;  &gt; 12 months or more in main job ;  &gt; Males ;</t>
  </si>
  <si>
    <t>New South Wales ;  &gt; 12 months or more in main job ;  &gt; Females ;</t>
  </si>
  <si>
    <t>New South Wales ;  &gt;&gt; Employees ;  Persons ;</t>
  </si>
  <si>
    <t>New South Wales ;  &gt;&gt; Employees ;  &gt; Males ;</t>
  </si>
  <si>
    <t>New South Wales ;  &gt;&gt; Employees ;  &gt; Females ;</t>
  </si>
  <si>
    <t>New South Wales ;  &gt;&gt;&gt; No change in occupation with current employer last year ;  Persons ;</t>
  </si>
  <si>
    <t>New South Wales ;  &gt;&gt;&gt; No change in occupation with current employer last year ;  &gt; Males ;</t>
  </si>
  <si>
    <t>New South Wales ;  &gt;&gt;&gt; No change in occupation with current employer last year ;  &gt; Females ;</t>
  </si>
  <si>
    <t>New South Wales ;  &gt;&gt;&gt; Changed occupations with current employer in the same major group last year ;  Persons ;</t>
  </si>
  <si>
    <t>New South Wales ;  &gt;&gt;&gt; Changed occupations with current employer in the same major group last year ;  &gt; Males ;</t>
  </si>
  <si>
    <t>New South Wales ;  &gt;&gt;&gt; Changed occupations with current employer in the same major group last year ;  &gt; Females ;</t>
  </si>
  <si>
    <t>New South Wales ;  &gt;&gt;&gt; Changed occupations with current employer into a different major group last year ;  Persons ;</t>
  </si>
  <si>
    <t>New South Wales ;  &gt;&gt;&gt; Changed occupations with current employer into a different major group last year ;  &gt; Males ;</t>
  </si>
  <si>
    <t>New South Wales ;  &gt;&gt;&gt; Changed occupations with current employer into a different major group last year ;  &gt; Females ;</t>
  </si>
  <si>
    <t>New South Wales ;  &gt;&gt;&gt; No change in usual weekly hours with current employer last year ;  Persons ;</t>
  </si>
  <si>
    <t>New South Wales ;  &gt;&gt;&gt; No change in usual weekly hours with current employer last year ;  &gt; Males ;</t>
  </si>
  <si>
    <t>New South Wales ;  &gt;&gt;&gt; No change in usual weekly hours with current employer last year ;  &gt; Females ;</t>
  </si>
  <si>
    <t>New South Wales ;  &gt;&gt;&gt; Usual weekly hours increased with current employer last year ;  Persons ;</t>
  </si>
  <si>
    <t>New South Wales ;  &gt;&gt;&gt; Usual weekly hours increased with current employer last year ;  &gt; Males ;</t>
  </si>
  <si>
    <t>New South Wales ;  &gt;&gt;&gt; Usual weekly hours increased with current employer last year ;  &gt; Females ;</t>
  </si>
  <si>
    <t>New South Wales ;  &gt;&gt;&gt;&gt; Usual weekly hours increased with more full-time hours last year ;  Persons ;</t>
  </si>
  <si>
    <t>New South Wales ;  &gt;&gt;&gt;&gt; Usual weekly hours increased with more full-time hours last year ;  &gt; Males ;</t>
  </si>
  <si>
    <t>New South Wales ;  &gt;&gt;&gt;&gt; Usual weekly hours increased with more full-time hours last year ;  &gt; Females ;</t>
  </si>
  <si>
    <t>New South Wales ;  &gt;&gt;&gt;&gt; Usual weekly hours increased from part-time to full-time hours last year ;  Persons ;</t>
  </si>
  <si>
    <t>New South Wales ;  &gt;&gt;&gt;&gt; Usual weekly hours increased from part-time to full-time hours last year ;  &gt; Males ;</t>
  </si>
  <si>
    <t>New South Wales ;  &gt;&gt;&gt;&gt; Usual weekly hours increased from part-time to full-time hours last year ;  &gt; Females ;</t>
  </si>
  <si>
    <t>New South Wales ;  &gt;&gt;&gt;&gt; Usual weekly hours increased with more part-time hours last year ;  Persons ;</t>
  </si>
  <si>
    <t>New South Wales ;  &gt;&gt;&gt;&gt; Usual weekly hours increased with more part-time hours last year ;  &gt; Males ;</t>
  </si>
  <si>
    <t>New South Wales ;  &gt;&gt;&gt;&gt; Usual weekly hours increased with more part-time hours last year ;  &gt; Females ;</t>
  </si>
  <si>
    <t>New South Wales ;  &gt;&gt;&gt; Usual weekly hours decreased with current employer last year ;  Persons ;</t>
  </si>
  <si>
    <t>New South Wales ;  &gt;&gt;&gt; Usual weekly hours decreased with current employer last year ;  &gt; Males ;</t>
  </si>
  <si>
    <t>New South Wales ;  &gt;&gt;&gt; Usual weekly hours decreased with current employer last year ;  &gt; Females ;</t>
  </si>
  <si>
    <t>New South Wales ;  &gt;&gt;&gt;&gt; Usual weekly hours decreased with fewer full-time hours last year ;  Persons ;</t>
  </si>
  <si>
    <t>New South Wales ;  &gt;&gt;&gt;&gt; Usual weekly hours decreased with fewer full-time hours last year ;  &gt; Males ;</t>
  </si>
  <si>
    <t>New South Wales ;  &gt;&gt;&gt;&gt; Usual weekly hours decreased with fewer full-time hours last year ;  &gt; Females ;</t>
  </si>
  <si>
    <t>New South Wales ;  &gt;&gt;&gt;&gt; Usual weekly hours decreased from full-time to part-time hours last year ;  Persons ;</t>
  </si>
  <si>
    <t>New South Wales ;  &gt;&gt;&gt;&gt; Usual weekly hours decreased from full-time to part-time hours last year ;  &gt; Males ;</t>
  </si>
  <si>
    <t>New South Wales ;  &gt;&gt;&gt;&gt; Usual weekly hours decreased from full-time to part-time hours last year ;  &gt; Females ;</t>
  </si>
  <si>
    <t>New South Wales ;  &gt;&gt;&gt;&gt; Usual weekly hours decreased with fewer part-time hours last year ;  Persons ;</t>
  </si>
  <si>
    <t>New South Wales ;  &gt;&gt;&gt;&gt; Usual weekly hours decreased with fewer part-time hours last year ;  &gt; Males ;</t>
  </si>
  <si>
    <t>New South Wales ;  &gt;&gt;&gt;&gt; Usual weekly hours decreased with fewer part-time hours last year ;  &gt; Females ;</t>
  </si>
  <si>
    <t>New South Wales ;  &gt;&gt;&gt; Did not know or usual weekly hours varied last year ;  Persons ;</t>
  </si>
  <si>
    <t>New South Wales ;  &gt;&gt;&gt; Did not know or usual weekly hours varied last year ;  &gt; Males ;</t>
  </si>
  <si>
    <t>New South Wales ;  &gt;&gt;&gt; Did not know or usual weekly hours varied last year ;  &gt; Females ;</t>
  </si>
  <si>
    <t>New South Wales ;  &gt;&gt;&gt; Promoted last year ;  Persons ;</t>
  </si>
  <si>
    <t>New South Wales ;  &gt;&gt;&gt; Promoted last year ;  &gt; Males ;</t>
  </si>
  <si>
    <t>New South Wales ;  &gt;&gt;&gt; Promoted last year ;  &gt; Females ;</t>
  </si>
  <si>
    <t>New South Wales ;  &gt;&gt;&gt; Was not promoted last year ;  Persons ;</t>
  </si>
  <si>
    <t>New South Wales ;  &gt;&gt;&gt; Was not promoted last year ;  &gt; Males ;</t>
  </si>
  <si>
    <t>New South Wales ;  &gt;&gt;&gt; Was not promoted last year ;  &gt; Females ;</t>
  </si>
  <si>
    <t>New South Wales ;  &gt;&gt;&gt; Transferred last year ;  Persons ;</t>
  </si>
  <si>
    <t>New South Wales ;  &gt;&gt;&gt; Transferred last year ;  &gt; Males ;</t>
  </si>
  <si>
    <t>New South Wales ;  &gt;&gt;&gt; Transferred last year ;  &gt; Females ;</t>
  </si>
  <si>
    <t>New South Wales ;  &gt;&gt;&gt; Was not transferred last year ;  Persons ;</t>
  </si>
  <si>
    <t>New South Wales ;  &gt;&gt;&gt; Was not transferred last year ;  &gt; Males ;</t>
  </si>
  <si>
    <t>New South Wales ;  &gt;&gt;&gt; Was not transferred last year ;  &gt; Females ;</t>
  </si>
  <si>
    <t>New South Wales ;  &gt;&gt;&gt; Promoted or transferred last year ;  Persons ;</t>
  </si>
  <si>
    <t>New South Wales ;  &gt;&gt;&gt; Promoted or transferred last year ;  &gt; Males ;</t>
  </si>
  <si>
    <t>New South Wales ;  &gt;&gt;&gt; Promoted or transferred last year ;  &gt; Females ;</t>
  </si>
  <si>
    <t>New South Wales ;  &gt;&gt;&gt;&gt; Promoted and transferred last year ;  Persons ;</t>
  </si>
  <si>
    <t>New South Wales ;  &gt;&gt;&gt;&gt; Promoted and transferred last year ;  &gt; Males ;</t>
  </si>
  <si>
    <t>New South Wales ;  &gt;&gt;&gt;&gt; Promoted and transferred last year ;  &gt; Females ;</t>
  </si>
  <si>
    <t>New South Wales ;  &gt;&gt;&gt;&gt; Promoted only last year ;  Persons ;</t>
  </si>
  <si>
    <t>New South Wales ;  &gt;&gt;&gt;&gt; Promoted only last year ;  &gt; Males ;</t>
  </si>
  <si>
    <t>New South Wales ;  &gt;&gt;&gt;&gt; Promoted only last year ;  &gt; Females ;</t>
  </si>
  <si>
    <t>New South Wales ;  &gt;&gt;&gt;&gt; Transferred only last year ;  Persons ;</t>
  </si>
  <si>
    <t>New South Wales ;  &gt;&gt;&gt;&gt; Transferred only last year ;  &gt; Males ;</t>
  </si>
  <si>
    <t>New South Wales ;  &gt;&gt;&gt;&gt; Transferred only last year ;  &gt; Females ;</t>
  </si>
  <si>
    <t>New South Wales ;  &gt;&gt;&gt; Was not promoted or transferred last year ;  Persons ;</t>
  </si>
  <si>
    <t>New South Wales ;  &gt;&gt;&gt; Was not promoted or transferred last year ;  &gt; Males ;</t>
  </si>
  <si>
    <t>New South Wales ;  &gt;&gt;&gt; Was not promoted or transferred last year ;  &gt; Females ;</t>
  </si>
  <si>
    <t>New South Wales ;  &gt;&gt; Owner managers and contributing family workers ;  Persons ;</t>
  </si>
  <si>
    <t>New South Wales ;  &gt;&gt; Owner managers and contributing family workers ;  &gt; Males ;</t>
  </si>
  <si>
    <t>New South Wales ;  &gt;&gt; Owner managers and contributing family workers ;  &gt; Females ;</t>
  </si>
  <si>
    <t>New South Wales ;  &gt;&gt;&gt; No change in usual weekly hours last year ;  Persons ;</t>
  </si>
  <si>
    <t>New South Wales ;  &gt;&gt;&gt; No change in usual weekly hours last year ;  &gt; Males ;</t>
  </si>
  <si>
    <t>New South Wales ;  &gt;&gt;&gt; No change in usual weekly hours last year ;  &gt; Females ;</t>
  </si>
  <si>
    <t>New South Wales ;  &gt;&gt;&gt; Usual weekly hours increased last year ;  Persons ;</t>
  </si>
  <si>
    <t>New South Wales ;  &gt;&gt;&gt; Usual weekly hours increased last year ;  &gt; Males ;</t>
  </si>
  <si>
    <t>New South Wales ;  &gt;&gt;&gt; Usual weekly hours increased last year ;  &gt; Females ;</t>
  </si>
  <si>
    <t>New South Wales ;  &gt;&gt;&gt; Usual weekly hours decreased last year ;  Persons ;</t>
  </si>
  <si>
    <t>New South Wales ;  &gt;&gt;&gt; Usual weekly hours decreased last year ;  &gt; Males ;</t>
  </si>
  <si>
    <t>New South Wales ;  &gt;&gt;&gt; Usual weekly hours decreased last year ;  &gt; Females ;</t>
  </si>
  <si>
    <t>Victoria ;  Employed total ;  Persons ;</t>
  </si>
  <si>
    <t>Victoria ;  Employed total ;  &gt; Males ;</t>
  </si>
  <si>
    <t>Victoria ;  Employed total ;  &gt; Females ;</t>
  </si>
  <si>
    <t>Victoria ;  &gt; Less than 12 months in main job ;  Persons ;</t>
  </si>
  <si>
    <t>Victoria ;  &gt; Less than 12 months in main job ;  &gt; Males ;</t>
  </si>
  <si>
    <t>Victoria ;  &gt; Less than 12 months in main job ;  &gt; Females ;</t>
  </si>
  <si>
    <t>Victoria ;  &gt;&gt; Changed jobs in last 12 months ;  Persons ;</t>
  </si>
  <si>
    <t>Victoria ;  &gt;&gt; Changed jobs in last 12 months ;  &gt; Males ;</t>
  </si>
  <si>
    <t>Victoria ;  &gt;&gt; Changed jobs in last 12 months ;  &gt; Females ;</t>
  </si>
  <si>
    <t>Victoria ;  &gt;&gt;&gt; Changed jobs in the same industry division ;  Persons ;</t>
  </si>
  <si>
    <t>Victoria ;  &gt;&gt;&gt; Changed jobs in the same industry division ;  &gt; Males ;</t>
  </si>
  <si>
    <t>Victoria ;  &gt;&gt;&gt; Changed jobs in the same industry division ;  &gt; Females ;</t>
  </si>
  <si>
    <t>Victoria ;  &gt;&gt;&gt; Changed jobs into a different industry division ;  Persons ;</t>
  </si>
  <si>
    <t>Victoria ;  &gt;&gt;&gt; Changed jobs into a different industry division ;  &gt; Males ;</t>
  </si>
  <si>
    <t>Victoria ;  &gt;&gt;&gt; Changed jobs into a different industry division ;  &gt; Females ;</t>
  </si>
  <si>
    <t>Victoria ;  &gt;&gt;&gt; Changed jobs in the same major occupation group ;  Persons ;</t>
  </si>
  <si>
    <t>Victoria ;  &gt;&gt;&gt; Changed jobs in the same major occupation group ;  &gt; Males ;</t>
  </si>
  <si>
    <t>Victoria ;  &gt;&gt;&gt; Changed jobs in the same major occupation group ;  &gt; Females ;</t>
  </si>
  <si>
    <t>Victoria ;  &gt;&gt;&gt; Changed jobs into a different major occupation group ;  Persons ;</t>
  </si>
  <si>
    <t>Victoria ;  &gt;&gt;&gt; Changed jobs into a different major occupation group ;  &gt; Males ;</t>
  </si>
  <si>
    <t>Victoria ;  &gt;&gt;&gt; Changed jobs into a different major occupation group ;  &gt; Females ;</t>
  </si>
  <si>
    <t>Victoria ;  &gt;&gt;&gt; Changed to a job with the same usual hours ;  Persons ;</t>
  </si>
  <si>
    <t>Victoria ;  &gt;&gt;&gt; Changed to a job with the same usual hours ;  &gt; Males ;</t>
  </si>
  <si>
    <t>Victoria ;  &gt;&gt;&gt; Changed to a job with the same usual hours ;  &gt; Females ;</t>
  </si>
  <si>
    <t>Victoria ;  &gt;&gt;&gt; Changed to a job with more usual hours ;  Persons ;</t>
  </si>
  <si>
    <t>Victoria ;  &gt;&gt;&gt; Changed to a job with more usual hours ;  &gt; Males ;</t>
  </si>
  <si>
    <t>Victoria ;  &gt;&gt;&gt; Changed to a job with more usual hours ;  &gt; Females ;</t>
  </si>
  <si>
    <t>Victoria ;  &gt;&gt;&gt;&gt; Changed to a job with more full-time hours ;  Persons ;</t>
  </si>
  <si>
    <t>Victoria ;  &gt;&gt;&gt;&gt; Changed to a job with more full-time hours ;  &gt; Males ;</t>
  </si>
  <si>
    <t>Victoria ;  &gt;&gt;&gt;&gt; Changed to a job with more full-time hours ;  &gt; Females ;</t>
  </si>
  <si>
    <t>Victoria ;  &gt;&gt;&gt;&gt; Changed from a part-time job to a full-time job ;  Persons ;</t>
  </si>
  <si>
    <t>Victoria ;  &gt;&gt;&gt;&gt; Changed from a part-time job to a full-time job ;  &gt; Males ;</t>
  </si>
  <si>
    <t>Victoria ;  &gt;&gt;&gt;&gt; Changed from a part-time job to a full-time job ;  &gt; Females ;</t>
  </si>
  <si>
    <t>Victoria ;  &gt;&gt;&gt;&gt; Changed to a job with more part-time hours ;  Persons ;</t>
  </si>
  <si>
    <t>Victoria ;  &gt;&gt;&gt;&gt; Changed to a job with more part-time hours ;  &gt; Males ;</t>
  </si>
  <si>
    <t>Victoria ;  &gt;&gt;&gt;&gt; Changed to a job with more part-time hours ;  &gt; Females ;</t>
  </si>
  <si>
    <t>Victoria ;  &gt;&gt;&gt; Changed to a job with fewer usual hours ;  Persons ;</t>
  </si>
  <si>
    <t>Victoria ;  &gt;&gt;&gt; Changed to a job with fewer usual hours ;  &gt; Males ;</t>
  </si>
  <si>
    <t>Victoria ;  &gt;&gt;&gt; Changed to a job with fewer usual hours ;  &gt; Females ;</t>
  </si>
  <si>
    <t>Victoria ;  &gt;&gt;&gt;&gt; Changed to a job with fewer full-time hours ;  Persons ;</t>
  </si>
  <si>
    <t>Victoria ;  &gt;&gt;&gt;&gt; Changed to a job with fewer full-time hours ;  &gt; Males ;</t>
  </si>
  <si>
    <t>Victoria ;  &gt;&gt;&gt;&gt; Changed to a job with fewer full-time hours ;  &gt; Females ;</t>
  </si>
  <si>
    <t>Victoria ;  &gt;&gt;&gt;&gt; Changed from a full-time job to a part-time job ;  Persons ;</t>
  </si>
  <si>
    <t>Victoria ;  &gt;&gt;&gt;&gt; Changed from a full-time job to a part-time job ;  &gt; Males ;</t>
  </si>
  <si>
    <t>Victoria ;  &gt;&gt;&gt;&gt; Changed from a full-time job to a part-time job ;  &gt; Females ;</t>
  </si>
  <si>
    <t>Victoria ;  &gt;&gt;&gt;&gt; Changed to a job with fewer part-time hours ;  Persons ;</t>
  </si>
  <si>
    <t>Victoria ;  &gt;&gt;&gt;&gt; Changed to a job with fewer part-time hours ;  &gt; Males ;</t>
  </si>
  <si>
    <t>Victoria ;  &gt;&gt;&gt;&gt; Changed to a job with fewer part-time hours ;  &gt; Females ;</t>
  </si>
  <si>
    <t>Victoria ;  &gt;&gt;&gt; Changed jobs with the same status in employment ;  Persons ;</t>
  </si>
  <si>
    <t>Victoria ;  &gt;&gt;&gt; Changed jobs with the same status in employment ;  &gt; Males ;</t>
  </si>
  <si>
    <t>Victoria ;  &gt;&gt;&gt; Changed jobs with the same status in employment ;  &gt; Females ;</t>
  </si>
  <si>
    <t>Victoria ;  &gt;&gt;&gt; Changed jobs with a different status in employment ;  Persons ;</t>
  </si>
  <si>
    <t>Victoria ;  &gt;&gt;&gt; Changed jobs with a different status in employment ;  &gt; Males ;</t>
  </si>
  <si>
    <t>Victoria ;  &gt;&gt;&gt; Changed jobs with a different status in employment ;  &gt; Females ;</t>
  </si>
  <si>
    <t>Victoria ;  &gt;&gt; Did not change jobs in last 12 months ;  Persons ;</t>
  </si>
  <si>
    <t>Victoria ;  &gt;&gt; Did not change jobs in last 12 months ;  &gt; Males ;</t>
  </si>
  <si>
    <t>Victoria ;  &gt;&gt; Did not change jobs in last 12 months ;  &gt; Females ;</t>
  </si>
  <si>
    <t>Victoria ;  &gt; 12 months or more in main job ;  Persons ;</t>
  </si>
  <si>
    <t>Victoria ;  &gt; 12 months or more in main job ;  &gt; Males ;</t>
  </si>
  <si>
    <t>Victoria ;  &gt; 12 months or more in main job ;  &gt; Females ;</t>
  </si>
  <si>
    <t>Victoria ;  &gt;&gt; Employees ;  Persons ;</t>
  </si>
  <si>
    <t>Victoria ;  &gt;&gt; Employees ;  &gt; Males ;</t>
  </si>
  <si>
    <t>Victoria ;  &gt;&gt; Employees ;  &gt; Females ;</t>
  </si>
  <si>
    <t>Victoria ;  &gt;&gt;&gt; No change in occupation with current employer last year ;  Persons ;</t>
  </si>
  <si>
    <t>Victoria ;  &gt;&gt;&gt; No change in occupation with current employer last year ;  &gt; Males ;</t>
  </si>
  <si>
    <t>Victoria ;  &gt;&gt;&gt; No change in occupation with current employer last year ;  &gt; Females ;</t>
  </si>
  <si>
    <t>Victoria ;  &gt;&gt;&gt; Changed occupations with current employer in the same major group last year ;  Persons ;</t>
  </si>
  <si>
    <t>Victoria ;  &gt;&gt;&gt; Changed occupations with current employer in the same major group last year ;  &gt; Males ;</t>
  </si>
  <si>
    <t>Victoria ;  &gt;&gt;&gt; Changed occupations with current employer in the same major group last year ;  &gt; Females ;</t>
  </si>
  <si>
    <t>Victoria ;  &gt;&gt;&gt; Changed occupations with current employer into a different major group last year ;  Persons ;</t>
  </si>
  <si>
    <t>Victoria ;  &gt;&gt;&gt; Changed occupations with current employer into a different major group last year ;  &gt; Males ;</t>
  </si>
  <si>
    <t>Victoria ;  &gt;&gt;&gt; Changed occupations with current employer into a different major group last year ;  &gt; Females ;</t>
  </si>
  <si>
    <t>Victoria ;  &gt;&gt;&gt; No change in usual weekly hours with current employer last year ;  Persons ;</t>
  </si>
  <si>
    <t>Victoria ;  &gt;&gt;&gt; No change in usual weekly hours with current employer last year ;  &gt; Males ;</t>
  </si>
  <si>
    <t>Victoria ;  &gt;&gt;&gt; No change in usual weekly hours with current employer last year ;  &gt; Females ;</t>
  </si>
  <si>
    <t>Victoria ;  &gt;&gt;&gt; Usual weekly hours increased with current employer last year ;  Persons ;</t>
  </si>
  <si>
    <t>Victoria ;  &gt;&gt;&gt; Usual weekly hours increased with current employer last year ;  &gt; Males ;</t>
  </si>
  <si>
    <t>Victoria ;  &gt;&gt;&gt; Usual weekly hours increased with current employer last year ;  &gt; Females ;</t>
  </si>
  <si>
    <t>Victoria ;  &gt;&gt;&gt;&gt; Usual weekly hours increased with more full-time hours last year ;  Persons ;</t>
  </si>
  <si>
    <t>Victoria ;  &gt;&gt;&gt;&gt; Usual weekly hours increased with more full-time hours last year ;  &gt; Males ;</t>
  </si>
  <si>
    <t>Victoria ;  &gt;&gt;&gt;&gt; Usual weekly hours increased with more full-time hours last year ;  &gt; Females ;</t>
  </si>
  <si>
    <t>Victoria ;  &gt;&gt;&gt;&gt; Usual weekly hours increased from part-time to full-time hours last year ;  Persons ;</t>
  </si>
  <si>
    <t>Victoria ;  &gt;&gt;&gt;&gt; Usual weekly hours increased from part-time to full-time hours last year ;  &gt; Males ;</t>
  </si>
  <si>
    <t>Victoria ;  &gt;&gt;&gt;&gt; Usual weekly hours increased from part-time to full-time hours last year ;  &gt; Females ;</t>
  </si>
  <si>
    <t>Victoria ;  &gt;&gt;&gt;&gt; Usual weekly hours increased with more part-time hours last year ;  Persons ;</t>
  </si>
  <si>
    <t>Victoria ;  &gt;&gt;&gt;&gt; Usual weekly hours increased with more part-time hours last year ;  &gt; Males ;</t>
  </si>
  <si>
    <t>Victoria ;  &gt;&gt;&gt;&gt; Usual weekly hours increased with more part-time hours last year ;  &gt; Females ;</t>
  </si>
  <si>
    <t>Victoria ;  &gt;&gt;&gt; Usual weekly hours decreased with current employer last year ;  Persons ;</t>
  </si>
  <si>
    <t>Victoria ;  &gt;&gt;&gt; Usual weekly hours decreased with current employer last year ;  &gt; Males ;</t>
  </si>
  <si>
    <t>Victoria ;  &gt;&gt;&gt; Usual weekly hours decreased with current employer last year ;  &gt; Females ;</t>
  </si>
  <si>
    <t>Victoria ;  &gt;&gt;&gt;&gt; Usual weekly hours decreased with fewer full-time hours last year ;  Persons ;</t>
  </si>
  <si>
    <t>Victoria ;  &gt;&gt;&gt;&gt; Usual weekly hours decreased with fewer full-time hours last year ;  &gt; Males ;</t>
  </si>
  <si>
    <t>Victoria ;  &gt;&gt;&gt;&gt; Usual weekly hours decreased with fewer full-time hours last year ;  &gt; Females ;</t>
  </si>
  <si>
    <t>Victoria ;  &gt;&gt;&gt;&gt; Usual weekly hours decreased from full-time to part-time hours last year ;  Persons ;</t>
  </si>
  <si>
    <t>Victoria ;  &gt;&gt;&gt;&gt; Usual weekly hours decreased from full-time to part-time hours last year ;  &gt; Males ;</t>
  </si>
  <si>
    <t>Victoria ;  &gt;&gt;&gt;&gt; Usual weekly hours decreased from full-time to part-time hours last year ;  &gt; Females ;</t>
  </si>
  <si>
    <t>Victoria ;  &gt;&gt;&gt;&gt; Usual weekly hours decreased with fewer part-time hours last year ;  Persons ;</t>
  </si>
  <si>
    <t>Victoria ;  &gt;&gt;&gt;&gt; Usual weekly hours decreased with fewer part-time hours last year ;  &gt; Males ;</t>
  </si>
  <si>
    <t>Victoria ;  &gt;&gt;&gt;&gt; Usual weekly hours decreased with fewer part-time hours last year ;  &gt; Females ;</t>
  </si>
  <si>
    <t>Victoria ;  &gt;&gt;&gt; Did not know or usual weekly hours varied last year ;  Persons ;</t>
  </si>
  <si>
    <t>Victoria ;  &gt;&gt;&gt; Did not know or usual weekly hours varied last year ;  &gt; Males ;</t>
  </si>
  <si>
    <t>Victoria ;  &gt;&gt;&gt; Did not know or usual weekly hours varied last year ;  &gt; Females ;</t>
  </si>
  <si>
    <t>Victoria ;  &gt;&gt;&gt; Promoted last year ;  Persons ;</t>
  </si>
  <si>
    <t>Victoria ;  &gt;&gt;&gt; Promoted last year ;  &gt; Males ;</t>
  </si>
  <si>
    <t>Victoria ;  &gt;&gt;&gt; Promoted last year ;  &gt; Females ;</t>
  </si>
  <si>
    <t>Victoria ;  &gt;&gt;&gt; Was not promoted last year ;  Persons ;</t>
  </si>
  <si>
    <t>Victoria ;  &gt;&gt;&gt; Was not promoted last year ;  &gt; Males ;</t>
  </si>
  <si>
    <t>Victoria ;  &gt;&gt;&gt; Was not promoted last year ;  &gt; Females ;</t>
  </si>
  <si>
    <t>Victoria ;  &gt;&gt;&gt; Transferred last year ;  Persons ;</t>
  </si>
  <si>
    <t>Victoria ;  &gt;&gt;&gt; Transferred last year ;  &gt; Males ;</t>
  </si>
  <si>
    <t>Victoria ;  &gt;&gt;&gt; Transferred last year ;  &gt; Females ;</t>
  </si>
  <si>
    <t>Victoria ;  &gt;&gt;&gt; Was not transferred last year ;  Persons ;</t>
  </si>
  <si>
    <t>Victoria ;  &gt;&gt;&gt; Was not transferred last year ;  &gt; Males ;</t>
  </si>
  <si>
    <t>Victoria ;  &gt;&gt;&gt; Was not transferred last year ;  &gt; Females ;</t>
  </si>
  <si>
    <t>Victoria ;  &gt;&gt;&gt; Promoted or transferred last year ;  Persons ;</t>
  </si>
  <si>
    <t>Victoria ;  &gt;&gt;&gt; Promoted or transferred last year ;  &gt; Males ;</t>
  </si>
  <si>
    <t>A126298502F</t>
  </si>
  <si>
    <t>A126286838L</t>
  </si>
  <si>
    <t>A126275142K</t>
  </si>
  <si>
    <t>A126298470X</t>
  </si>
  <si>
    <t>A126286806V</t>
  </si>
  <si>
    <t>A126275186L</t>
  </si>
  <si>
    <t>A126298514R</t>
  </si>
  <si>
    <t>A126286850C</t>
  </si>
  <si>
    <t>A126275058V</t>
  </si>
  <si>
    <t>A126298386J</t>
  </si>
  <si>
    <t>A126286722K</t>
  </si>
  <si>
    <t>A126274994T</t>
  </si>
  <si>
    <t>A126298322W</t>
  </si>
  <si>
    <t>A126286658C</t>
  </si>
  <si>
    <t>A126275022T</t>
  </si>
  <si>
    <t>A126298350F</t>
  </si>
  <si>
    <t>A126286686L</t>
  </si>
  <si>
    <t>A126275102T</t>
  </si>
  <si>
    <t>A126298430F</t>
  </si>
  <si>
    <t>A126286766L</t>
  </si>
  <si>
    <t>A126275026A</t>
  </si>
  <si>
    <t>A126298354R</t>
  </si>
  <si>
    <t>A126286690C</t>
  </si>
  <si>
    <t>A126275106A</t>
  </si>
  <si>
    <t>A126298434R</t>
  </si>
  <si>
    <t>A126286770C</t>
  </si>
  <si>
    <t>A126275110T</t>
  </si>
  <si>
    <t>A126298438X</t>
  </si>
  <si>
    <t>A126286774L</t>
  </si>
  <si>
    <t>A126275190C</t>
  </si>
  <si>
    <t>A126298518X</t>
  </si>
  <si>
    <t>A126286854L</t>
  </si>
  <si>
    <t>A126274998A</t>
  </si>
  <si>
    <t>A126298326F</t>
  </si>
  <si>
    <t>A126286662V</t>
  </si>
  <si>
    <t>A126275178L</t>
  </si>
  <si>
    <t>A126298506R</t>
  </si>
  <si>
    <t>A126286842C</t>
  </si>
  <si>
    <t>A126275182C</t>
  </si>
  <si>
    <t>A126298510F</t>
  </si>
  <si>
    <t>A126286846L</t>
  </si>
  <si>
    <t>A126275002J</t>
  </si>
  <si>
    <t>A126298330W</t>
  </si>
  <si>
    <t>A126286666C</t>
  </si>
  <si>
    <t>A126275062K</t>
  </si>
  <si>
    <t>A126298390X</t>
  </si>
  <si>
    <t>A126286726V</t>
  </si>
  <si>
    <t>A126275114A</t>
  </si>
  <si>
    <t>A126298442R</t>
  </si>
  <si>
    <t>A126286778W</t>
  </si>
  <si>
    <t>A126275194L</t>
  </si>
  <si>
    <t>A126298522R</t>
  </si>
  <si>
    <t>A126286858W</t>
  </si>
  <si>
    <t>A126275006T</t>
  </si>
  <si>
    <t>A126298334F</t>
  </si>
  <si>
    <t>A126286670V</t>
  </si>
  <si>
    <t>A126275146V</t>
  </si>
  <si>
    <t>A126298474J</t>
  </si>
  <si>
    <t>A126286810K</t>
  </si>
  <si>
    <t>A126275150K</t>
  </si>
  <si>
    <t>A126298478T</t>
  </si>
  <si>
    <t>A126286814V</t>
  </si>
  <si>
    <t>A126275038K</t>
  </si>
  <si>
    <t>A126298366X</t>
  </si>
  <si>
    <t>A126286702A</t>
  </si>
  <si>
    <t>A126275010J</t>
  </si>
  <si>
    <t>A126298338R</t>
  </si>
  <si>
    <t>A126286674C</t>
  </si>
  <si>
    <t>A126275066V</t>
  </si>
  <si>
    <t>A126298394J</t>
  </si>
  <si>
    <t>A126286730K</t>
  </si>
  <si>
    <t>A126275030T</t>
  </si>
  <si>
    <t>A126298358X</t>
  </si>
  <si>
    <t>A126286694L</t>
  </si>
  <si>
    <t>A126275070K</t>
  </si>
  <si>
    <t>A126298398T</t>
  </si>
  <si>
    <t>A126286734V</t>
  </si>
  <si>
    <t>A126275042A</t>
  </si>
  <si>
    <t>A126298370R</t>
  </si>
  <si>
    <t>A126286706K</t>
  </si>
  <si>
    <t>A126275074V</t>
  </si>
  <si>
    <t>A126298402W</t>
  </si>
  <si>
    <t>A126286738C</t>
  </si>
  <si>
    <t>A126275118K</t>
  </si>
  <si>
    <t>A126298446X</t>
  </si>
  <si>
    <t>A126286782L</t>
  </si>
  <si>
    <t>A126275078C</t>
  </si>
  <si>
    <t>A126298406F</t>
  </si>
  <si>
    <t>A126286742V</t>
  </si>
  <si>
    <t>A126275046K</t>
  </si>
  <si>
    <t>A126298374X</t>
  </si>
  <si>
    <t>A126286710A</t>
  </si>
  <si>
    <t>A126275154V</t>
  </si>
  <si>
    <t>A126298482J</t>
  </si>
  <si>
    <t>A126286818C</t>
  </si>
  <si>
    <t>A126275122A</t>
  </si>
  <si>
    <t>A126298450R</t>
  </si>
  <si>
    <t>A126286786W</t>
  </si>
  <si>
    <t>A126275126K</t>
  </si>
  <si>
    <t>A126298454X</t>
  </si>
  <si>
    <t>A126286790L</t>
  </si>
  <si>
    <t>A126275198W</t>
  </si>
  <si>
    <t>A126298526X</t>
  </si>
  <si>
    <t>A126286862L</t>
  </si>
  <si>
    <t>A126275014T</t>
  </si>
  <si>
    <t>A126298342F</t>
  </si>
  <si>
    <t>A126286678L</t>
  </si>
  <si>
    <t>A126275082V</t>
  </si>
  <si>
    <t>A126298410W</t>
  </si>
  <si>
    <t>A126286746C</t>
  </si>
  <si>
    <t>A126275034A</t>
  </si>
  <si>
    <t>A126298362R</t>
  </si>
  <si>
    <t>A126286698W</t>
  </si>
  <si>
    <t>A126275130A</t>
  </si>
  <si>
    <t>A126298458J</t>
  </si>
  <si>
    <t>A126286794W</t>
  </si>
  <si>
    <t>A126275134K</t>
  </si>
  <si>
    <t>A126298462X</t>
  </si>
  <si>
    <t>A126286798F</t>
  </si>
  <si>
    <t>A126275050A</t>
  </si>
  <si>
    <t>A126298378J</t>
  </si>
  <si>
    <t>A126286714K</t>
  </si>
  <si>
    <t>A126275018A</t>
  </si>
  <si>
    <t>A126298346R</t>
  </si>
  <si>
    <t>A126286682C</t>
  </si>
  <si>
    <t>A126275202A</t>
  </si>
  <si>
    <t>A126298530R</t>
  </si>
  <si>
    <t>A126286866W</t>
  </si>
  <si>
    <t>A126275086C</t>
  </si>
  <si>
    <t>A126298414F</t>
  </si>
  <si>
    <t>A126286750V</t>
  </si>
  <si>
    <t>A126275158C</t>
  </si>
  <si>
    <t>A126298486T</t>
  </si>
  <si>
    <t>A126286822V</t>
  </si>
  <si>
    <t>A126274342K</t>
  </si>
  <si>
    <t>A126297670X</t>
  </si>
  <si>
    <t>A126286006W</t>
  </si>
  <si>
    <t>A126274298L</t>
  </si>
  <si>
    <t>A126297626R</t>
  </si>
  <si>
    <t>A126285962C</t>
  </si>
  <si>
    <t>A126274226A</t>
  </si>
  <si>
    <t>A126297554R</t>
  </si>
  <si>
    <t>A126285890C</t>
  </si>
  <si>
    <t>A126274302T</t>
  </si>
  <si>
    <t>A126297630F</t>
  </si>
  <si>
    <t>A126285966L</t>
  </si>
  <si>
    <t>A126274306A</t>
  </si>
  <si>
    <t>A126297634R</t>
  </si>
  <si>
    <t>A126285970C</t>
  </si>
  <si>
    <t>A126274230T</t>
  </si>
  <si>
    <t>A126297558X</t>
  </si>
  <si>
    <t>A126285894L</t>
  </si>
  <si>
    <t>A126274234A</t>
  </si>
  <si>
    <t>A126297562R</t>
  </si>
  <si>
    <t>A126285898W</t>
  </si>
  <si>
    <t>A126274274V</t>
  </si>
  <si>
    <t>A126297602W</t>
  </si>
  <si>
    <t>A126285938C</t>
  </si>
  <si>
    <t>A126274190K</t>
  </si>
  <si>
    <t>A126297518F</t>
  </si>
  <si>
    <t>A126285854V</t>
  </si>
  <si>
    <t>A126274310T</t>
  </si>
  <si>
    <t>A126297638X</t>
  </si>
  <si>
    <t>A126285974L</t>
  </si>
  <si>
    <t>A126274278C</t>
  </si>
  <si>
    <t>A126297606F</t>
  </si>
  <si>
    <t>A126285942V</t>
  </si>
  <si>
    <t>A126274322A</t>
  </si>
  <si>
    <t>A126297650R</t>
  </si>
  <si>
    <t>A126285986W</t>
  </si>
  <si>
    <t>A126274194V</t>
  </si>
  <si>
    <t>A126297522W</t>
  </si>
  <si>
    <t>A126285858C</t>
  </si>
  <si>
    <t>A126274130J</t>
  </si>
  <si>
    <t>A126297458R</t>
  </si>
  <si>
    <t>A126285794C</t>
  </si>
  <si>
    <t>A126274158K</t>
  </si>
  <si>
    <t>A126297486X</t>
  </si>
  <si>
    <t>A126285822A</t>
  </si>
  <si>
    <t>A126274238K</t>
  </si>
  <si>
    <t>A126297566X</t>
  </si>
  <si>
    <t>A126285902A</t>
  </si>
  <si>
    <t>A126274162A</t>
  </si>
  <si>
    <t>A126297490R</t>
  </si>
  <si>
    <t>A126285826K</t>
  </si>
  <si>
    <t>A126274242A</t>
  </si>
  <si>
    <t>A126297570R</t>
  </si>
  <si>
    <t>A126285906K</t>
  </si>
  <si>
    <t>A126274246K</t>
  </si>
  <si>
    <t>A126297574X</t>
  </si>
  <si>
    <t>A126285910A</t>
  </si>
  <si>
    <t>A126274326K</t>
  </si>
  <si>
    <t>A126297654X</t>
  </si>
  <si>
    <t>A126285990L</t>
  </si>
  <si>
    <t>A126274134T</t>
  </si>
  <si>
    <t>A126297462F</t>
  </si>
  <si>
    <t>A126285798L</t>
  </si>
  <si>
    <t>A126274314A</t>
  </si>
  <si>
    <t>A126297642R</t>
  </si>
  <si>
    <t>A126285978W</t>
  </si>
  <si>
    <t>A126274318K</t>
  </si>
  <si>
    <t>A126297646X</t>
  </si>
  <si>
    <t>A126285982L</t>
  </si>
  <si>
    <t>A126274138A</t>
  </si>
  <si>
    <t>A126297466R</t>
  </si>
  <si>
    <t>A126285802T</t>
  </si>
  <si>
    <t>A126274198C</t>
  </si>
  <si>
    <t>A126297526F</t>
  </si>
  <si>
    <t>A126285862V</t>
  </si>
  <si>
    <t>A126274250A</t>
  </si>
  <si>
    <t>A126297578J</t>
  </si>
  <si>
    <t>A126285914K</t>
  </si>
  <si>
    <t>A126274330A</t>
  </si>
  <si>
    <t>A126297658J</t>
  </si>
  <si>
    <t>A126285994W</t>
  </si>
  <si>
    <t>A126274142T</t>
  </si>
  <si>
    <t>A126297470F</t>
  </si>
  <si>
    <t>A126285806A</t>
  </si>
  <si>
    <t>A126274282V</t>
  </si>
  <si>
    <t>A126297610W</t>
  </si>
  <si>
    <t>A126285946C</t>
  </si>
  <si>
    <t>A126274286C</t>
  </si>
  <si>
    <t>A126297614F</t>
  </si>
  <si>
    <t>A126285950V</t>
  </si>
  <si>
    <t>A126274174K</t>
  </si>
  <si>
    <t>A126297502L</t>
  </si>
  <si>
    <t>A126285838V</t>
  </si>
  <si>
    <t>A126274146A</t>
  </si>
  <si>
    <t>A126297474R</t>
  </si>
  <si>
    <t>A126285810T</t>
  </si>
  <si>
    <t>A126274202J</t>
  </si>
  <si>
    <t>A126297530W</t>
  </si>
  <si>
    <t>A126285866C</t>
  </si>
  <si>
    <t>A126274166K</t>
  </si>
  <si>
    <t>A126297494X</t>
  </si>
  <si>
    <t>A126285830A</t>
  </si>
  <si>
    <t>A126274206T</t>
  </si>
  <si>
    <t>A126297534F</t>
  </si>
  <si>
    <t>A126285870V</t>
  </si>
  <si>
    <t>A126274178V</t>
  </si>
  <si>
    <t>A126297506W</t>
  </si>
  <si>
    <t>A126285842K</t>
  </si>
  <si>
    <t>A126274210J</t>
  </si>
  <si>
    <t>A126297538R</t>
  </si>
  <si>
    <t>A126285874C</t>
  </si>
  <si>
    <t>A126274254K</t>
  </si>
  <si>
    <t>A126297582X</t>
  </si>
  <si>
    <t>A126285918V</t>
  </si>
  <si>
    <t>A126274214T</t>
  </si>
  <si>
    <t>A126297542F</t>
  </si>
  <si>
    <t>Victoria ;  &gt;&gt;&gt; Promoted or transferred last year ;  &gt; Females ;</t>
  </si>
  <si>
    <t>Victoria ;  &gt;&gt;&gt;&gt; Promoted and transferred last year ;  Persons ;</t>
  </si>
  <si>
    <t>Victoria ;  &gt;&gt;&gt;&gt; Promoted and transferred last year ;  &gt; Males ;</t>
  </si>
  <si>
    <t>Victoria ;  &gt;&gt;&gt;&gt; Promoted and transferred last year ;  &gt; Females ;</t>
  </si>
  <si>
    <t>Victoria ;  &gt;&gt;&gt;&gt; Promoted only last year ;  Persons ;</t>
  </si>
  <si>
    <t>Victoria ;  &gt;&gt;&gt;&gt; Promoted only last year ;  &gt; Males ;</t>
  </si>
  <si>
    <t>Victoria ;  &gt;&gt;&gt;&gt; Promoted only last year ;  &gt; Females ;</t>
  </si>
  <si>
    <t>Victoria ;  &gt;&gt;&gt;&gt; Transferred only last year ;  Persons ;</t>
  </si>
  <si>
    <t>Victoria ;  &gt;&gt;&gt;&gt; Transferred only last year ;  &gt; Males ;</t>
  </si>
  <si>
    <t>Victoria ;  &gt;&gt;&gt;&gt; Transferred only last year ;  &gt; Females ;</t>
  </si>
  <si>
    <t>Victoria ;  &gt;&gt;&gt; Was not promoted or transferred last year ;  Persons ;</t>
  </si>
  <si>
    <t>Victoria ;  &gt;&gt;&gt; Was not promoted or transferred last year ;  &gt; Males ;</t>
  </si>
  <si>
    <t>Victoria ;  &gt;&gt;&gt; Was not promoted or transferred last year ;  &gt; Females ;</t>
  </si>
  <si>
    <t>Victoria ;  &gt;&gt; Owner managers and contributing family workers ;  Persons ;</t>
  </si>
  <si>
    <t>Victoria ;  &gt;&gt; Owner managers and contributing family workers ;  &gt; Males ;</t>
  </si>
  <si>
    <t>Victoria ;  &gt;&gt; Owner managers and contributing family workers ;  &gt; Females ;</t>
  </si>
  <si>
    <t>Victoria ;  &gt;&gt;&gt; No change in usual weekly hours last year ;  Persons ;</t>
  </si>
  <si>
    <t>Victoria ;  &gt;&gt;&gt; No change in usual weekly hours last year ;  &gt; Males ;</t>
  </si>
  <si>
    <t>Victoria ;  &gt;&gt;&gt; No change in usual weekly hours last year ;  &gt; Females ;</t>
  </si>
  <si>
    <t>Victoria ;  &gt;&gt;&gt; Usual weekly hours increased last year ;  Persons ;</t>
  </si>
  <si>
    <t>Victoria ;  &gt;&gt;&gt; Usual weekly hours increased last year ;  &gt; Males ;</t>
  </si>
  <si>
    <t>Victoria ;  &gt;&gt;&gt; Usual weekly hours increased last year ;  &gt; Females ;</t>
  </si>
  <si>
    <t>Victoria ;  &gt;&gt;&gt; Usual weekly hours decreased last year ;  Persons ;</t>
  </si>
  <si>
    <t>Victoria ;  &gt;&gt;&gt; Usual weekly hours decreased last year ;  &gt; Males ;</t>
  </si>
  <si>
    <t>Victoria ;  &gt;&gt;&gt; Usual weekly hours decreased last year ;  &gt; Females ;</t>
  </si>
  <si>
    <t>Queensland ;  Employed total ;  Persons ;</t>
  </si>
  <si>
    <t>Queensland ;  Employed total ;  &gt; Males ;</t>
  </si>
  <si>
    <t>Queensland ;  Employed total ;  &gt; Females ;</t>
  </si>
  <si>
    <t>Queensland ;  &gt; Less than 12 months in main job ;  Persons ;</t>
  </si>
  <si>
    <t>Queensland ;  &gt; Less than 12 months in main job ;  &gt; Males ;</t>
  </si>
  <si>
    <t>Queensland ;  &gt; Less than 12 months in main job ;  &gt; Females ;</t>
  </si>
  <si>
    <t>Queensland ;  &gt;&gt; Changed jobs in last 12 months ;  Persons ;</t>
  </si>
  <si>
    <t>Queensland ;  &gt;&gt; Changed jobs in last 12 months ;  &gt; Males ;</t>
  </si>
  <si>
    <t>Queensland ;  &gt;&gt; Changed jobs in last 12 months ;  &gt; Females ;</t>
  </si>
  <si>
    <t>Queensland ;  &gt;&gt;&gt; Changed jobs in the same industry division ;  Persons ;</t>
  </si>
  <si>
    <t>Queensland ;  &gt;&gt;&gt; Changed jobs in the same industry division ;  &gt; Males ;</t>
  </si>
  <si>
    <t>Queensland ;  &gt;&gt;&gt; Changed jobs in the same industry division ;  &gt; Females ;</t>
  </si>
  <si>
    <t>Queensland ;  &gt;&gt;&gt; Changed jobs into a different industry division ;  Persons ;</t>
  </si>
  <si>
    <t>Queensland ;  &gt;&gt;&gt; Changed jobs into a different industry division ;  &gt; Males ;</t>
  </si>
  <si>
    <t>Queensland ;  &gt;&gt;&gt; Changed jobs into a different industry division ;  &gt; Females ;</t>
  </si>
  <si>
    <t>Queensland ;  &gt;&gt;&gt; Changed jobs in the same major occupation group ;  Persons ;</t>
  </si>
  <si>
    <t>Queensland ;  &gt;&gt;&gt; Changed jobs in the same major occupation group ;  &gt; Males ;</t>
  </si>
  <si>
    <t>Queensland ;  &gt;&gt;&gt; Changed jobs in the same major occupation group ;  &gt; Females ;</t>
  </si>
  <si>
    <t>Queensland ;  &gt;&gt;&gt; Changed jobs into a different major occupation group ;  Persons ;</t>
  </si>
  <si>
    <t>Queensland ;  &gt;&gt;&gt; Changed jobs into a different major occupation group ;  &gt; Males ;</t>
  </si>
  <si>
    <t>Queensland ;  &gt;&gt;&gt; Changed jobs into a different major occupation group ;  &gt; Females ;</t>
  </si>
  <si>
    <t>Queensland ;  &gt;&gt;&gt; Changed to a job with the same usual hours ;  Persons ;</t>
  </si>
  <si>
    <t>Queensland ;  &gt;&gt;&gt; Changed to a job with the same usual hours ;  &gt; Males ;</t>
  </si>
  <si>
    <t>Queensland ;  &gt;&gt;&gt; Changed to a job with the same usual hours ;  &gt; Females ;</t>
  </si>
  <si>
    <t>Queensland ;  &gt;&gt;&gt; Changed to a job with more usual hours ;  Persons ;</t>
  </si>
  <si>
    <t>Queensland ;  &gt;&gt;&gt; Changed to a job with more usual hours ;  &gt; Males ;</t>
  </si>
  <si>
    <t>Queensland ;  &gt;&gt;&gt; Changed to a job with more usual hours ;  &gt; Females ;</t>
  </si>
  <si>
    <t>Queensland ;  &gt;&gt;&gt;&gt; Changed to a job with more full-time hours ;  Persons ;</t>
  </si>
  <si>
    <t>Queensland ;  &gt;&gt;&gt;&gt; Changed to a job with more full-time hours ;  &gt; Males ;</t>
  </si>
  <si>
    <t>Queensland ;  &gt;&gt;&gt;&gt; Changed to a job with more full-time hours ;  &gt; Females ;</t>
  </si>
  <si>
    <t>Queensland ;  &gt;&gt;&gt;&gt; Changed from a part-time job to a full-time job ;  Persons ;</t>
  </si>
  <si>
    <t>Queensland ;  &gt;&gt;&gt;&gt; Changed from a part-time job to a full-time job ;  &gt; Males ;</t>
  </si>
  <si>
    <t>Queensland ;  &gt;&gt;&gt;&gt; Changed from a part-time job to a full-time job ;  &gt; Females ;</t>
  </si>
  <si>
    <t>Queensland ;  &gt;&gt;&gt;&gt; Changed to a job with more part-time hours ;  Persons ;</t>
  </si>
  <si>
    <t>Queensland ;  &gt;&gt;&gt;&gt; Changed to a job with more part-time hours ;  &gt; Males ;</t>
  </si>
  <si>
    <t>Queensland ;  &gt;&gt;&gt;&gt; Changed to a job with more part-time hours ;  &gt; Females ;</t>
  </si>
  <si>
    <t>Queensland ;  &gt;&gt;&gt; Changed to a job with fewer usual hours ;  Persons ;</t>
  </si>
  <si>
    <t>Queensland ;  &gt;&gt;&gt; Changed to a job with fewer usual hours ;  &gt; Males ;</t>
  </si>
  <si>
    <t>Queensland ;  &gt;&gt;&gt; Changed to a job with fewer usual hours ;  &gt; Females ;</t>
  </si>
  <si>
    <t>Queensland ;  &gt;&gt;&gt;&gt; Changed to a job with fewer full-time hours ;  Persons ;</t>
  </si>
  <si>
    <t>Queensland ;  &gt;&gt;&gt;&gt; Changed to a job with fewer full-time hours ;  &gt; Males ;</t>
  </si>
  <si>
    <t>Queensland ;  &gt;&gt;&gt;&gt; Changed to a job with fewer full-time hours ;  &gt; Females ;</t>
  </si>
  <si>
    <t>Queensland ;  &gt;&gt;&gt;&gt; Changed from a full-time job to a part-time job ;  Persons ;</t>
  </si>
  <si>
    <t>Queensland ;  &gt;&gt;&gt;&gt; Changed from a full-time job to a part-time job ;  &gt; Males ;</t>
  </si>
  <si>
    <t>Queensland ;  &gt;&gt;&gt;&gt; Changed from a full-time job to a part-time job ;  &gt; Females ;</t>
  </si>
  <si>
    <t>Queensland ;  &gt;&gt;&gt;&gt; Changed to a job with fewer part-time hours ;  Persons ;</t>
  </si>
  <si>
    <t>Queensland ;  &gt;&gt;&gt;&gt; Changed to a job with fewer part-time hours ;  &gt; Males ;</t>
  </si>
  <si>
    <t>Queensland ;  &gt;&gt;&gt;&gt; Changed to a job with fewer part-time hours ;  &gt; Females ;</t>
  </si>
  <si>
    <t>Queensland ;  &gt;&gt;&gt; Changed jobs with the same status in employment ;  Persons ;</t>
  </si>
  <si>
    <t>Queensland ;  &gt;&gt;&gt; Changed jobs with the same status in employment ;  &gt; Males ;</t>
  </si>
  <si>
    <t>Queensland ;  &gt;&gt;&gt; Changed jobs with the same status in employment ;  &gt; Females ;</t>
  </si>
  <si>
    <t>Queensland ;  &gt;&gt;&gt; Changed jobs with a different status in employment ;  Persons ;</t>
  </si>
  <si>
    <t>Queensland ;  &gt;&gt;&gt; Changed jobs with a different status in employment ;  &gt; Males ;</t>
  </si>
  <si>
    <t>Queensland ;  &gt;&gt;&gt; Changed jobs with a different status in employment ;  &gt; Females ;</t>
  </si>
  <si>
    <t>Queensland ;  &gt;&gt; Did not change jobs in last 12 months ;  Persons ;</t>
  </si>
  <si>
    <t>Queensland ;  &gt;&gt; Did not change jobs in last 12 months ;  &gt; Males ;</t>
  </si>
  <si>
    <t>Queensland ;  &gt;&gt; Did not change jobs in last 12 months ;  &gt; Females ;</t>
  </si>
  <si>
    <t>Queensland ;  &gt; 12 months or more in main job ;  Persons ;</t>
  </si>
  <si>
    <t>Queensland ;  &gt; 12 months or more in main job ;  &gt; Males ;</t>
  </si>
  <si>
    <t>Queensland ;  &gt; 12 months or more in main job ;  &gt; Females ;</t>
  </si>
  <si>
    <t>Queensland ;  &gt;&gt; Employees ;  Persons ;</t>
  </si>
  <si>
    <t>Queensland ;  &gt;&gt; Employees ;  &gt; Males ;</t>
  </si>
  <si>
    <t>Queensland ;  &gt;&gt; Employees ;  &gt; Females ;</t>
  </si>
  <si>
    <t>Queensland ;  &gt;&gt;&gt; No change in occupation with current employer last year ;  Persons ;</t>
  </si>
  <si>
    <t>Queensland ;  &gt;&gt;&gt; No change in occupation with current employer last year ;  &gt; Males ;</t>
  </si>
  <si>
    <t>Queensland ;  &gt;&gt;&gt; No change in occupation with current employer last year ;  &gt; Females ;</t>
  </si>
  <si>
    <t>Queensland ;  &gt;&gt;&gt; Changed occupations with current employer in the same major group last year ;  Persons ;</t>
  </si>
  <si>
    <t>Queensland ;  &gt;&gt;&gt; Changed occupations with current employer in the same major group last year ;  &gt; Males ;</t>
  </si>
  <si>
    <t>Queensland ;  &gt;&gt;&gt; Changed occupations with current employer in the same major group last year ;  &gt; Females ;</t>
  </si>
  <si>
    <t>Queensland ;  &gt;&gt;&gt; Changed occupations with current employer into a different major group last year ;  Persons ;</t>
  </si>
  <si>
    <t>Queensland ;  &gt;&gt;&gt; Changed occupations with current employer into a different major group last year ;  &gt; Males ;</t>
  </si>
  <si>
    <t>Queensland ;  &gt;&gt;&gt; Changed occupations with current employer into a different major group last year ;  &gt; Females ;</t>
  </si>
  <si>
    <t>Queensland ;  &gt;&gt;&gt; No change in usual weekly hours with current employer last year ;  Persons ;</t>
  </si>
  <si>
    <t>Queensland ;  &gt;&gt;&gt; No change in usual weekly hours with current employer last year ;  &gt; Males ;</t>
  </si>
  <si>
    <t>Queensland ;  &gt;&gt;&gt; No change in usual weekly hours with current employer last year ;  &gt; Females ;</t>
  </si>
  <si>
    <t>Queensland ;  &gt;&gt;&gt; Usual weekly hours increased with current employer last year ;  Persons ;</t>
  </si>
  <si>
    <t>Queensland ;  &gt;&gt;&gt; Usual weekly hours increased with current employer last year ;  &gt; Males ;</t>
  </si>
  <si>
    <t>Queensland ;  &gt;&gt;&gt; Usual weekly hours increased with current employer last year ;  &gt; Females ;</t>
  </si>
  <si>
    <t>Queensland ;  &gt;&gt;&gt;&gt; Usual weekly hours increased with more full-time hours last year ;  Persons ;</t>
  </si>
  <si>
    <t>Queensland ;  &gt;&gt;&gt;&gt; Usual weekly hours increased with more full-time hours last year ;  &gt; Males ;</t>
  </si>
  <si>
    <t>Queensland ;  &gt;&gt;&gt;&gt; Usual weekly hours increased with more full-time hours last year ;  &gt; Females ;</t>
  </si>
  <si>
    <t>Queensland ;  &gt;&gt;&gt;&gt; Usual weekly hours increased from part-time to full-time hours last year ;  Persons ;</t>
  </si>
  <si>
    <t>Queensland ;  &gt;&gt;&gt;&gt; Usual weekly hours increased from part-time to full-time hours last year ;  &gt; Males ;</t>
  </si>
  <si>
    <t>Queensland ;  &gt;&gt;&gt;&gt; Usual weekly hours increased from part-time to full-time hours last year ;  &gt; Females ;</t>
  </si>
  <si>
    <t>Queensland ;  &gt;&gt;&gt;&gt; Usual weekly hours increased with more part-time hours last year ;  Persons ;</t>
  </si>
  <si>
    <t>Queensland ;  &gt;&gt;&gt;&gt; Usual weekly hours increased with more part-time hours last year ;  &gt; Males ;</t>
  </si>
  <si>
    <t>Queensland ;  &gt;&gt;&gt;&gt; Usual weekly hours increased with more part-time hours last year ;  &gt; Females ;</t>
  </si>
  <si>
    <t>Queensland ;  &gt;&gt;&gt; Usual weekly hours decreased with current employer last year ;  Persons ;</t>
  </si>
  <si>
    <t>Queensland ;  &gt;&gt;&gt; Usual weekly hours decreased with current employer last year ;  &gt; Males ;</t>
  </si>
  <si>
    <t>Queensland ;  &gt;&gt;&gt; Usual weekly hours decreased with current employer last year ;  &gt; Females ;</t>
  </si>
  <si>
    <t>Queensland ;  &gt;&gt;&gt;&gt; Usual weekly hours decreased with fewer full-time hours last year ;  Persons ;</t>
  </si>
  <si>
    <t>Queensland ;  &gt;&gt;&gt;&gt; Usual weekly hours decreased with fewer full-time hours last year ;  &gt; Males ;</t>
  </si>
  <si>
    <t>Queensland ;  &gt;&gt;&gt;&gt; Usual weekly hours decreased with fewer full-time hours last year ;  &gt; Females ;</t>
  </si>
  <si>
    <t>Queensland ;  &gt;&gt;&gt;&gt; Usual weekly hours decreased from full-time to part-time hours last year ;  Persons ;</t>
  </si>
  <si>
    <t>Queensland ;  &gt;&gt;&gt;&gt; Usual weekly hours decreased from full-time to part-time hours last year ;  &gt; Males ;</t>
  </si>
  <si>
    <t>Queensland ;  &gt;&gt;&gt;&gt; Usual weekly hours decreased from full-time to part-time hours last year ;  &gt; Females ;</t>
  </si>
  <si>
    <t>Queensland ;  &gt;&gt;&gt;&gt; Usual weekly hours decreased with fewer part-time hours last year ;  Persons ;</t>
  </si>
  <si>
    <t>Queensland ;  &gt;&gt;&gt;&gt; Usual weekly hours decreased with fewer part-time hours last year ;  &gt; Males ;</t>
  </si>
  <si>
    <t>Queensland ;  &gt;&gt;&gt;&gt; Usual weekly hours decreased with fewer part-time hours last year ;  &gt; Females ;</t>
  </si>
  <si>
    <t>Queensland ;  &gt;&gt;&gt; Did not know or usual weekly hours varied last year ;  Persons ;</t>
  </si>
  <si>
    <t>Queensland ;  &gt;&gt;&gt; Did not know or usual weekly hours varied last year ;  &gt; Males ;</t>
  </si>
  <si>
    <t>Queensland ;  &gt;&gt;&gt; Did not know or usual weekly hours varied last year ;  &gt; Females ;</t>
  </si>
  <si>
    <t>Queensland ;  &gt;&gt;&gt; Promoted last year ;  Persons ;</t>
  </si>
  <si>
    <t>Queensland ;  &gt;&gt;&gt; Promoted last year ;  &gt; Males ;</t>
  </si>
  <si>
    <t>Queensland ;  &gt;&gt;&gt; Promoted last year ;  &gt; Females ;</t>
  </si>
  <si>
    <t>Queensland ;  &gt;&gt;&gt; Was not promoted last year ;  Persons ;</t>
  </si>
  <si>
    <t>Queensland ;  &gt;&gt;&gt; Was not promoted last year ;  &gt; Males ;</t>
  </si>
  <si>
    <t>Queensland ;  &gt;&gt;&gt; Was not promoted last year ;  &gt; Females ;</t>
  </si>
  <si>
    <t>Queensland ;  &gt;&gt;&gt; Transferred last year ;  Persons ;</t>
  </si>
  <si>
    <t>Queensland ;  &gt;&gt;&gt; Transferred last year ;  &gt; Males ;</t>
  </si>
  <si>
    <t>Queensland ;  &gt;&gt;&gt; Transferred last year ;  &gt; Females ;</t>
  </si>
  <si>
    <t>Queensland ;  &gt;&gt;&gt; Was not transferred last year ;  Persons ;</t>
  </si>
  <si>
    <t>Queensland ;  &gt;&gt;&gt; Was not transferred last year ;  &gt; Males ;</t>
  </si>
  <si>
    <t>Queensland ;  &gt;&gt;&gt; Was not transferred last year ;  &gt; Females ;</t>
  </si>
  <si>
    <t>Queensland ;  &gt;&gt;&gt; Promoted or transferred last year ;  Persons ;</t>
  </si>
  <si>
    <t>Queensland ;  &gt;&gt;&gt; Promoted or transferred last year ;  &gt; Males ;</t>
  </si>
  <si>
    <t>Queensland ;  &gt;&gt;&gt; Promoted or transferred last year ;  &gt; Females ;</t>
  </si>
  <si>
    <t>Queensland ;  &gt;&gt;&gt;&gt; Promoted and transferred last year ;  Persons ;</t>
  </si>
  <si>
    <t>Queensland ;  &gt;&gt;&gt;&gt; Promoted and transferred last year ;  &gt; Males ;</t>
  </si>
  <si>
    <t>Queensland ;  &gt;&gt;&gt;&gt; Promoted and transferred last year ;  &gt; Females ;</t>
  </si>
  <si>
    <t>Queensland ;  &gt;&gt;&gt;&gt; Promoted only last year ;  Persons ;</t>
  </si>
  <si>
    <t>Queensland ;  &gt;&gt;&gt;&gt; Promoted only last year ;  &gt; Males ;</t>
  </si>
  <si>
    <t>Queensland ;  &gt;&gt;&gt;&gt; Promoted only last year ;  &gt; Females ;</t>
  </si>
  <si>
    <t>Queensland ;  &gt;&gt;&gt;&gt; Transferred only last year ;  Persons ;</t>
  </si>
  <si>
    <t>Queensland ;  &gt;&gt;&gt;&gt; Transferred only last year ;  &gt; Males ;</t>
  </si>
  <si>
    <t>Queensland ;  &gt;&gt;&gt;&gt; Transferred only last year ;  &gt; Females ;</t>
  </si>
  <si>
    <t>Queensland ;  &gt;&gt;&gt; Was not promoted or transferred last year ;  Persons ;</t>
  </si>
  <si>
    <t>Queensland ;  &gt;&gt;&gt; Was not promoted or transferred last year ;  &gt; Males ;</t>
  </si>
  <si>
    <t>Queensland ;  &gt;&gt;&gt; Was not promoted or transferred last year ;  &gt; Females ;</t>
  </si>
  <si>
    <t>Queensland ;  &gt;&gt; Owner managers and contributing family workers ;  Persons ;</t>
  </si>
  <si>
    <t>Queensland ;  &gt;&gt; Owner managers and contributing family workers ;  &gt; Males ;</t>
  </si>
  <si>
    <t>Queensland ;  &gt;&gt; Owner managers and contributing family workers ;  &gt; Females ;</t>
  </si>
  <si>
    <t>Queensland ;  &gt;&gt;&gt; No change in usual weekly hours last year ;  Persons ;</t>
  </si>
  <si>
    <t>Queensland ;  &gt;&gt;&gt; No change in usual weekly hours last year ;  &gt; Males ;</t>
  </si>
  <si>
    <t>Queensland ;  &gt;&gt;&gt; No change in usual weekly hours last year ;  &gt; Females ;</t>
  </si>
  <si>
    <t>Queensland ;  &gt;&gt;&gt; Usual weekly hours increased last year ;  Persons ;</t>
  </si>
  <si>
    <t>Queensland ;  &gt;&gt;&gt; Usual weekly hours increased last year ;  &gt; Males ;</t>
  </si>
  <si>
    <t>Queensland ;  &gt;&gt;&gt; Usual weekly hours increased last year ;  &gt; Females ;</t>
  </si>
  <si>
    <t>Queensland ;  &gt;&gt;&gt; Usual weekly hours decreased last year ;  Persons ;</t>
  </si>
  <si>
    <t>Queensland ;  &gt;&gt;&gt; Usual weekly hours decreased last year ;  &gt; Males ;</t>
  </si>
  <si>
    <t>Queensland ;  &gt;&gt;&gt; Usual weekly hours decreased last year ;  &gt; Females ;</t>
  </si>
  <si>
    <t>South Australia ;  Employed total ;  Persons ;</t>
  </si>
  <si>
    <t>South Australia ;  Employed total ;  &gt; Males ;</t>
  </si>
  <si>
    <t>South Australia ;  Employed total ;  &gt; Females ;</t>
  </si>
  <si>
    <t>South Australia ;  &gt; Less than 12 months in main job ;  Persons ;</t>
  </si>
  <si>
    <t>South Australia ;  &gt; Less than 12 months in main job ;  &gt; Males ;</t>
  </si>
  <si>
    <t>South Australia ;  &gt; Less than 12 months in main job ;  &gt; Females ;</t>
  </si>
  <si>
    <t>South Australia ;  &gt;&gt; Changed jobs in last 12 months ;  Persons ;</t>
  </si>
  <si>
    <t>South Australia ;  &gt;&gt; Changed jobs in last 12 months ;  &gt; Males ;</t>
  </si>
  <si>
    <t>South Australia ;  &gt;&gt; Changed jobs in last 12 months ;  &gt; Females ;</t>
  </si>
  <si>
    <t>South Australia ;  &gt;&gt;&gt; Changed jobs in the same industry division ;  Persons ;</t>
  </si>
  <si>
    <t>South Australia ;  &gt;&gt;&gt; Changed jobs in the same industry division ;  &gt; Males ;</t>
  </si>
  <si>
    <t>South Australia ;  &gt;&gt;&gt; Changed jobs in the same industry division ;  &gt; Females ;</t>
  </si>
  <si>
    <t>South Australia ;  &gt;&gt;&gt; Changed jobs into a different industry division ;  Persons ;</t>
  </si>
  <si>
    <t>South Australia ;  &gt;&gt;&gt; Changed jobs into a different industry division ;  &gt; Males ;</t>
  </si>
  <si>
    <t>South Australia ;  &gt;&gt;&gt; Changed jobs into a different industry division ;  &gt; Females ;</t>
  </si>
  <si>
    <t>South Australia ;  &gt;&gt;&gt; Changed jobs in the same major occupation group ;  Persons ;</t>
  </si>
  <si>
    <t>South Australia ;  &gt;&gt;&gt; Changed jobs in the same major occupation group ;  &gt; Males ;</t>
  </si>
  <si>
    <t>South Australia ;  &gt;&gt;&gt; Changed jobs in the same major occupation group ;  &gt; Females ;</t>
  </si>
  <si>
    <t>South Australia ;  &gt;&gt;&gt; Changed jobs into a different major occupation group ;  Persons ;</t>
  </si>
  <si>
    <t>South Australia ;  &gt;&gt;&gt; Changed jobs into a different major occupation group ;  &gt; Males ;</t>
  </si>
  <si>
    <t>South Australia ;  &gt;&gt;&gt; Changed jobs into a different major occupation group ;  &gt; Females ;</t>
  </si>
  <si>
    <t>South Australia ;  &gt;&gt;&gt; Changed to a job with the same usual hours ;  Persons ;</t>
  </si>
  <si>
    <t>South Australia ;  &gt;&gt;&gt; Changed to a job with the same usual hours ;  &gt; Males ;</t>
  </si>
  <si>
    <t>South Australia ;  &gt;&gt;&gt; Changed to a job with the same usual hours ;  &gt; Females ;</t>
  </si>
  <si>
    <t>South Australia ;  &gt;&gt;&gt; Changed to a job with more usual hours ;  Persons ;</t>
  </si>
  <si>
    <t>South Australia ;  &gt;&gt;&gt; Changed to a job with more usual hours ;  &gt; Males ;</t>
  </si>
  <si>
    <t>South Australia ;  &gt;&gt;&gt; Changed to a job with more usual hours ;  &gt; Females ;</t>
  </si>
  <si>
    <t>South Australia ;  &gt;&gt;&gt;&gt; Changed to a job with more full-time hours ;  Persons ;</t>
  </si>
  <si>
    <t>South Australia ;  &gt;&gt;&gt;&gt; Changed to a job with more full-time hours ;  &gt; Males ;</t>
  </si>
  <si>
    <t>South Australia ;  &gt;&gt;&gt;&gt; Changed to a job with more full-time hours ;  &gt; Females ;</t>
  </si>
  <si>
    <t>South Australia ;  &gt;&gt;&gt;&gt; Changed from a part-time job to a full-time job ;  Persons ;</t>
  </si>
  <si>
    <t>South Australia ;  &gt;&gt;&gt;&gt; Changed from a part-time job to a full-time job ;  &gt; Males ;</t>
  </si>
  <si>
    <t>South Australia ;  &gt;&gt;&gt;&gt; Changed from a part-time job to a full-time job ;  &gt; Females ;</t>
  </si>
  <si>
    <t>South Australia ;  &gt;&gt;&gt;&gt; Changed to a job with more part-time hours ;  Persons ;</t>
  </si>
  <si>
    <t>South Australia ;  &gt;&gt;&gt;&gt; Changed to a job with more part-time hours ;  &gt; Males ;</t>
  </si>
  <si>
    <t>South Australia ;  &gt;&gt;&gt;&gt; Changed to a job with more part-time hours ;  &gt; Females ;</t>
  </si>
  <si>
    <t>South Australia ;  &gt;&gt;&gt; Changed to a job with fewer usual hours ;  Persons ;</t>
  </si>
  <si>
    <t>South Australia ;  &gt;&gt;&gt; Changed to a job with fewer usual hours ;  &gt; Males ;</t>
  </si>
  <si>
    <t>South Australia ;  &gt;&gt;&gt; Changed to a job with fewer usual hours ;  &gt; Females ;</t>
  </si>
  <si>
    <t>South Australia ;  &gt;&gt;&gt;&gt; Changed to a job with fewer full-time hours ;  Persons ;</t>
  </si>
  <si>
    <t>South Australia ;  &gt;&gt;&gt;&gt; Changed to a job with fewer full-time hours ;  &gt; Males ;</t>
  </si>
  <si>
    <t>South Australia ;  &gt;&gt;&gt;&gt; Changed to a job with fewer full-time hours ;  &gt; Females ;</t>
  </si>
  <si>
    <t>A126285878L</t>
  </si>
  <si>
    <t>A126274182K</t>
  </si>
  <si>
    <t>A126297510L</t>
  </si>
  <si>
    <t>A126285846V</t>
  </si>
  <si>
    <t>A126274290V</t>
  </si>
  <si>
    <t>A126297618R</t>
  </si>
  <si>
    <t>A126285954C</t>
  </si>
  <si>
    <t>A126274258V</t>
  </si>
  <si>
    <t>A126297586J</t>
  </si>
  <si>
    <t>A126285922K</t>
  </si>
  <si>
    <t>A126274262K</t>
  </si>
  <si>
    <t>A126297590X</t>
  </si>
  <si>
    <t>A126285926V</t>
  </si>
  <si>
    <t>A126274334K</t>
  </si>
  <si>
    <t>A126297662X</t>
  </si>
  <si>
    <t>A126285998F</t>
  </si>
  <si>
    <t>A126274150T</t>
  </si>
  <si>
    <t>A126297478X</t>
  </si>
  <si>
    <t>A126285814A</t>
  </si>
  <si>
    <t>A126274218A</t>
  </si>
  <si>
    <t>A126297546R</t>
  </si>
  <si>
    <t>A126285882C</t>
  </si>
  <si>
    <t>A126274170A</t>
  </si>
  <si>
    <t>A126297498J</t>
  </si>
  <si>
    <t>A126285834K</t>
  </si>
  <si>
    <t>A126274266V</t>
  </si>
  <si>
    <t>A126297594J</t>
  </si>
  <si>
    <t>A126285930K</t>
  </si>
  <si>
    <t>A126274270K</t>
  </si>
  <si>
    <t>A126297598T</t>
  </si>
  <si>
    <t>A126285934V</t>
  </si>
  <si>
    <t>A126274186V</t>
  </si>
  <si>
    <t>A126297514W</t>
  </si>
  <si>
    <t>A126285850K</t>
  </si>
  <si>
    <t>A126274154A</t>
  </si>
  <si>
    <t>A126297482R</t>
  </si>
  <si>
    <t>A126285818K</t>
  </si>
  <si>
    <t>A126274338V</t>
  </si>
  <si>
    <t>A126297666J</t>
  </si>
  <si>
    <t>A126286002L</t>
  </si>
  <si>
    <t>A126274222T</t>
  </si>
  <si>
    <t>A126297550F</t>
  </si>
  <si>
    <t>A126285886L</t>
  </si>
  <si>
    <t>A126274294C</t>
  </si>
  <si>
    <t>A126297622F</t>
  </si>
  <si>
    <t>A126285958L</t>
  </si>
  <si>
    <t>A126275422C</t>
  </si>
  <si>
    <t>A126298750T</t>
  </si>
  <si>
    <t>A126287086A</t>
  </si>
  <si>
    <t>A126275378F</t>
  </si>
  <si>
    <t>A126298706J</t>
  </si>
  <si>
    <t>A126287042X</t>
  </si>
  <si>
    <t>A126275306V</t>
  </si>
  <si>
    <t>A126298634J</t>
  </si>
  <si>
    <t>A126286970W</t>
  </si>
  <si>
    <t>A126275382W</t>
  </si>
  <si>
    <t>A126298710X</t>
  </si>
  <si>
    <t>A126287046J</t>
  </si>
  <si>
    <t>A126275386F</t>
  </si>
  <si>
    <t>A126298714J</t>
  </si>
  <si>
    <t>A126287050X</t>
  </si>
  <si>
    <t>A126275310K</t>
  </si>
  <si>
    <t>A126298638T</t>
  </si>
  <si>
    <t>A126286974F</t>
  </si>
  <si>
    <t>A126275314V</t>
  </si>
  <si>
    <t>A126298642J</t>
  </si>
  <si>
    <t>A126286978R</t>
  </si>
  <si>
    <t>A126275354L</t>
  </si>
  <si>
    <t>A126298682A</t>
  </si>
  <si>
    <t>A126287018X</t>
  </si>
  <si>
    <t>A126275270C</t>
  </si>
  <si>
    <t>A126298598K</t>
  </si>
  <si>
    <t>A126286934L</t>
  </si>
  <si>
    <t>A126275390W</t>
  </si>
  <si>
    <t>A126298718T</t>
  </si>
  <si>
    <t>A126287054J</t>
  </si>
  <si>
    <t>A126275358W</t>
  </si>
  <si>
    <t>A126298686K</t>
  </si>
  <si>
    <t>A126287022R</t>
  </si>
  <si>
    <t>A126275402V</t>
  </si>
  <si>
    <t>A126298730J</t>
  </si>
  <si>
    <t>A126287066T</t>
  </si>
  <si>
    <t>A126275274L</t>
  </si>
  <si>
    <t>A126298602R</t>
  </si>
  <si>
    <t>A126286938W</t>
  </si>
  <si>
    <t>A126275210A</t>
  </si>
  <si>
    <t>A126298538J</t>
  </si>
  <si>
    <t>A126286874W</t>
  </si>
  <si>
    <t>A126275238C</t>
  </si>
  <si>
    <t>A126298566T</t>
  </si>
  <si>
    <t>A126286902V</t>
  </si>
  <si>
    <t>A126275318C</t>
  </si>
  <si>
    <t>A126298646T</t>
  </si>
  <si>
    <t>A126286982F</t>
  </si>
  <si>
    <t>A126275242V</t>
  </si>
  <si>
    <t>A126298570J</t>
  </si>
  <si>
    <t>A126286906C</t>
  </si>
  <si>
    <t>A126275322V</t>
  </si>
  <si>
    <t>A126298650J</t>
  </si>
  <si>
    <t>A126286986R</t>
  </si>
  <si>
    <t>A126275326C</t>
  </si>
  <si>
    <t>A126298654T</t>
  </si>
  <si>
    <t>A126286990F</t>
  </si>
  <si>
    <t>A126275406C</t>
  </si>
  <si>
    <t>A126298734T</t>
  </si>
  <si>
    <t>A126287070J</t>
  </si>
  <si>
    <t>A126275214K</t>
  </si>
  <si>
    <t>A126298542X</t>
  </si>
  <si>
    <t>A126286878F</t>
  </si>
  <si>
    <t>A126275394F</t>
  </si>
  <si>
    <t>A126298722J</t>
  </si>
  <si>
    <t>A126287058T</t>
  </si>
  <si>
    <t>A126275398R</t>
  </si>
  <si>
    <t>A126298726T</t>
  </si>
  <si>
    <t>A126287062J</t>
  </si>
  <si>
    <t>A126275218V</t>
  </si>
  <si>
    <t>A126298546J</t>
  </si>
  <si>
    <t>A126286882W</t>
  </si>
  <si>
    <t>A126275278W</t>
  </si>
  <si>
    <t>A126298606X</t>
  </si>
  <si>
    <t>A126286942L</t>
  </si>
  <si>
    <t>A126275330V</t>
  </si>
  <si>
    <t>A126298658A</t>
  </si>
  <si>
    <t>A126286994R</t>
  </si>
  <si>
    <t>A126275410V</t>
  </si>
  <si>
    <t>A126298738A</t>
  </si>
  <si>
    <t>A126287074T</t>
  </si>
  <si>
    <t>A126275222K</t>
  </si>
  <si>
    <t>A126298550X</t>
  </si>
  <si>
    <t>A126286886F</t>
  </si>
  <si>
    <t>A126275362L</t>
  </si>
  <si>
    <t>A126298690A</t>
  </si>
  <si>
    <t>A126287026X</t>
  </si>
  <si>
    <t>A126275366W</t>
  </si>
  <si>
    <t>A126298694K</t>
  </si>
  <si>
    <t>A126287030R</t>
  </si>
  <si>
    <t>A126275254C</t>
  </si>
  <si>
    <t>A126298582T</t>
  </si>
  <si>
    <t>A126286918L</t>
  </si>
  <si>
    <t>A126275226V</t>
  </si>
  <si>
    <t>A126298554J</t>
  </si>
  <si>
    <t>A126286890W</t>
  </si>
  <si>
    <t>A126275282L</t>
  </si>
  <si>
    <t>A126298610R</t>
  </si>
  <si>
    <t>A126286946W</t>
  </si>
  <si>
    <t>A126275246C</t>
  </si>
  <si>
    <t>A126298574T</t>
  </si>
  <si>
    <t>A126286910V</t>
  </si>
  <si>
    <t>A126275286W</t>
  </si>
  <si>
    <t>A126298614X</t>
  </si>
  <si>
    <t>A126286950L</t>
  </si>
  <si>
    <t>A126275258L</t>
  </si>
  <si>
    <t>A126298586A</t>
  </si>
  <si>
    <t>A126286922C</t>
  </si>
  <si>
    <t>A126275290L</t>
  </si>
  <si>
    <t>A126298618J</t>
  </si>
  <si>
    <t>A126286954W</t>
  </si>
  <si>
    <t>A126275334C</t>
  </si>
  <si>
    <t>A126298662T</t>
  </si>
  <si>
    <t>A126286998X</t>
  </si>
  <si>
    <t>A126275294W</t>
  </si>
  <si>
    <t>A126298622X</t>
  </si>
  <si>
    <t>A126286958F</t>
  </si>
  <si>
    <t>A126275262C</t>
  </si>
  <si>
    <t>A126298590T</t>
  </si>
  <si>
    <t>A126286926L</t>
  </si>
  <si>
    <t>A126275370L</t>
  </si>
  <si>
    <t>A126298698V</t>
  </si>
  <si>
    <t>A126287034X</t>
  </si>
  <si>
    <t>A126275338L</t>
  </si>
  <si>
    <t>A126298666A</t>
  </si>
  <si>
    <t>A126287002F</t>
  </si>
  <si>
    <t>A126275342C</t>
  </si>
  <si>
    <t>A126298670T</t>
  </si>
  <si>
    <t>A126287006R</t>
  </si>
  <si>
    <t>A126275414C</t>
  </si>
  <si>
    <t>A126298742T</t>
  </si>
  <si>
    <t>A126287078A</t>
  </si>
  <si>
    <t>A126275230K</t>
  </si>
  <si>
    <t>A126298558T</t>
  </si>
  <si>
    <t>A126286894F</t>
  </si>
  <si>
    <t>A126275298F</t>
  </si>
  <si>
    <t>A126298626J</t>
  </si>
  <si>
    <t>A126286962W</t>
  </si>
  <si>
    <t>A126275250V</t>
  </si>
  <si>
    <t>A126298578A</t>
  </si>
  <si>
    <t>A126286914C</t>
  </si>
  <si>
    <t>A126275346L</t>
  </si>
  <si>
    <t>A126298674A</t>
  </si>
  <si>
    <t>A126287010F</t>
  </si>
  <si>
    <t>A126275350C</t>
  </si>
  <si>
    <t>A126298678K</t>
  </si>
  <si>
    <t>A126287014R</t>
  </si>
  <si>
    <t>A126275266L</t>
  </si>
  <si>
    <t>A126298594A</t>
  </si>
  <si>
    <t>A126286930C</t>
  </si>
  <si>
    <t>A126275234V</t>
  </si>
  <si>
    <t>A126298562J</t>
  </si>
  <si>
    <t>A126286898R</t>
  </si>
  <si>
    <t>A126275418L</t>
  </si>
  <si>
    <t>A126298746A</t>
  </si>
  <si>
    <t>A126287082T</t>
  </si>
  <si>
    <t>A126275302K</t>
  </si>
  <si>
    <t>A126298630X</t>
  </si>
  <si>
    <t>A126286966F</t>
  </si>
  <si>
    <t>A126275374W</t>
  </si>
  <si>
    <t>A126298702X</t>
  </si>
  <si>
    <t>A126287038J</t>
  </si>
  <si>
    <t>A126275638R</t>
  </si>
  <si>
    <t>A126298966C</t>
  </si>
  <si>
    <t>A126287302J</t>
  </si>
  <si>
    <t>A126275594X</t>
  </si>
  <si>
    <t>A126298922A</t>
  </si>
  <si>
    <t>A126287258K</t>
  </si>
  <si>
    <t>A126275522L</t>
  </si>
  <si>
    <t>A126298850A</t>
  </si>
  <si>
    <t>A126287186K</t>
  </si>
  <si>
    <t>A126275598J</t>
  </si>
  <si>
    <t>A126298926K</t>
  </si>
  <si>
    <t>A126287262A</t>
  </si>
  <si>
    <t>A126275602L</t>
  </si>
  <si>
    <t>A126298930A</t>
  </si>
  <si>
    <t>A126287266K</t>
  </si>
  <si>
    <t>A126275526W</t>
  </si>
  <si>
    <t>A126298854K</t>
  </si>
  <si>
    <t>A126287190A</t>
  </si>
  <si>
    <t>A126275530L</t>
  </si>
  <si>
    <t>A126298858V</t>
  </si>
  <si>
    <t>A126287194K</t>
  </si>
  <si>
    <t>A126275570F</t>
  </si>
  <si>
    <t>A126298898L</t>
  </si>
  <si>
    <t>A126287234T</t>
  </si>
  <si>
    <t>A126275486R</t>
  </si>
  <si>
    <t>A126298814T</t>
  </si>
  <si>
    <t>A126287150J</t>
  </si>
  <si>
    <t>A126275606W</t>
  </si>
  <si>
    <t>A126298934K</t>
  </si>
  <si>
    <t>A126287270A</t>
  </si>
  <si>
    <t>A126275574R</t>
  </si>
  <si>
    <t>A126298902T</t>
  </si>
  <si>
    <t>A126287238A</t>
  </si>
  <si>
    <t>A126275618F</t>
  </si>
  <si>
    <t>A126298946V</t>
  </si>
  <si>
    <t>A126287282K</t>
  </si>
  <si>
    <t>A126275490F</t>
  </si>
  <si>
    <t>A126298818A</t>
  </si>
  <si>
    <t>A126287154T</t>
  </si>
  <si>
    <t>A126275426L</t>
  </si>
  <si>
    <t>A126298754A</t>
  </si>
  <si>
    <t>A126287090T</t>
  </si>
  <si>
    <t>South Australia ;  &gt;&gt;&gt;&gt; Changed from a full-time job to a part-time job ;  Persons ;</t>
  </si>
  <si>
    <t>South Australia ;  &gt;&gt;&gt;&gt; Changed from a full-time job to a part-time job ;  &gt; Males ;</t>
  </si>
  <si>
    <t>South Australia ;  &gt;&gt;&gt;&gt; Changed from a full-time job to a part-time job ;  &gt; Females ;</t>
  </si>
  <si>
    <t>South Australia ;  &gt;&gt;&gt;&gt; Changed to a job with fewer part-time hours ;  Persons ;</t>
  </si>
  <si>
    <t>South Australia ;  &gt;&gt;&gt;&gt; Changed to a job with fewer part-time hours ;  &gt; Males ;</t>
  </si>
  <si>
    <t>South Australia ;  &gt;&gt;&gt;&gt; Changed to a job with fewer part-time hours ;  &gt; Females ;</t>
  </si>
  <si>
    <t>South Australia ;  &gt;&gt;&gt; Changed jobs with the same status in employment ;  Persons ;</t>
  </si>
  <si>
    <t>South Australia ;  &gt;&gt;&gt; Changed jobs with the same status in employment ;  &gt; Males ;</t>
  </si>
  <si>
    <t>South Australia ;  &gt;&gt;&gt; Changed jobs with the same status in employment ;  &gt; Females ;</t>
  </si>
  <si>
    <t>South Australia ;  &gt;&gt;&gt; Changed jobs with a different status in employment ;  Persons ;</t>
  </si>
  <si>
    <t>South Australia ;  &gt;&gt;&gt; Changed jobs with a different status in employment ;  &gt; Males ;</t>
  </si>
  <si>
    <t>South Australia ;  &gt;&gt;&gt; Changed jobs with a different status in employment ;  &gt; Females ;</t>
  </si>
  <si>
    <t>South Australia ;  &gt;&gt; Did not change jobs in last 12 months ;  Persons ;</t>
  </si>
  <si>
    <t>South Australia ;  &gt;&gt; Did not change jobs in last 12 months ;  &gt; Males ;</t>
  </si>
  <si>
    <t>South Australia ;  &gt;&gt; Did not change jobs in last 12 months ;  &gt; Females ;</t>
  </si>
  <si>
    <t>South Australia ;  &gt; 12 months or more in main job ;  Persons ;</t>
  </si>
  <si>
    <t>South Australia ;  &gt; 12 months or more in main job ;  &gt; Males ;</t>
  </si>
  <si>
    <t>South Australia ;  &gt; 12 months or more in main job ;  &gt; Females ;</t>
  </si>
  <si>
    <t>South Australia ;  &gt;&gt; Employees ;  Persons ;</t>
  </si>
  <si>
    <t>South Australia ;  &gt;&gt; Employees ;  &gt; Males ;</t>
  </si>
  <si>
    <t>South Australia ;  &gt;&gt; Employees ;  &gt; Females ;</t>
  </si>
  <si>
    <t>South Australia ;  &gt;&gt;&gt; No change in occupation with current employer last year ;  Persons ;</t>
  </si>
  <si>
    <t>South Australia ;  &gt;&gt;&gt; No change in occupation with current employer last year ;  &gt; Males ;</t>
  </si>
  <si>
    <t>South Australia ;  &gt;&gt;&gt; No change in occupation with current employer last year ;  &gt; Females ;</t>
  </si>
  <si>
    <t>South Australia ;  &gt;&gt;&gt; Changed occupations with current employer in the same major group last year ;  Persons ;</t>
  </si>
  <si>
    <t>South Australia ;  &gt;&gt;&gt; Changed occupations with current employer in the same major group last year ;  &gt; Males ;</t>
  </si>
  <si>
    <t>South Australia ;  &gt;&gt;&gt; Changed occupations with current employer in the same major group last year ;  &gt; Females ;</t>
  </si>
  <si>
    <t>South Australia ;  &gt;&gt;&gt; Changed occupations with current employer into a different major group last year ;  Persons ;</t>
  </si>
  <si>
    <t>South Australia ;  &gt;&gt;&gt; Changed occupations with current employer into a different major group last year ;  &gt; Males ;</t>
  </si>
  <si>
    <t>South Australia ;  &gt;&gt;&gt; Changed occupations with current employer into a different major group last year ;  &gt; Females ;</t>
  </si>
  <si>
    <t>South Australia ;  &gt;&gt;&gt; No change in usual weekly hours with current employer last year ;  Persons ;</t>
  </si>
  <si>
    <t>South Australia ;  &gt;&gt;&gt; No change in usual weekly hours with current employer last year ;  &gt; Males ;</t>
  </si>
  <si>
    <t>South Australia ;  &gt;&gt;&gt; No change in usual weekly hours with current employer last year ;  &gt; Females ;</t>
  </si>
  <si>
    <t>South Australia ;  &gt;&gt;&gt; Usual weekly hours increased with current employer last year ;  Persons ;</t>
  </si>
  <si>
    <t>South Australia ;  &gt;&gt;&gt; Usual weekly hours increased with current employer last year ;  &gt; Males ;</t>
  </si>
  <si>
    <t>South Australia ;  &gt;&gt;&gt; Usual weekly hours increased with current employer last year ;  &gt; Females ;</t>
  </si>
  <si>
    <t>South Australia ;  &gt;&gt;&gt;&gt; Usual weekly hours increased with more full-time hours last year ;  Persons ;</t>
  </si>
  <si>
    <t>South Australia ;  &gt;&gt;&gt;&gt; Usual weekly hours increased with more full-time hours last year ;  &gt; Males ;</t>
  </si>
  <si>
    <t>South Australia ;  &gt;&gt;&gt;&gt; Usual weekly hours increased with more full-time hours last year ;  &gt; Females ;</t>
  </si>
  <si>
    <t>South Australia ;  &gt;&gt;&gt;&gt; Usual weekly hours increased from part-time to full-time hours last year ;  Persons ;</t>
  </si>
  <si>
    <t>South Australia ;  &gt;&gt;&gt;&gt; Usual weekly hours increased from part-time to full-time hours last year ;  &gt; Males ;</t>
  </si>
  <si>
    <t>South Australia ;  &gt;&gt;&gt;&gt; Usual weekly hours increased from part-time to full-time hours last year ;  &gt; Females ;</t>
  </si>
  <si>
    <t>South Australia ;  &gt;&gt;&gt;&gt; Usual weekly hours increased with more part-time hours last year ;  Persons ;</t>
  </si>
  <si>
    <t>South Australia ;  &gt;&gt;&gt;&gt; Usual weekly hours increased with more part-time hours last year ;  &gt; Males ;</t>
  </si>
  <si>
    <t>South Australia ;  &gt;&gt;&gt;&gt; Usual weekly hours increased with more part-time hours last year ;  &gt; Females ;</t>
  </si>
  <si>
    <t>South Australia ;  &gt;&gt;&gt; Usual weekly hours decreased with current employer last year ;  Persons ;</t>
  </si>
  <si>
    <t>South Australia ;  &gt;&gt;&gt; Usual weekly hours decreased with current employer last year ;  &gt; Males ;</t>
  </si>
  <si>
    <t>South Australia ;  &gt;&gt;&gt; Usual weekly hours decreased with current employer last year ;  &gt; Females ;</t>
  </si>
  <si>
    <t>South Australia ;  &gt;&gt;&gt;&gt; Usual weekly hours decreased with fewer full-time hours last year ;  Persons ;</t>
  </si>
  <si>
    <t>South Australia ;  &gt;&gt;&gt;&gt; Usual weekly hours decreased with fewer full-time hours last year ;  &gt; Males ;</t>
  </si>
  <si>
    <t>South Australia ;  &gt;&gt;&gt;&gt; Usual weekly hours decreased with fewer full-time hours last year ;  &gt; Females ;</t>
  </si>
  <si>
    <t>South Australia ;  &gt;&gt;&gt;&gt; Usual weekly hours decreased from full-time to part-time hours last year ;  Persons ;</t>
  </si>
  <si>
    <t>South Australia ;  &gt;&gt;&gt;&gt; Usual weekly hours decreased from full-time to part-time hours last year ;  &gt; Males ;</t>
  </si>
  <si>
    <t>South Australia ;  &gt;&gt;&gt;&gt; Usual weekly hours decreased from full-time to part-time hours last year ;  &gt; Females ;</t>
  </si>
  <si>
    <t>South Australia ;  &gt;&gt;&gt;&gt; Usual weekly hours decreased with fewer part-time hours last year ;  Persons ;</t>
  </si>
  <si>
    <t>South Australia ;  &gt;&gt;&gt;&gt; Usual weekly hours decreased with fewer part-time hours last year ;  &gt; Males ;</t>
  </si>
  <si>
    <t>South Australia ;  &gt;&gt;&gt;&gt; Usual weekly hours decreased with fewer part-time hours last year ;  &gt; Females ;</t>
  </si>
  <si>
    <t>South Australia ;  &gt;&gt;&gt; Did not know or usual weekly hours varied last year ;  Persons ;</t>
  </si>
  <si>
    <t>South Australia ;  &gt;&gt;&gt; Did not know or usual weekly hours varied last year ;  &gt; Males ;</t>
  </si>
  <si>
    <t>South Australia ;  &gt;&gt;&gt; Did not know or usual weekly hours varied last year ;  &gt; Females ;</t>
  </si>
  <si>
    <t>South Australia ;  &gt;&gt;&gt; Promoted last year ;  Persons ;</t>
  </si>
  <si>
    <t>South Australia ;  &gt;&gt;&gt; Promoted last year ;  &gt; Males ;</t>
  </si>
  <si>
    <t>South Australia ;  &gt;&gt;&gt; Promoted last year ;  &gt; Females ;</t>
  </si>
  <si>
    <t>South Australia ;  &gt;&gt;&gt; Was not promoted last year ;  Persons ;</t>
  </si>
  <si>
    <t>South Australia ;  &gt;&gt;&gt; Was not promoted last year ;  &gt; Males ;</t>
  </si>
  <si>
    <t>South Australia ;  &gt;&gt;&gt; Was not promoted last year ;  &gt; Females ;</t>
  </si>
  <si>
    <t>South Australia ;  &gt;&gt;&gt; Transferred last year ;  Persons ;</t>
  </si>
  <si>
    <t>South Australia ;  &gt;&gt;&gt; Transferred last year ;  &gt; Males ;</t>
  </si>
  <si>
    <t>South Australia ;  &gt;&gt;&gt; Transferred last year ;  &gt; Females ;</t>
  </si>
  <si>
    <t>South Australia ;  &gt;&gt;&gt; Was not transferred last year ;  Persons ;</t>
  </si>
  <si>
    <t>South Australia ;  &gt;&gt;&gt; Was not transferred last year ;  &gt; Males ;</t>
  </si>
  <si>
    <t>South Australia ;  &gt;&gt;&gt; Was not transferred last year ;  &gt; Females ;</t>
  </si>
  <si>
    <t>South Australia ;  &gt;&gt;&gt; Promoted or transferred last year ;  Persons ;</t>
  </si>
  <si>
    <t>South Australia ;  &gt;&gt;&gt; Promoted or transferred last year ;  &gt; Males ;</t>
  </si>
  <si>
    <t>South Australia ;  &gt;&gt;&gt; Promoted or transferred last year ;  &gt; Females ;</t>
  </si>
  <si>
    <t>South Australia ;  &gt;&gt;&gt;&gt; Promoted and transferred last year ;  Persons ;</t>
  </si>
  <si>
    <t>South Australia ;  &gt;&gt;&gt;&gt; Promoted and transferred last year ;  &gt; Males ;</t>
  </si>
  <si>
    <t>South Australia ;  &gt;&gt;&gt;&gt; Promoted and transferred last year ;  &gt; Females ;</t>
  </si>
  <si>
    <t>South Australia ;  &gt;&gt;&gt;&gt; Promoted only last year ;  Persons ;</t>
  </si>
  <si>
    <t>South Australia ;  &gt;&gt;&gt;&gt; Promoted only last year ;  &gt; Males ;</t>
  </si>
  <si>
    <t>South Australia ;  &gt;&gt;&gt;&gt; Promoted only last year ;  &gt; Females ;</t>
  </si>
  <si>
    <t>South Australia ;  &gt;&gt;&gt;&gt; Transferred only last year ;  Persons ;</t>
  </si>
  <si>
    <t>South Australia ;  &gt;&gt;&gt;&gt; Transferred only last year ;  &gt; Males ;</t>
  </si>
  <si>
    <t>South Australia ;  &gt;&gt;&gt;&gt; Transferred only last year ;  &gt; Females ;</t>
  </si>
  <si>
    <t>South Australia ;  &gt;&gt;&gt; Was not promoted or transferred last year ;  Persons ;</t>
  </si>
  <si>
    <t>South Australia ;  &gt;&gt;&gt; Was not promoted or transferred last year ;  &gt; Males ;</t>
  </si>
  <si>
    <t>South Australia ;  &gt;&gt;&gt; Was not promoted or transferred last year ;  &gt; Females ;</t>
  </si>
  <si>
    <t>South Australia ;  &gt;&gt; Owner managers and contributing family workers ;  Persons ;</t>
  </si>
  <si>
    <t>South Australia ;  &gt;&gt; Owner managers and contributing family workers ;  &gt; Males ;</t>
  </si>
  <si>
    <t>South Australia ;  &gt;&gt; Owner managers and contributing family workers ;  &gt; Females ;</t>
  </si>
  <si>
    <t>South Australia ;  &gt;&gt;&gt; No change in usual weekly hours last year ;  Persons ;</t>
  </si>
  <si>
    <t>South Australia ;  &gt;&gt;&gt; No change in usual weekly hours last year ;  &gt; Males ;</t>
  </si>
  <si>
    <t>South Australia ;  &gt;&gt;&gt; No change in usual weekly hours last year ;  &gt; Females ;</t>
  </si>
  <si>
    <t>South Australia ;  &gt;&gt;&gt; Usual weekly hours increased last year ;  Persons ;</t>
  </si>
  <si>
    <t>South Australia ;  &gt;&gt;&gt; Usual weekly hours increased last year ;  &gt; Males ;</t>
  </si>
  <si>
    <t>South Australia ;  &gt;&gt;&gt; Usual weekly hours increased last year ;  &gt; Females ;</t>
  </si>
  <si>
    <t>South Australia ;  &gt;&gt;&gt; Usual weekly hours decreased last year ;  Persons ;</t>
  </si>
  <si>
    <t>South Australia ;  &gt;&gt;&gt; Usual weekly hours decreased last year ;  &gt; Males ;</t>
  </si>
  <si>
    <t>South Australia ;  &gt;&gt;&gt; Usual weekly hours decreased last year ;  &gt; Females ;</t>
  </si>
  <si>
    <t>Western Australia ;  Employed total ;  Persons ;</t>
  </si>
  <si>
    <t>Western Australia ;  Employed total ;  &gt; Males ;</t>
  </si>
  <si>
    <t>Western Australia ;  Employed total ;  &gt; Females ;</t>
  </si>
  <si>
    <t>Western Australia ;  &gt; Less than 12 months in main job ;  Persons ;</t>
  </si>
  <si>
    <t>Western Australia ;  &gt; Less than 12 months in main job ;  &gt; Males ;</t>
  </si>
  <si>
    <t>Western Australia ;  &gt; Less than 12 months in main job ;  &gt; Females ;</t>
  </si>
  <si>
    <t>Western Australia ;  &gt;&gt; Changed jobs in last 12 months ;  Persons ;</t>
  </si>
  <si>
    <t>Western Australia ;  &gt;&gt; Changed jobs in last 12 months ;  &gt; Males ;</t>
  </si>
  <si>
    <t>Western Australia ;  &gt;&gt; Changed jobs in last 12 months ;  &gt; Females ;</t>
  </si>
  <si>
    <t>Western Australia ;  &gt;&gt;&gt; Changed jobs in the same industry division ;  Persons ;</t>
  </si>
  <si>
    <t>Western Australia ;  &gt;&gt;&gt; Changed jobs in the same industry division ;  &gt; Males ;</t>
  </si>
  <si>
    <t>Western Australia ;  &gt;&gt;&gt; Changed jobs in the same industry division ;  &gt; Females ;</t>
  </si>
  <si>
    <t>Western Australia ;  &gt;&gt;&gt; Changed jobs into a different industry division ;  Persons ;</t>
  </si>
  <si>
    <t>Western Australia ;  &gt;&gt;&gt; Changed jobs into a different industry division ;  &gt; Males ;</t>
  </si>
  <si>
    <t>Western Australia ;  &gt;&gt;&gt; Changed jobs into a different industry division ;  &gt; Females ;</t>
  </si>
  <si>
    <t>Western Australia ;  &gt;&gt;&gt; Changed jobs in the same major occupation group ;  Persons ;</t>
  </si>
  <si>
    <t>Western Australia ;  &gt;&gt;&gt; Changed jobs in the same major occupation group ;  &gt; Males ;</t>
  </si>
  <si>
    <t>Western Australia ;  &gt;&gt;&gt; Changed jobs in the same major occupation group ;  &gt; Females ;</t>
  </si>
  <si>
    <t>Western Australia ;  &gt;&gt;&gt; Changed jobs into a different major occupation group ;  Persons ;</t>
  </si>
  <si>
    <t>Western Australia ;  &gt;&gt;&gt; Changed jobs into a different major occupation group ;  &gt; Males ;</t>
  </si>
  <si>
    <t>Western Australia ;  &gt;&gt;&gt; Changed jobs into a different major occupation group ;  &gt; Females ;</t>
  </si>
  <si>
    <t>Western Australia ;  &gt;&gt;&gt; Changed to a job with the same usual hours ;  Persons ;</t>
  </si>
  <si>
    <t>Western Australia ;  &gt;&gt;&gt; Changed to a job with the same usual hours ;  &gt; Males ;</t>
  </si>
  <si>
    <t>Western Australia ;  &gt;&gt;&gt; Changed to a job with the same usual hours ;  &gt; Females ;</t>
  </si>
  <si>
    <t>Western Australia ;  &gt;&gt;&gt; Changed to a job with more usual hours ;  Persons ;</t>
  </si>
  <si>
    <t>Western Australia ;  &gt;&gt;&gt; Changed to a job with more usual hours ;  &gt; Males ;</t>
  </si>
  <si>
    <t>Western Australia ;  &gt;&gt;&gt; Changed to a job with more usual hours ;  &gt; Females ;</t>
  </si>
  <si>
    <t>Western Australia ;  &gt;&gt;&gt;&gt; Changed to a job with more full-time hours ;  Persons ;</t>
  </si>
  <si>
    <t>Western Australia ;  &gt;&gt;&gt;&gt; Changed to a job with more full-time hours ;  &gt; Males ;</t>
  </si>
  <si>
    <t>Western Australia ;  &gt;&gt;&gt;&gt; Changed to a job with more full-time hours ;  &gt; Females ;</t>
  </si>
  <si>
    <t>Western Australia ;  &gt;&gt;&gt;&gt; Changed from a part-time job to a full-time job ;  Persons ;</t>
  </si>
  <si>
    <t>Western Australia ;  &gt;&gt;&gt;&gt; Changed from a part-time job to a full-time job ;  &gt; Males ;</t>
  </si>
  <si>
    <t>Western Australia ;  &gt;&gt;&gt;&gt; Changed from a part-time job to a full-time job ;  &gt; Females ;</t>
  </si>
  <si>
    <t>Western Australia ;  &gt;&gt;&gt;&gt; Changed to a job with more part-time hours ;  Persons ;</t>
  </si>
  <si>
    <t>Western Australia ;  &gt;&gt;&gt;&gt; Changed to a job with more part-time hours ;  &gt; Males ;</t>
  </si>
  <si>
    <t>Western Australia ;  &gt;&gt;&gt;&gt; Changed to a job with more part-time hours ;  &gt; Females ;</t>
  </si>
  <si>
    <t>Western Australia ;  &gt;&gt;&gt; Changed to a job with fewer usual hours ;  Persons ;</t>
  </si>
  <si>
    <t>Western Australia ;  &gt;&gt;&gt; Changed to a job with fewer usual hours ;  &gt; Males ;</t>
  </si>
  <si>
    <t>Western Australia ;  &gt;&gt;&gt; Changed to a job with fewer usual hours ;  &gt; Females ;</t>
  </si>
  <si>
    <t>Western Australia ;  &gt;&gt;&gt;&gt; Changed to a job with fewer full-time hours ;  Persons ;</t>
  </si>
  <si>
    <t>Western Australia ;  &gt;&gt;&gt;&gt; Changed to a job with fewer full-time hours ;  &gt; Males ;</t>
  </si>
  <si>
    <t>Western Australia ;  &gt;&gt;&gt;&gt; Changed to a job with fewer full-time hours ;  &gt; Females ;</t>
  </si>
  <si>
    <t>Western Australia ;  &gt;&gt;&gt;&gt; Changed from a full-time job to a part-time job ;  Persons ;</t>
  </si>
  <si>
    <t>Western Australia ;  &gt;&gt;&gt;&gt; Changed from a full-time job to a part-time job ;  &gt; Males ;</t>
  </si>
  <si>
    <t>Western Australia ;  &gt;&gt;&gt;&gt; Changed from a full-time job to a part-time job ;  &gt; Females ;</t>
  </si>
  <si>
    <t>Western Australia ;  &gt;&gt;&gt;&gt; Changed to a job with fewer part-time hours ;  Persons ;</t>
  </si>
  <si>
    <t>Western Australia ;  &gt;&gt;&gt;&gt; Changed to a job with fewer part-time hours ;  &gt; Males ;</t>
  </si>
  <si>
    <t>Western Australia ;  &gt;&gt;&gt;&gt; Changed to a job with fewer part-time hours ;  &gt; Females ;</t>
  </si>
  <si>
    <t>Western Australia ;  &gt;&gt;&gt; Changed jobs with the same status in employment ;  Persons ;</t>
  </si>
  <si>
    <t>Western Australia ;  &gt;&gt;&gt; Changed jobs with the same status in employment ;  &gt; Males ;</t>
  </si>
  <si>
    <t>Western Australia ;  &gt;&gt;&gt; Changed jobs with the same status in employment ;  &gt; Females ;</t>
  </si>
  <si>
    <t>Western Australia ;  &gt;&gt;&gt; Changed jobs with a different status in employment ;  Persons ;</t>
  </si>
  <si>
    <t>Western Australia ;  &gt;&gt;&gt; Changed jobs with a different status in employment ;  &gt; Males ;</t>
  </si>
  <si>
    <t>Western Australia ;  &gt;&gt;&gt; Changed jobs with a different status in employment ;  &gt; Females ;</t>
  </si>
  <si>
    <t>Western Australia ;  &gt;&gt; Did not change jobs in last 12 months ;  Persons ;</t>
  </si>
  <si>
    <t>Western Australia ;  &gt;&gt; Did not change jobs in last 12 months ;  &gt; Males ;</t>
  </si>
  <si>
    <t>Western Australia ;  &gt;&gt; Did not change jobs in last 12 months ;  &gt; Females ;</t>
  </si>
  <si>
    <t>Western Australia ;  &gt; 12 months or more in main job ;  Persons ;</t>
  </si>
  <si>
    <t>Western Australia ;  &gt; 12 months or more in main job ;  &gt; Males ;</t>
  </si>
  <si>
    <t>Western Australia ;  &gt; 12 months or more in main job ;  &gt; Females ;</t>
  </si>
  <si>
    <t>Western Australia ;  &gt;&gt; Employees ;  Persons ;</t>
  </si>
  <si>
    <t>Western Australia ;  &gt;&gt; Employees ;  &gt; Males ;</t>
  </si>
  <si>
    <t>Western Australia ;  &gt;&gt; Employees ;  &gt; Females ;</t>
  </si>
  <si>
    <t>Western Australia ;  &gt;&gt;&gt; No change in occupation with current employer last year ;  Persons ;</t>
  </si>
  <si>
    <t>Western Australia ;  &gt;&gt;&gt; No change in occupation with current employer last year ;  &gt; Males ;</t>
  </si>
  <si>
    <t>Western Australia ;  &gt;&gt;&gt; No change in occupation with current employer last year ;  &gt; Females ;</t>
  </si>
  <si>
    <t>Western Australia ;  &gt;&gt;&gt; Changed occupations with current employer in the same major group last year ;  Persons ;</t>
  </si>
  <si>
    <t>Western Australia ;  &gt;&gt;&gt; Changed occupations with current employer in the same major group last year ;  &gt; Males ;</t>
  </si>
  <si>
    <t>Western Australia ;  &gt;&gt;&gt; Changed occupations with current employer in the same major group last year ;  &gt; Females ;</t>
  </si>
  <si>
    <t>Western Australia ;  &gt;&gt;&gt; Changed occupations with current employer into a different major group last year ;  Persons ;</t>
  </si>
  <si>
    <t>Western Australia ;  &gt;&gt;&gt; Changed occupations with current employer into a different major group last year ;  &gt; Males ;</t>
  </si>
  <si>
    <t>Western Australia ;  &gt;&gt;&gt; Changed occupations with current employer into a different major group last year ;  &gt; Females ;</t>
  </si>
  <si>
    <t>Western Australia ;  &gt;&gt;&gt; No change in usual weekly hours with current employer last year ;  Persons ;</t>
  </si>
  <si>
    <t>Western Australia ;  &gt;&gt;&gt; No change in usual weekly hours with current employer last year ;  &gt; Males ;</t>
  </si>
  <si>
    <t>Western Australia ;  &gt;&gt;&gt; No change in usual weekly hours with current employer last year ;  &gt; Females ;</t>
  </si>
  <si>
    <t>Western Australia ;  &gt;&gt;&gt; Usual weekly hours increased with current employer last year ;  Persons ;</t>
  </si>
  <si>
    <t>Western Australia ;  &gt;&gt;&gt; Usual weekly hours increased with current employer last year ;  &gt; Males ;</t>
  </si>
  <si>
    <t>Western Australia ;  &gt;&gt;&gt; Usual weekly hours increased with current employer last year ;  &gt; Females ;</t>
  </si>
  <si>
    <t>Western Australia ;  &gt;&gt;&gt;&gt; Usual weekly hours increased with more full-time hours last year ;  Persons ;</t>
  </si>
  <si>
    <t>Western Australia ;  &gt;&gt;&gt;&gt; Usual weekly hours increased with more full-time hours last year ;  &gt; Males ;</t>
  </si>
  <si>
    <t>Western Australia ;  &gt;&gt;&gt;&gt; Usual weekly hours increased with more full-time hours last year ;  &gt; Females ;</t>
  </si>
  <si>
    <t>Western Australia ;  &gt;&gt;&gt;&gt; Usual weekly hours increased from part-time to full-time hours last year ;  Persons ;</t>
  </si>
  <si>
    <t>Western Australia ;  &gt;&gt;&gt;&gt; Usual weekly hours increased from part-time to full-time hours last year ;  &gt; Males ;</t>
  </si>
  <si>
    <t>Western Australia ;  &gt;&gt;&gt;&gt; Usual weekly hours increased from part-time to full-time hours last year ;  &gt; Females ;</t>
  </si>
  <si>
    <t>Western Australia ;  &gt;&gt;&gt;&gt; Usual weekly hours increased with more part-time hours last year ;  Persons ;</t>
  </si>
  <si>
    <t>Western Australia ;  &gt;&gt;&gt;&gt; Usual weekly hours increased with more part-time hours last year ;  &gt; Males ;</t>
  </si>
  <si>
    <t>Western Australia ;  &gt;&gt;&gt;&gt; Usual weekly hours increased with more part-time hours last year ;  &gt; Females ;</t>
  </si>
  <si>
    <t>Western Australia ;  &gt;&gt;&gt; Usual weekly hours decreased with current employer last year ;  Persons ;</t>
  </si>
  <si>
    <t>Western Australia ;  &gt;&gt;&gt; Usual weekly hours decreased with current employer last year ;  &gt; Males ;</t>
  </si>
  <si>
    <t>Western Australia ;  &gt;&gt;&gt; Usual weekly hours decreased with current employer last year ;  &gt; Females ;</t>
  </si>
  <si>
    <t>Western Australia ;  &gt;&gt;&gt;&gt; Usual weekly hours decreased with fewer full-time hours last year ;  Persons ;</t>
  </si>
  <si>
    <t>Western Australia ;  &gt;&gt;&gt;&gt; Usual weekly hours decreased with fewer full-time hours last year ;  &gt; Males ;</t>
  </si>
  <si>
    <t>Western Australia ;  &gt;&gt;&gt;&gt; Usual weekly hours decreased with fewer full-time hours last year ;  &gt; Females ;</t>
  </si>
  <si>
    <t>Western Australia ;  &gt;&gt;&gt;&gt; Usual weekly hours decreased from full-time to part-time hours last year ;  Persons ;</t>
  </si>
  <si>
    <t>Western Australia ;  &gt;&gt;&gt;&gt; Usual weekly hours decreased from full-time to part-time hours last year ;  &gt; Males ;</t>
  </si>
  <si>
    <t>Western Australia ;  &gt;&gt;&gt;&gt; Usual weekly hours decreased from full-time to part-time hours last year ;  &gt; Females ;</t>
  </si>
  <si>
    <t>Western Australia ;  &gt;&gt;&gt;&gt; Usual weekly hours decreased with fewer part-time hours last year ;  Persons ;</t>
  </si>
  <si>
    <t>Western Australia ;  &gt;&gt;&gt;&gt; Usual weekly hours decreased with fewer part-time hours last year ;  &gt; Males ;</t>
  </si>
  <si>
    <t>Western Australia ;  &gt;&gt;&gt;&gt; Usual weekly hours decreased with fewer part-time hours last year ;  &gt; Females ;</t>
  </si>
  <si>
    <t>Western Australia ;  &gt;&gt;&gt; Did not know or usual weekly hours varied last year ;  Persons ;</t>
  </si>
  <si>
    <t>Western Australia ;  &gt;&gt;&gt; Did not know or usual weekly hours varied last year ;  &gt; Males ;</t>
  </si>
  <si>
    <t>Western Australia ;  &gt;&gt;&gt; Did not know or usual weekly hours varied last year ;  &gt; Females ;</t>
  </si>
  <si>
    <t>Western Australia ;  &gt;&gt;&gt; Promoted last year ;  Persons ;</t>
  </si>
  <si>
    <t>Western Australia ;  &gt;&gt;&gt; Promoted last year ;  &gt; Males ;</t>
  </si>
  <si>
    <t>Western Australia ;  &gt;&gt;&gt; Promoted last year ;  &gt; Females ;</t>
  </si>
  <si>
    <t>Western Australia ;  &gt;&gt;&gt; Was not promoted last year ;  Persons ;</t>
  </si>
  <si>
    <t>Western Australia ;  &gt;&gt;&gt; Was not promoted last year ;  &gt; Males ;</t>
  </si>
  <si>
    <t>Western Australia ;  &gt;&gt;&gt; Was not promoted last year ;  &gt; Females ;</t>
  </si>
  <si>
    <t>Western Australia ;  &gt;&gt;&gt; Transferred last year ;  Persons ;</t>
  </si>
  <si>
    <t>Western Australia ;  &gt;&gt;&gt; Transferred last year ;  &gt; Males ;</t>
  </si>
  <si>
    <t>Western Australia ;  &gt;&gt;&gt; Transferred last year ;  &gt; Females ;</t>
  </si>
  <si>
    <t>Western Australia ;  &gt;&gt;&gt; Was not transferred last year ;  Persons ;</t>
  </si>
  <si>
    <t>Western Australia ;  &gt;&gt;&gt; Was not transferred last year ;  &gt; Males ;</t>
  </si>
  <si>
    <t>Western Australia ;  &gt;&gt;&gt; Was not transferred last year ;  &gt; Females ;</t>
  </si>
  <si>
    <t>Western Australia ;  &gt;&gt;&gt; Promoted or transferred last year ;  Persons ;</t>
  </si>
  <si>
    <t>Western Australia ;  &gt;&gt;&gt; Promoted or transferred last year ;  &gt; Males ;</t>
  </si>
  <si>
    <t>Western Australia ;  &gt;&gt;&gt; Promoted or transferred last year ;  &gt; Females ;</t>
  </si>
  <si>
    <t>Western Australia ;  &gt;&gt;&gt;&gt; Promoted and transferred last year ;  Persons ;</t>
  </si>
  <si>
    <t>Western Australia ;  &gt;&gt;&gt;&gt; Promoted and transferred last year ;  &gt; Males ;</t>
  </si>
  <si>
    <t>Western Australia ;  &gt;&gt;&gt;&gt; Promoted and transferred last year ;  &gt; Females ;</t>
  </si>
  <si>
    <t>Western Australia ;  &gt;&gt;&gt;&gt; Promoted only last year ;  Persons ;</t>
  </si>
  <si>
    <t>Western Australia ;  &gt;&gt;&gt;&gt; Promoted only last year ;  &gt; Males ;</t>
  </si>
  <si>
    <t>Western Australia ;  &gt;&gt;&gt;&gt; Promoted only last year ;  &gt; Females ;</t>
  </si>
  <si>
    <t>Western Australia ;  &gt;&gt;&gt;&gt; Transferred only last year ;  Persons ;</t>
  </si>
  <si>
    <t>Western Australia ;  &gt;&gt;&gt;&gt; Transferred only last year ;  &gt; Males ;</t>
  </si>
  <si>
    <t>Western Australia ;  &gt;&gt;&gt;&gt; Transferred only last year ;  &gt; Females ;</t>
  </si>
  <si>
    <t>Western Australia ;  &gt;&gt;&gt; Was not promoted or transferred last year ;  Persons ;</t>
  </si>
  <si>
    <t>Western Australia ;  &gt;&gt;&gt; Was not promoted or transferred last year ;  &gt; Males ;</t>
  </si>
  <si>
    <t>Western Australia ;  &gt;&gt;&gt; Was not promoted or transferred last year ;  &gt; Females ;</t>
  </si>
  <si>
    <t>Western Australia ;  &gt;&gt; Owner managers and contributing family workers ;  Persons ;</t>
  </si>
  <si>
    <t>A126275454W</t>
  </si>
  <si>
    <t>A126298782K</t>
  </si>
  <si>
    <t>A126287118J</t>
  </si>
  <si>
    <t>A126275534W</t>
  </si>
  <si>
    <t>A126298862K</t>
  </si>
  <si>
    <t>A126287198V</t>
  </si>
  <si>
    <t>A126275458F</t>
  </si>
  <si>
    <t>A126298786V</t>
  </si>
  <si>
    <t>A126287122X</t>
  </si>
  <si>
    <t>A126275538F</t>
  </si>
  <si>
    <t>A126298866V</t>
  </si>
  <si>
    <t>A126287202X</t>
  </si>
  <si>
    <t>A126275542W</t>
  </si>
  <si>
    <t>A126298870K</t>
  </si>
  <si>
    <t>A126287206J</t>
  </si>
  <si>
    <t>A126275622W</t>
  </si>
  <si>
    <t>A126298950K</t>
  </si>
  <si>
    <t>A126287286V</t>
  </si>
  <si>
    <t>A126275430C</t>
  </si>
  <si>
    <t>A126298758K</t>
  </si>
  <si>
    <t>A126287094A</t>
  </si>
  <si>
    <t>A126275610L</t>
  </si>
  <si>
    <t>A126298938V</t>
  </si>
  <si>
    <t>A126287274K</t>
  </si>
  <si>
    <t>A126275614W</t>
  </si>
  <si>
    <t>A126298942K</t>
  </si>
  <si>
    <t>A126287278V</t>
  </si>
  <si>
    <t>A126275434L</t>
  </si>
  <si>
    <t>A126298762A</t>
  </si>
  <si>
    <t>A126287098K</t>
  </si>
  <si>
    <t>A126275494R</t>
  </si>
  <si>
    <t>A126298822T</t>
  </si>
  <si>
    <t>A126287158A</t>
  </si>
  <si>
    <t>A126275546F</t>
  </si>
  <si>
    <t>A126298874V</t>
  </si>
  <si>
    <t>A126287210X</t>
  </si>
  <si>
    <t>A126275626F</t>
  </si>
  <si>
    <t>A126298954V</t>
  </si>
  <si>
    <t>A126287290K</t>
  </si>
  <si>
    <t>A126275438W</t>
  </si>
  <si>
    <t>A126298766K</t>
  </si>
  <si>
    <t>A126287102R</t>
  </si>
  <si>
    <t>A126275578X</t>
  </si>
  <si>
    <t>A126298906A</t>
  </si>
  <si>
    <t>A126287242T</t>
  </si>
  <si>
    <t>A126275582R</t>
  </si>
  <si>
    <t>A126298910T</t>
  </si>
  <si>
    <t>A126287246A</t>
  </si>
  <si>
    <t>A126275470W</t>
  </si>
  <si>
    <t>A126298798C</t>
  </si>
  <si>
    <t>A126287134J</t>
  </si>
  <si>
    <t>A126275442L</t>
  </si>
  <si>
    <t>A126298770A</t>
  </si>
  <si>
    <t>A126287106X</t>
  </si>
  <si>
    <t>A126275498X</t>
  </si>
  <si>
    <t>A126298826A</t>
  </si>
  <si>
    <t>A126287162T</t>
  </si>
  <si>
    <t>A126275462W</t>
  </si>
  <si>
    <t>A126298790K</t>
  </si>
  <si>
    <t>A126287126J</t>
  </si>
  <si>
    <t>A126275502C</t>
  </si>
  <si>
    <t>A126298830T</t>
  </si>
  <si>
    <t>A126287166A</t>
  </si>
  <si>
    <t>A126275474F</t>
  </si>
  <si>
    <t>A126298802J</t>
  </si>
  <si>
    <t>A126287138T</t>
  </si>
  <si>
    <t>A126275506L</t>
  </si>
  <si>
    <t>A126298834A</t>
  </si>
  <si>
    <t>A126287170T</t>
  </si>
  <si>
    <t>A126275550W</t>
  </si>
  <si>
    <t>A126298878C</t>
  </si>
  <si>
    <t>A126287214J</t>
  </si>
  <si>
    <t>A126275510C</t>
  </si>
  <si>
    <t>A126298838K</t>
  </si>
  <si>
    <t>A126287174A</t>
  </si>
  <si>
    <t>A126275478R</t>
  </si>
  <si>
    <t>A126298806T</t>
  </si>
  <si>
    <t>A126287142J</t>
  </si>
  <si>
    <t>A126275586X</t>
  </si>
  <si>
    <t>A126298914A</t>
  </si>
  <si>
    <t>A126287250T</t>
  </si>
  <si>
    <t>A126275554F</t>
  </si>
  <si>
    <t>A126298882V</t>
  </si>
  <si>
    <t>A126287218T</t>
  </si>
  <si>
    <t>A126275558R</t>
  </si>
  <si>
    <t>A126298886C</t>
  </si>
  <si>
    <t>A126287222J</t>
  </si>
  <si>
    <t>A126275630W</t>
  </si>
  <si>
    <t>A126298958C</t>
  </si>
  <si>
    <t>A126287294V</t>
  </si>
  <si>
    <t>A126275446W</t>
  </si>
  <si>
    <t>A126298774K</t>
  </si>
  <si>
    <t>A126287110R</t>
  </si>
  <si>
    <t>A126275514L</t>
  </si>
  <si>
    <t>A126298842A</t>
  </si>
  <si>
    <t>A126287178K</t>
  </si>
  <si>
    <t>A126275466F</t>
  </si>
  <si>
    <t>A126298794V</t>
  </si>
  <si>
    <t>A126287130X</t>
  </si>
  <si>
    <t>A126275562F</t>
  </si>
  <si>
    <t>A126298890V</t>
  </si>
  <si>
    <t>A126287226T</t>
  </si>
  <si>
    <t>A126275566R</t>
  </si>
  <si>
    <t>A126298894C</t>
  </si>
  <si>
    <t>A126287230J</t>
  </si>
  <si>
    <t>A126275482F</t>
  </si>
  <si>
    <t>A126298810J</t>
  </si>
  <si>
    <t>A126287146T</t>
  </si>
  <si>
    <t>A126275450L</t>
  </si>
  <si>
    <t>A126298778V</t>
  </si>
  <si>
    <t>A126287114X</t>
  </si>
  <si>
    <t>A126275634F</t>
  </si>
  <si>
    <t>A126298962V</t>
  </si>
  <si>
    <t>A126287298C</t>
  </si>
  <si>
    <t>A126275518W</t>
  </si>
  <si>
    <t>A126298846K</t>
  </si>
  <si>
    <t>A126287182A</t>
  </si>
  <si>
    <t>A126275590R</t>
  </si>
  <si>
    <t>A126298918K</t>
  </si>
  <si>
    <t>A126287254A</t>
  </si>
  <si>
    <t>A126274558W</t>
  </si>
  <si>
    <t>A126297886K</t>
  </si>
  <si>
    <t>A126286222R</t>
  </si>
  <si>
    <t>A126274514V</t>
  </si>
  <si>
    <t>A126297842J</t>
  </si>
  <si>
    <t>A126286178T</t>
  </si>
  <si>
    <t>A126274442V</t>
  </si>
  <si>
    <t>A126297770J</t>
  </si>
  <si>
    <t>A126286106F</t>
  </si>
  <si>
    <t>A126274518C</t>
  </si>
  <si>
    <t>A126297846T</t>
  </si>
  <si>
    <t>A126286182J</t>
  </si>
  <si>
    <t>A126274522V</t>
  </si>
  <si>
    <t>A126297850J</t>
  </si>
  <si>
    <t>A126286186T</t>
  </si>
  <si>
    <t>A126274446C</t>
  </si>
  <si>
    <t>A126297774T</t>
  </si>
  <si>
    <t>A126286110W</t>
  </si>
  <si>
    <t>A126274450V</t>
  </si>
  <si>
    <t>A126297778A</t>
  </si>
  <si>
    <t>A126286114F</t>
  </si>
  <si>
    <t>A126274490L</t>
  </si>
  <si>
    <t>A126297818J</t>
  </si>
  <si>
    <t>A126286154X</t>
  </si>
  <si>
    <t>A126274406K</t>
  </si>
  <si>
    <t>A126297734X</t>
  </si>
  <si>
    <t>A126286070R</t>
  </si>
  <si>
    <t>A126274526C</t>
  </si>
  <si>
    <t>A126297854T</t>
  </si>
  <si>
    <t>A126286190J</t>
  </si>
  <si>
    <t>A126274494W</t>
  </si>
  <si>
    <t>A126297822X</t>
  </si>
  <si>
    <t>A126286158J</t>
  </si>
  <si>
    <t>A126274538L</t>
  </si>
  <si>
    <t>A126297866A</t>
  </si>
  <si>
    <t>A126286202F</t>
  </si>
  <si>
    <t>A126274410A</t>
  </si>
  <si>
    <t>A126297738J</t>
  </si>
  <si>
    <t>A126286074X</t>
  </si>
  <si>
    <t>A126274346V</t>
  </si>
  <si>
    <t>A126297674J</t>
  </si>
  <si>
    <t>A126286010L</t>
  </si>
  <si>
    <t>A126274374C</t>
  </si>
  <si>
    <t>A126297702F</t>
  </si>
  <si>
    <t>A126286038R</t>
  </si>
  <si>
    <t>A126274454C</t>
  </si>
  <si>
    <t>A126297782T</t>
  </si>
  <si>
    <t>A126286118R</t>
  </si>
  <si>
    <t>A126274378L</t>
  </si>
  <si>
    <t>A126297706R</t>
  </si>
  <si>
    <t>A126286042F</t>
  </si>
  <si>
    <t>A126274458L</t>
  </si>
  <si>
    <t>A126297786A</t>
  </si>
  <si>
    <t>A126286122F</t>
  </si>
  <si>
    <t>A126274462C</t>
  </si>
  <si>
    <t>A126297790T</t>
  </si>
  <si>
    <t>A126286126R</t>
  </si>
  <si>
    <t>A126274542C</t>
  </si>
  <si>
    <t>A126297870T</t>
  </si>
  <si>
    <t>A126286206R</t>
  </si>
  <si>
    <t>A126274350K</t>
  </si>
  <si>
    <t>A126297678T</t>
  </si>
  <si>
    <t>A126286014W</t>
  </si>
  <si>
    <t>A126274530V</t>
  </si>
  <si>
    <t>A126297858A</t>
  </si>
  <si>
    <t>A126286194T</t>
  </si>
  <si>
    <t>A126274534C</t>
  </si>
  <si>
    <t>A126297862T</t>
  </si>
  <si>
    <t>A126286198A</t>
  </si>
  <si>
    <t>A126274354V</t>
  </si>
  <si>
    <t>A126297682J</t>
  </si>
  <si>
    <t>A126286018F</t>
  </si>
  <si>
    <t>A126274414K</t>
  </si>
  <si>
    <t>A126297742X</t>
  </si>
  <si>
    <t>A126286078J</t>
  </si>
  <si>
    <t>A126274466L</t>
  </si>
  <si>
    <t>A126297794A</t>
  </si>
  <si>
    <t>A126286130F</t>
  </si>
  <si>
    <t>A126274546L</t>
  </si>
  <si>
    <t>A126297874A</t>
  </si>
  <si>
    <t>A126286210F</t>
  </si>
  <si>
    <t>A126274358C</t>
  </si>
  <si>
    <t>A126297686T</t>
  </si>
  <si>
    <t>A126286022W</t>
  </si>
  <si>
    <t>A126274498F</t>
  </si>
  <si>
    <t>A126297826J</t>
  </si>
  <si>
    <t>A126286162X</t>
  </si>
  <si>
    <t>A126274502K</t>
  </si>
  <si>
    <t>A126297830X</t>
  </si>
  <si>
    <t>A126286166J</t>
  </si>
  <si>
    <t>A126274390C</t>
  </si>
  <si>
    <t>A126297718X</t>
  </si>
  <si>
    <t>A126286054R</t>
  </si>
  <si>
    <t>A126274362V</t>
  </si>
  <si>
    <t>A126297690J</t>
  </si>
  <si>
    <t>A126286026F</t>
  </si>
  <si>
    <t>A126274418V</t>
  </si>
  <si>
    <t>A126297746J</t>
  </si>
  <si>
    <t>A126286082X</t>
  </si>
  <si>
    <t>A126274382C</t>
  </si>
  <si>
    <t>A126297710F</t>
  </si>
  <si>
    <t>A126286046R</t>
  </si>
  <si>
    <t>A126274422K</t>
  </si>
  <si>
    <t>A126297750X</t>
  </si>
  <si>
    <t>A126286086J</t>
  </si>
  <si>
    <t>A126274394L</t>
  </si>
  <si>
    <t>A126297722R</t>
  </si>
  <si>
    <t>A126286058X</t>
  </si>
  <si>
    <t>A126274426V</t>
  </si>
  <si>
    <t>A126297754J</t>
  </si>
  <si>
    <t>A126286090X</t>
  </si>
  <si>
    <t>A126274470C</t>
  </si>
  <si>
    <t>A126297798K</t>
  </si>
  <si>
    <t>A126286134R</t>
  </si>
  <si>
    <t>A126274430K</t>
  </si>
  <si>
    <t>A126297758T</t>
  </si>
  <si>
    <t>A126286094J</t>
  </si>
  <si>
    <t>A126274398W</t>
  </si>
  <si>
    <t>A126297726X</t>
  </si>
  <si>
    <t>A126286062R</t>
  </si>
  <si>
    <t>A126274506V</t>
  </si>
  <si>
    <t>A126297834J</t>
  </si>
  <si>
    <t>A126286170X</t>
  </si>
  <si>
    <t>A126274474L</t>
  </si>
  <si>
    <t>A126297802R</t>
  </si>
  <si>
    <t>A126286138X</t>
  </si>
  <si>
    <t>A126274478W</t>
  </si>
  <si>
    <t>A126297806X</t>
  </si>
  <si>
    <t>A126286142R</t>
  </si>
  <si>
    <t>A126274550C</t>
  </si>
  <si>
    <t>Western Australia ;  &gt;&gt; Owner managers and contributing family workers ;  &gt; Males ;</t>
  </si>
  <si>
    <t>Western Australia ;  &gt;&gt; Owner managers and contributing family workers ;  &gt; Females ;</t>
  </si>
  <si>
    <t>Western Australia ;  &gt;&gt;&gt; No change in usual weekly hours last year ;  Persons ;</t>
  </si>
  <si>
    <t>Western Australia ;  &gt;&gt;&gt; No change in usual weekly hours last year ;  &gt; Males ;</t>
  </si>
  <si>
    <t>Western Australia ;  &gt;&gt;&gt; No change in usual weekly hours last year ;  &gt; Females ;</t>
  </si>
  <si>
    <t>Western Australia ;  &gt;&gt;&gt; Usual weekly hours increased last year ;  Persons ;</t>
  </si>
  <si>
    <t>Western Australia ;  &gt;&gt;&gt; Usual weekly hours increased last year ;  &gt; Males ;</t>
  </si>
  <si>
    <t>Western Australia ;  &gt;&gt;&gt; Usual weekly hours increased last year ;  &gt; Females ;</t>
  </si>
  <si>
    <t>Western Australia ;  &gt;&gt;&gt; Usual weekly hours decreased last year ;  Persons ;</t>
  </si>
  <si>
    <t>Western Australia ;  &gt;&gt;&gt; Usual weekly hours decreased last year ;  &gt; Males ;</t>
  </si>
  <si>
    <t>Western Australia ;  &gt;&gt;&gt; Usual weekly hours decreased last year ;  &gt; Females ;</t>
  </si>
  <si>
    <t>Tasmania ;  Employed total ;  Persons ;</t>
  </si>
  <si>
    <t>Tasmania ;  Employed total ;  &gt; Males ;</t>
  </si>
  <si>
    <t>Tasmania ;  Employed total ;  &gt; Females ;</t>
  </si>
  <si>
    <t>Tasmania ;  &gt; Less than 12 months in main job ;  Persons ;</t>
  </si>
  <si>
    <t>Tasmania ;  &gt; Less than 12 months in main job ;  &gt; Males ;</t>
  </si>
  <si>
    <t>Tasmania ;  &gt; Less than 12 months in main job ;  &gt; Females ;</t>
  </si>
  <si>
    <t>Tasmania ;  &gt;&gt; Changed jobs in last 12 months ;  Persons ;</t>
  </si>
  <si>
    <t>Tasmania ;  &gt;&gt; Changed jobs in last 12 months ;  &gt; Males ;</t>
  </si>
  <si>
    <t>Tasmania ;  &gt;&gt; Changed jobs in last 12 months ;  &gt; Females ;</t>
  </si>
  <si>
    <t>Tasmania ;  &gt;&gt;&gt; Changed jobs in the same industry division ;  Persons ;</t>
  </si>
  <si>
    <t>Tasmania ;  &gt;&gt;&gt; Changed jobs in the same industry division ;  &gt; Males ;</t>
  </si>
  <si>
    <t>Tasmania ;  &gt;&gt;&gt; Changed jobs in the same industry division ;  &gt; Females ;</t>
  </si>
  <si>
    <t>Tasmania ;  &gt;&gt;&gt; Changed jobs into a different industry division ;  Persons ;</t>
  </si>
  <si>
    <t>Tasmania ;  &gt;&gt;&gt; Changed jobs into a different industry division ;  &gt; Males ;</t>
  </si>
  <si>
    <t>Tasmania ;  &gt;&gt;&gt; Changed jobs into a different industry division ;  &gt; Females ;</t>
  </si>
  <si>
    <t>Tasmania ;  &gt;&gt;&gt; Changed jobs in the same major occupation group ;  Persons ;</t>
  </si>
  <si>
    <t>Tasmania ;  &gt;&gt;&gt; Changed jobs in the same major occupation group ;  &gt; Males ;</t>
  </si>
  <si>
    <t>Tasmania ;  &gt;&gt;&gt; Changed jobs in the same major occupation group ;  &gt; Females ;</t>
  </si>
  <si>
    <t>Tasmania ;  &gt;&gt;&gt; Changed jobs into a different major occupation group ;  Persons ;</t>
  </si>
  <si>
    <t>Tasmania ;  &gt;&gt;&gt; Changed jobs into a different major occupation group ;  &gt; Males ;</t>
  </si>
  <si>
    <t>Tasmania ;  &gt;&gt;&gt; Changed jobs into a different major occupation group ;  &gt; Females ;</t>
  </si>
  <si>
    <t>Tasmania ;  &gt;&gt;&gt; Changed to a job with the same usual hours ;  Persons ;</t>
  </si>
  <si>
    <t>Tasmania ;  &gt;&gt;&gt; Changed to a job with the same usual hours ;  &gt; Males ;</t>
  </si>
  <si>
    <t>Tasmania ;  &gt;&gt;&gt; Changed to a job with the same usual hours ;  &gt; Females ;</t>
  </si>
  <si>
    <t>Tasmania ;  &gt;&gt;&gt; Changed to a job with more usual hours ;  Persons ;</t>
  </si>
  <si>
    <t>Tasmania ;  &gt;&gt;&gt; Changed to a job with more usual hours ;  &gt; Males ;</t>
  </si>
  <si>
    <t>Tasmania ;  &gt;&gt;&gt; Changed to a job with more usual hours ;  &gt; Females ;</t>
  </si>
  <si>
    <t>Tasmania ;  &gt;&gt;&gt;&gt; Changed to a job with more full-time hours ;  Persons ;</t>
  </si>
  <si>
    <t>Tasmania ;  &gt;&gt;&gt;&gt; Changed to a job with more full-time hours ;  &gt; Males ;</t>
  </si>
  <si>
    <t>Tasmania ;  &gt;&gt;&gt;&gt; Changed to a job with more full-time hours ;  &gt; Females ;</t>
  </si>
  <si>
    <t>Tasmania ;  &gt;&gt;&gt;&gt; Changed from a part-time job to a full-time job ;  Persons ;</t>
  </si>
  <si>
    <t>Tasmania ;  &gt;&gt;&gt;&gt; Changed from a part-time job to a full-time job ;  &gt; Males ;</t>
  </si>
  <si>
    <t>Tasmania ;  &gt;&gt;&gt;&gt; Changed from a part-time job to a full-time job ;  &gt; Females ;</t>
  </si>
  <si>
    <t>Tasmania ;  &gt;&gt;&gt;&gt; Changed to a job with more part-time hours ;  Persons ;</t>
  </si>
  <si>
    <t>Tasmania ;  &gt;&gt;&gt;&gt; Changed to a job with more part-time hours ;  &gt; Males ;</t>
  </si>
  <si>
    <t>Tasmania ;  &gt;&gt;&gt;&gt; Changed to a job with more part-time hours ;  &gt; Females ;</t>
  </si>
  <si>
    <t>Tasmania ;  &gt;&gt;&gt; Changed to a job with fewer usual hours ;  Persons ;</t>
  </si>
  <si>
    <t>Tasmania ;  &gt;&gt;&gt; Changed to a job with fewer usual hours ;  &gt; Males ;</t>
  </si>
  <si>
    <t>Tasmania ;  &gt;&gt;&gt; Changed to a job with fewer usual hours ;  &gt; Females ;</t>
  </si>
  <si>
    <t>Tasmania ;  &gt;&gt;&gt;&gt; Changed to a job with fewer full-time hours ;  Persons ;</t>
  </si>
  <si>
    <t>Tasmania ;  &gt;&gt;&gt;&gt; Changed to a job with fewer full-time hours ;  &gt; Males ;</t>
  </si>
  <si>
    <t>Tasmania ;  &gt;&gt;&gt;&gt; Changed to a job with fewer full-time hours ;  &gt; Females ;</t>
  </si>
  <si>
    <t>Tasmania ;  &gt;&gt;&gt;&gt; Changed from a full-time job to a part-time job ;  Persons ;</t>
  </si>
  <si>
    <t>Tasmania ;  &gt;&gt;&gt;&gt; Changed from a full-time job to a part-time job ;  &gt; Males ;</t>
  </si>
  <si>
    <t>Tasmania ;  &gt;&gt;&gt;&gt; Changed from a full-time job to a part-time job ;  &gt; Females ;</t>
  </si>
  <si>
    <t>Tasmania ;  &gt;&gt;&gt;&gt; Changed to a job with fewer part-time hours ;  Persons ;</t>
  </si>
  <si>
    <t>Tasmania ;  &gt;&gt;&gt;&gt; Changed to a job with fewer part-time hours ;  &gt; Males ;</t>
  </si>
  <si>
    <t>Tasmania ;  &gt;&gt;&gt;&gt; Changed to a job with fewer part-time hours ;  &gt; Females ;</t>
  </si>
  <si>
    <t>Tasmania ;  &gt;&gt;&gt; Changed jobs with the same status in employment ;  Persons ;</t>
  </si>
  <si>
    <t>Tasmania ;  &gt;&gt;&gt; Changed jobs with the same status in employment ;  &gt; Males ;</t>
  </si>
  <si>
    <t>Tasmania ;  &gt;&gt;&gt; Changed jobs with the same status in employment ;  &gt; Females ;</t>
  </si>
  <si>
    <t>Tasmania ;  &gt;&gt;&gt; Changed jobs with a different status in employment ;  Persons ;</t>
  </si>
  <si>
    <t>Tasmania ;  &gt;&gt;&gt; Changed jobs with a different status in employment ;  &gt; Males ;</t>
  </si>
  <si>
    <t>Tasmania ;  &gt;&gt;&gt; Changed jobs with a different status in employment ;  &gt; Females ;</t>
  </si>
  <si>
    <t>Tasmania ;  &gt;&gt; Did not change jobs in last 12 months ;  Persons ;</t>
  </si>
  <si>
    <t>Tasmania ;  &gt;&gt; Did not change jobs in last 12 months ;  &gt; Males ;</t>
  </si>
  <si>
    <t>Tasmania ;  &gt;&gt; Did not change jobs in last 12 months ;  &gt; Females ;</t>
  </si>
  <si>
    <t>Tasmania ;  &gt; 12 months or more in main job ;  Persons ;</t>
  </si>
  <si>
    <t>Tasmania ;  &gt; 12 months or more in main job ;  &gt; Males ;</t>
  </si>
  <si>
    <t>Tasmania ;  &gt; 12 months or more in main job ;  &gt; Females ;</t>
  </si>
  <si>
    <t>Tasmania ;  &gt;&gt; Employees ;  Persons ;</t>
  </si>
  <si>
    <t>Tasmania ;  &gt;&gt; Employees ;  &gt; Males ;</t>
  </si>
  <si>
    <t>Tasmania ;  &gt;&gt; Employees ;  &gt; Females ;</t>
  </si>
  <si>
    <t>Tasmania ;  &gt;&gt;&gt; No change in occupation with current employer last year ;  Persons ;</t>
  </si>
  <si>
    <t>Tasmania ;  &gt;&gt;&gt; No change in occupation with current employer last year ;  &gt; Males ;</t>
  </si>
  <si>
    <t>Tasmania ;  &gt;&gt;&gt; No change in occupation with current employer last year ;  &gt; Females ;</t>
  </si>
  <si>
    <t>Tasmania ;  &gt;&gt;&gt; Changed occupations with current employer in the same major group last year ;  Persons ;</t>
  </si>
  <si>
    <t>Tasmania ;  &gt;&gt;&gt; Changed occupations with current employer in the same major group last year ;  &gt; Males ;</t>
  </si>
  <si>
    <t>Tasmania ;  &gt;&gt;&gt; Changed occupations with current employer in the same major group last year ;  &gt; Females ;</t>
  </si>
  <si>
    <t>Tasmania ;  &gt;&gt;&gt; Changed occupations with current employer into a different major group last year ;  Persons ;</t>
  </si>
  <si>
    <t>Tasmania ;  &gt;&gt;&gt; Changed occupations with current employer into a different major group last year ;  &gt; Males ;</t>
  </si>
  <si>
    <t>Tasmania ;  &gt;&gt;&gt; Changed occupations with current employer into a different major group last year ;  &gt; Females ;</t>
  </si>
  <si>
    <t>Tasmania ;  &gt;&gt;&gt; No change in usual weekly hours with current employer last year ;  Persons ;</t>
  </si>
  <si>
    <t>Tasmania ;  &gt;&gt;&gt; No change in usual weekly hours with current employer last year ;  &gt; Males ;</t>
  </si>
  <si>
    <t>Tasmania ;  &gt;&gt;&gt; No change in usual weekly hours with current employer last year ;  &gt; Females ;</t>
  </si>
  <si>
    <t>Tasmania ;  &gt;&gt;&gt; Usual weekly hours increased with current employer last year ;  Persons ;</t>
  </si>
  <si>
    <t>Tasmania ;  &gt;&gt;&gt; Usual weekly hours increased with current employer last year ;  &gt; Males ;</t>
  </si>
  <si>
    <t>Tasmania ;  &gt;&gt;&gt; Usual weekly hours increased with current employer last year ;  &gt; Females ;</t>
  </si>
  <si>
    <t>Tasmania ;  &gt;&gt;&gt;&gt; Usual weekly hours increased with more full-time hours last year ;  Persons ;</t>
  </si>
  <si>
    <t>Tasmania ;  &gt;&gt;&gt;&gt; Usual weekly hours increased with more full-time hours last year ;  &gt; Males ;</t>
  </si>
  <si>
    <t>Tasmania ;  &gt;&gt;&gt;&gt; Usual weekly hours increased with more full-time hours last year ;  &gt; Females ;</t>
  </si>
  <si>
    <t>Tasmania ;  &gt;&gt;&gt;&gt; Usual weekly hours increased from part-time to full-time hours last year ;  Persons ;</t>
  </si>
  <si>
    <t>Tasmania ;  &gt;&gt;&gt;&gt; Usual weekly hours increased from part-time to full-time hours last year ;  &gt; Males ;</t>
  </si>
  <si>
    <t>Tasmania ;  &gt;&gt;&gt;&gt; Usual weekly hours increased from part-time to full-time hours last year ;  &gt; Females ;</t>
  </si>
  <si>
    <t>Tasmania ;  &gt;&gt;&gt;&gt; Usual weekly hours increased with more part-time hours last year ;  Persons ;</t>
  </si>
  <si>
    <t>Tasmania ;  &gt;&gt;&gt;&gt; Usual weekly hours increased with more part-time hours last year ;  &gt; Males ;</t>
  </si>
  <si>
    <t>Tasmania ;  &gt;&gt;&gt;&gt; Usual weekly hours increased with more part-time hours last year ;  &gt; Females ;</t>
  </si>
  <si>
    <t>Tasmania ;  &gt;&gt;&gt; Usual weekly hours decreased with current employer last year ;  Persons ;</t>
  </si>
  <si>
    <t>Tasmania ;  &gt;&gt;&gt; Usual weekly hours decreased with current employer last year ;  &gt; Males ;</t>
  </si>
  <si>
    <t>Tasmania ;  &gt;&gt;&gt; Usual weekly hours decreased with current employer last year ;  &gt; Females ;</t>
  </si>
  <si>
    <t>Tasmania ;  &gt;&gt;&gt;&gt; Usual weekly hours decreased with fewer full-time hours last year ;  Persons ;</t>
  </si>
  <si>
    <t>Tasmania ;  &gt;&gt;&gt;&gt; Usual weekly hours decreased with fewer full-time hours last year ;  &gt; Males ;</t>
  </si>
  <si>
    <t>Tasmania ;  &gt;&gt;&gt;&gt; Usual weekly hours decreased with fewer full-time hours last year ;  &gt; Females ;</t>
  </si>
  <si>
    <t>Tasmania ;  &gt;&gt;&gt;&gt; Usual weekly hours decreased from full-time to part-time hours last year ;  Persons ;</t>
  </si>
  <si>
    <t>Tasmania ;  &gt;&gt;&gt;&gt; Usual weekly hours decreased from full-time to part-time hours last year ;  &gt; Males ;</t>
  </si>
  <si>
    <t>Tasmania ;  &gt;&gt;&gt;&gt; Usual weekly hours decreased from full-time to part-time hours last year ;  &gt; Females ;</t>
  </si>
  <si>
    <t>Tasmania ;  &gt;&gt;&gt;&gt; Usual weekly hours decreased with fewer part-time hours last year ;  Persons ;</t>
  </si>
  <si>
    <t>Tasmania ;  &gt;&gt;&gt;&gt; Usual weekly hours decreased with fewer part-time hours last year ;  &gt; Males ;</t>
  </si>
  <si>
    <t>Tasmania ;  &gt;&gt;&gt;&gt; Usual weekly hours decreased with fewer part-time hours last year ;  &gt; Females ;</t>
  </si>
  <si>
    <t>Tasmania ;  &gt;&gt;&gt; Did not know or usual weekly hours varied last year ;  Persons ;</t>
  </si>
  <si>
    <t>Tasmania ;  &gt;&gt;&gt; Did not know or usual weekly hours varied last year ;  &gt; Males ;</t>
  </si>
  <si>
    <t>Tasmania ;  &gt;&gt;&gt; Did not know or usual weekly hours varied last year ;  &gt; Females ;</t>
  </si>
  <si>
    <t>Tasmania ;  &gt;&gt;&gt; Promoted last year ;  Persons ;</t>
  </si>
  <si>
    <t>Tasmania ;  &gt;&gt;&gt; Promoted last year ;  &gt; Males ;</t>
  </si>
  <si>
    <t>Tasmania ;  &gt;&gt;&gt; Promoted last year ;  &gt; Females ;</t>
  </si>
  <si>
    <t>Tasmania ;  &gt;&gt;&gt; Was not promoted last year ;  Persons ;</t>
  </si>
  <si>
    <t>Tasmania ;  &gt;&gt;&gt; Was not promoted last year ;  &gt; Males ;</t>
  </si>
  <si>
    <t>Tasmania ;  &gt;&gt;&gt; Was not promoted last year ;  &gt; Females ;</t>
  </si>
  <si>
    <t>Tasmania ;  &gt;&gt;&gt; Transferred last year ;  Persons ;</t>
  </si>
  <si>
    <t>Tasmania ;  &gt;&gt;&gt; Transferred last year ;  &gt; Males ;</t>
  </si>
  <si>
    <t>Tasmania ;  &gt;&gt;&gt; Transferred last year ;  &gt; Females ;</t>
  </si>
  <si>
    <t>Tasmania ;  &gt;&gt;&gt; Was not transferred last year ;  Persons ;</t>
  </si>
  <si>
    <t>Tasmania ;  &gt;&gt;&gt; Was not transferred last year ;  &gt; Males ;</t>
  </si>
  <si>
    <t>Tasmania ;  &gt;&gt;&gt; Was not transferred last year ;  &gt; Females ;</t>
  </si>
  <si>
    <t>Tasmania ;  &gt;&gt;&gt; Promoted or transferred last year ;  Persons ;</t>
  </si>
  <si>
    <t>Tasmania ;  &gt;&gt;&gt; Promoted or transferred last year ;  &gt; Males ;</t>
  </si>
  <si>
    <t>Tasmania ;  &gt;&gt;&gt; Promoted or transferred last year ;  &gt; Females ;</t>
  </si>
  <si>
    <t>Tasmania ;  &gt;&gt;&gt;&gt; Promoted and transferred last year ;  Persons ;</t>
  </si>
  <si>
    <t>Tasmania ;  &gt;&gt;&gt;&gt; Promoted and transferred last year ;  &gt; Males ;</t>
  </si>
  <si>
    <t>Tasmania ;  &gt;&gt;&gt;&gt; Promoted and transferred last year ;  &gt; Females ;</t>
  </si>
  <si>
    <t>Tasmania ;  &gt;&gt;&gt;&gt; Promoted only last year ;  Persons ;</t>
  </si>
  <si>
    <t>Tasmania ;  &gt;&gt;&gt;&gt; Promoted only last year ;  &gt; Males ;</t>
  </si>
  <si>
    <t>Tasmania ;  &gt;&gt;&gt;&gt; Promoted only last year ;  &gt; Females ;</t>
  </si>
  <si>
    <t>Tasmania ;  &gt;&gt;&gt;&gt; Transferred only last year ;  Persons ;</t>
  </si>
  <si>
    <t>Tasmania ;  &gt;&gt;&gt;&gt; Transferred only last year ;  &gt; Males ;</t>
  </si>
  <si>
    <t>Tasmania ;  &gt;&gt;&gt;&gt; Transferred only last year ;  &gt; Females ;</t>
  </si>
  <si>
    <t>Tasmania ;  &gt;&gt;&gt; Was not promoted or transferred last year ;  Persons ;</t>
  </si>
  <si>
    <t>Tasmania ;  &gt;&gt;&gt; Was not promoted or transferred last year ;  &gt; Males ;</t>
  </si>
  <si>
    <t>Tasmania ;  &gt;&gt;&gt; Was not promoted or transferred last year ;  &gt; Females ;</t>
  </si>
  <si>
    <t>Tasmania ;  &gt;&gt; Owner managers and contributing family workers ;  Persons ;</t>
  </si>
  <si>
    <t>Tasmania ;  &gt;&gt; Owner managers and contributing family workers ;  &gt; Males ;</t>
  </si>
  <si>
    <t>Tasmania ;  &gt;&gt; Owner managers and contributing family workers ;  &gt; Females ;</t>
  </si>
  <si>
    <t>Tasmania ;  &gt;&gt;&gt; No change in usual weekly hours last year ;  Persons ;</t>
  </si>
  <si>
    <t>Tasmania ;  &gt;&gt;&gt; No change in usual weekly hours last year ;  &gt; Males ;</t>
  </si>
  <si>
    <t>Tasmania ;  &gt;&gt;&gt; No change in usual weekly hours last year ;  &gt; Females ;</t>
  </si>
  <si>
    <t>Tasmania ;  &gt;&gt;&gt; Usual weekly hours increased last year ;  Persons ;</t>
  </si>
  <si>
    <t>Tasmania ;  &gt;&gt;&gt; Usual weekly hours increased last year ;  &gt; Males ;</t>
  </si>
  <si>
    <t>Tasmania ;  &gt;&gt;&gt; Usual weekly hours increased last year ;  &gt; Females ;</t>
  </si>
  <si>
    <t>Tasmania ;  &gt;&gt;&gt; Usual weekly hours decreased last year ;  Persons ;</t>
  </si>
  <si>
    <t>Tasmania ;  &gt;&gt;&gt; Usual weekly hours decreased last year ;  &gt; Males ;</t>
  </si>
  <si>
    <t>Tasmania ;  &gt;&gt;&gt; Usual weekly hours decreased last year ;  &gt; Females ;</t>
  </si>
  <si>
    <t>Northern Territory ;  Employed total ;  Persons ;</t>
  </si>
  <si>
    <t>Northern Territory ;  Employed total ;  &gt; Males ;</t>
  </si>
  <si>
    <t>Northern Territory ;  Employed total ;  &gt; Females ;</t>
  </si>
  <si>
    <t>Northern Territory ;  &gt; Less than 12 months in main job ;  Persons ;</t>
  </si>
  <si>
    <t>Northern Territory ;  &gt; Less than 12 months in main job ;  &gt; Males ;</t>
  </si>
  <si>
    <t>Northern Territory ;  &gt; Less than 12 months in main job ;  &gt; Females ;</t>
  </si>
  <si>
    <t>Northern Territory ;  &gt;&gt; Changed jobs in last 12 months ;  Persons ;</t>
  </si>
  <si>
    <t>Northern Territory ;  &gt;&gt; Changed jobs in last 12 months ;  &gt; Males ;</t>
  </si>
  <si>
    <t>Northern Territory ;  &gt;&gt; Changed jobs in last 12 months ;  &gt; Females ;</t>
  </si>
  <si>
    <t>Northern Territory ;  &gt;&gt;&gt; Changed jobs in the same industry division ;  Persons ;</t>
  </si>
  <si>
    <t>Northern Territory ;  &gt;&gt;&gt; Changed jobs in the same industry division ;  &gt; Males ;</t>
  </si>
  <si>
    <t>Northern Territory ;  &gt;&gt;&gt; Changed jobs in the same industry division ;  &gt; Females ;</t>
  </si>
  <si>
    <t>Northern Territory ;  &gt;&gt;&gt; Changed jobs into a different industry division ;  Persons ;</t>
  </si>
  <si>
    <t>Northern Territory ;  &gt;&gt;&gt; Changed jobs into a different industry division ;  &gt; Males ;</t>
  </si>
  <si>
    <t>Northern Territory ;  &gt;&gt;&gt; Changed jobs into a different industry division ;  &gt; Females ;</t>
  </si>
  <si>
    <t>Northern Territory ;  &gt;&gt;&gt; Changed jobs in the same major occupation group ;  Persons ;</t>
  </si>
  <si>
    <t>Northern Territory ;  &gt;&gt;&gt; Changed jobs in the same major occupation group ;  &gt; Males ;</t>
  </si>
  <si>
    <t>Northern Territory ;  &gt;&gt;&gt; Changed jobs in the same major occupation group ;  &gt; Females ;</t>
  </si>
  <si>
    <t>Northern Territory ;  &gt;&gt;&gt; Changed jobs into a different major occupation group ;  Persons ;</t>
  </si>
  <si>
    <t>Northern Territory ;  &gt;&gt;&gt; Changed jobs into a different major occupation group ;  &gt; Males ;</t>
  </si>
  <si>
    <t>Northern Territory ;  &gt;&gt;&gt; Changed jobs into a different major occupation group ;  &gt; Females ;</t>
  </si>
  <si>
    <t>Northern Territory ;  &gt;&gt;&gt; Changed to a job with the same usual hours ;  Persons ;</t>
  </si>
  <si>
    <t>Northern Territory ;  &gt;&gt;&gt; Changed to a job with the same usual hours ;  &gt; Males ;</t>
  </si>
  <si>
    <t>Northern Territory ;  &gt;&gt;&gt; Changed to a job with the same usual hours ;  &gt; Females ;</t>
  </si>
  <si>
    <t>Northern Territory ;  &gt;&gt;&gt; Changed to a job with more usual hours ;  Persons ;</t>
  </si>
  <si>
    <t>Northern Territory ;  &gt;&gt;&gt; Changed to a job with more usual hours ;  &gt; Males ;</t>
  </si>
  <si>
    <t>Northern Territory ;  &gt;&gt;&gt; Changed to a job with more usual hours ;  &gt; Females ;</t>
  </si>
  <si>
    <t>Northern Territory ;  &gt;&gt;&gt;&gt; Changed to a job with more full-time hours ;  Persons ;</t>
  </si>
  <si>
    <t>Northern Territory ;  &gt;&gt;&gt;&gt; Changed to a job with more full-time hours ;  &gt; Males ;</t>
  </si>
  <si>
    <t>Northern Territory ;  &gt;&gt;&gt;&gt; Changed to a job with more full-time hours ;  &gt; Females ;</t>
  </si>
  <si>
    <t>Northern Territory ;  &gt;&gt;&gt;&gt; Changed from a part-time job to a full-time job ;  Persons ;</t>
  </si>
  <si>
    <t>Northern Territory ;  &gt;&gt;&gt;&gt; Changed from a part-time job to a full-time job ;  &gt; Males ;</t>
  </si>
  <si>
    <t>Northern Territory ;  &gt;&gt;&gt;&gt; Changed from a part-time job to a full-time job ;  &gt; Females ;</t>
  </si>
  <si>
    <t>Northern Territory ;  &gt;&gt;&gt;&gt; Changed to a job with more part-time hours ;  Persons ;</t>
  </si>
  <si>
    <t>Northern Territory ;  &gt;&gt;&gt;&gt; Changed to a job with more part-time hours ;  &gt; Males ;</t>
  </si>
  <si>
    <t>Northern Territory ;  &gt;&gt;&gt;&gt; Changed to a job with more part-time hours ;  &gt; Females ;</t>
  </si>
  <si>
    <t>Northern Territory ;  &gt;&gt;&gt; Changed to a job with fewer usual hours ;  Persons ;</t>
  </si>
  <si>
    <t>Northern Territory ;  &gt;&gt;&gt; Changed to a job with fewer usual hours ;  &gt; Males ;</t>
  </si>
  <si>
    <t>Northern Territory ;  &gt;&gt;&gt; Changed to a job with fewer usual hours ;  &gt; Females ;</t>
  </si>
  <si>
    <t>Northern Territory ;  &gt;&gt;&gt;&gt; Changed to a job with fewer full-time hours ;  Persons ;</t>
  </si>
  <si>
    <t>Northern Territory ;  &gt;&gt;&gt;&gt; Changed to a job with fewer full-time hours ;  &gt; Males ;</t>
  </si>
  <si>
    <t>Northern Territory ;  &gt;&gt;&gt;&gt; Changed to a job with fewer full-time hours ;  &gt; Females ;</t>
  </si>
  <si>
    <t>Northern Territory ;  &gt;&gt;&gt;&gt; Changed from a full-time job to a part-time job ;  Persons ;</t>
  </si>
  <si>
    <t>Northern Territory ;  &gt;&gt;&gt;&gt; Changed from a full-time job to a part-time job ;  &gt; Males ;</t>
  </si>
  <si>
    <t>Northern Territory ;  &gt;&gt;&gt;&gt; Changed from a full-time job to a part-time job ;  &gt; Females ;</t>
  </si>
  <si>
    <t>Northern Territory ;  &gt;&gt;&gt;&gt; Changed to a job with fewer part-time hours ;  Persons ;</t>
  </si>
  <si>
    <t>Northern Territory ;  &gt;&gt;&gt;&gt; Changed to a job with fewer part-time hours ;  &gt; Males ;</t>
  </si>
  <si>
    <t>Northern Territory ;  &gt;&gt;&gt;&gt; Changed to a job with fewer part-time hours ;  &gt; Females ;</t>
  </si>
  <si>
    <t>Northern Territory ;  &gt;&gt;&gt; Changed jobs with the same status in employment ;  Persons ;</t>
  </si>
  <si>
    <t>Northern Territory ;  &gt;&gt;&gt; Changed jobs with the same status in employment ;  &gt; Males ;</t>
  </si>
  <si>
    <t>Northern Territory ;  &gt;&gt;&gt; Changed jobs with the same status in employment ;  &gt; Females ;</t>
  </si>
  <si>
    <t>Northern Territory ;  &gt;&gt;&gt; Changed jobs with a different status in employment ;  Persons ;</t>
  </si>
  <si>
    <t>Northern Territory ;  &gt;&gt;&gt; Changed jobs with a different status in employment ;  &gt; Males ;</t>
  </si>
  <si>
    <t>Northern Territory ;  &gt;&gt;&gt; Changed jobs with a different status in employment ;  &gt; Females ;</t>
  </si>
  <si>
    <t>Northern Territory ;  &gt;&gt; Did not change jobs in last 12 months ;  Persons ;</t>
  </si>
  <si>
    <t>Northern Territory ;  &gt;&gt; Did not change jobs in last 12 months ;  &gt; Males ;</t>
  </si>
  <si>
    <t>A126297878K</t>
  </si>
  <si>
    <t>A126286214R</t>
  </si>
  <si>
    <t>A126274366C</t>
  </si>
  <si>
    <t>A126297694T</t>
  </si>
  <si>
    <t>A126286030W</t>
  </si>
  <si>
    <t>A126274434V</t>
  </si>
  <si>
    <t>A126297762J</t>
  </si>
  <si>
    <t>A126286098T</t>
  </si>
  <si>
    <t>A126274386L</t>
  </si>
  <si>
    <t>A126297714R</t>
  </si>
  <si>
    <t>A126286050F</t>
  </si>
  <si>
    <t>A126274482L</t>
  </si>
  <si>
    <t>A126297810R</t>
  </si>
  <si>
    <t>A126286146X</t>
  </si>
  <si>
    <t>A126274486W</t>
  </si>
  <si>
    <t>A126297814X</t>
  </si>
  <si>
    <t>A126286150R</t>
  </si>
  <si>
    <t>A126274402A</t>
  </si>
  <si>
    <t>A126297730R</t>
  </si>
  <si>
    <t>A126286066X</t>
  </si>
  <si>
    <t>A126274370V</t>
  </si>
  <si>
    <t>A126297698A</t>
  </si>
  <si>
    <t>A126286034F</t>
  </si>
  <si>
    <t>A126274554L</t>
  </si>
  <si>
    <t>A126297882A</t>
  </si>
  <si>
    <t>A126286218X</t>
  </si>
  <si>
    <t>A126274438C</t>
  </si>
  <si>
    <t>A126297766T</t>
  </si>
  <si>
    <t>A126286102W</t>
  </si>
  <si>
    <t>A126274510K</t>
  </si>
  <si>
    <t>A126297838T</t>
  </si>
  <si>
    <t>A126286174J</t>
  </si>
  <si>
    <t>A126274774R</t>
  </si>
  <si>
    <t>A126298102V</t>
  </si>
  <si>
    <t>A126286438A</t>
  </si>
  <si>
    <t>A126274730L</t>
  </si>
  <si>
    <t>A126298058W</t>
  </si>
  <si>
    <t>A126286394K</t>
  </si>
  <si>
    <t>A126274658F</t>
  </si>
  <si>
    <t>A126297986V</t>
  </si>
  <si>
    <t>A126286322X</t>
  </si>
  <si>
    <t>A126274734W</t>
  </si>
  <si>
    <t>A126298062L</t>
  </si>
  <si>
    <t>A126286398V</t>
  </si>
  <si>
    <t>A126274738F</t>
  </si>
  <si>
    <t>A126298066W</t>
  </si>
  <si>
    <t>A126286402X</t>
  </si>
  <si>
    <t>A126274662W</t>
  </si>
  <si>
    <t>A126297990K</t>
  </si>
  <si>
    <t>A126286326J</t>
  </si>
  <si>
    <t>A126274666F</t>
  </si>
  <si>
    <t>A126297994V</t>
  </si>
  <si>
    <t>A126286330X</t>
  </si>
  <si>
    <t>A126274706L</t>
  </si>
  <si>
    <t>A126298034C</t>
  </si>
  <si>
    <t>A126286370T</t>
  </si>
  <si>
    <t>A126274622C</t>
  </si>
  <si>
    <t>A126297950T</t>
  </si>
  <si>
    <t>A126286286A</t>
  </si>
  <si>
    <t>A126274742W</t>
  </si>
  <si>
    <t>A126298070L</t>
  </si>
  <si>
    <t>A126286406J</t>
  </si>
  <si>
    <t>A126274710C</t>
  </si>
  <si>
    <t>A126298038L</t>
  </si>
  <si>
    <t>A126286374A</t>
  </si>
  <si>
    <t>A126274754F</t>
  </si>
  <si>
    <t>A126298082W</t>
  </si>
  <si>
    <t>A126286418T</t>
  </si>
  <si>
    <t>A126274626L</t>
  </si>
  <si>
    <t>A126297954A</t>
  </si>
  <si>
    <t>A126286290T</t>
  </si>
  <si>
    <t>A126274562L</t>
  </si>
  <si>
    <t>A126297890A</t>
  </si>
  <si>
    <t>A126286226X</t>
  </si>
  <si>
    <t>A126274590W</t>
  </si>
  <si>
    <t>A126297918T</t>
  </si>
  <si>
    <t>A126286254J</t>
  </si>
  <si>
    <t>A126274670W</t>
  </si>
  <si>
    <t>A126297998C</t>
  </si>
  <si>
    <t>A126286334J</t>
  </si>
  <si>
    <t>A126274594F</t>
  </si>
  <si>
    <t>A126297922J</t>
  </si>
  <si>
    <t>A126286258T</t>
  </si>
  <si>
    <t>A126274674F</t>
  </si>
  <si>
    <t>A126298002K</t>
  </si>
  <si>
    <t>A126286338T</t>
  </si>
  <si>
    <t>A126274678R</t>
  </si>
  <si>
    <t>A126298006V</t>
  </si>
  <si>
    <t>A126286342J</t>
  </si>
  <si>
    <t>A126274758R</t>
  </si>
  <si>
    <t>A126298086F</t>
  </si>
  <si>
    <t>A126286422J</t>
  </si>
  <si>
    <t>A126274566W</t>
  </si>
  <si>
    <t>A126297894K</t>
  </si>
  <si>
    <t>A126286230R</t>
  </si>
  <si>
    <t>A126274746F</t>
  </si>
  <si>
    <t>A126298074W</t>
  </si>
  <si>
    <t>A126286410X</t>
  </si>
  <si>
    <t>A126274750W</t>
  </si>
  <si>
    <t>A126298078F</t>
  </si>
  <si>
    <t>A126286414J</t>
  </si>
  <si>
    <t>A126274570L</t>
  </si>
  <si>
    <t>A126297898V</t>
  </si>
  <si>
    <t>A126286234X</t>
  </si>
  <si>
    <t>A126274630C</t>
  </si>
  <si>
    <t>A126297958K</t>
  </si>
  <si>
    <t>A126286294A</t>
  </si>
  <si>
    <t>A126274682F</t>
  </si>
  <si>
    <t>A126298010K</t>
  </si>
  <si>
    <t>A126286346T</t>
  </si>
  <si>
    <t>A126274762F</t>
  </si>
  <si>
    <t>A126298090W</t>
  </si>
  <si>
    <t>A126286426T</t>
  </si>
  <si>
    <t>A126274574W</t>
  </si>
  <si>
    <t>A126297902X</t>
  </si>
  <si>
    <t>A126286238J</t>
  </si>
  <si>
    <t>A126274714L</t>
  </si>
  <si>
    <t>A126298042C</t>
  </si>
  <si>
    <t>A126286378K</t>
  </si>
  <si>
    <t>A126274718W</t>
  </si>
  <si>
    <t>A126298046L</t>
  </si>
  <si>
    <t>A126286382A</t>
  </si>
  <si>
    <t>A126274606C</t>
  </si>
  <si>
    <t>A126297934T</t>
  </si>
  <si>
    <t>A126286270J</t>
  </si>
  <si>
    <t>A126274578F</t>
  </si>
  <si>
    <t>A126297906J</t>
  </si>
  <si>
    <t>A126286242X</t>
  </si>
  <si>
    <t>A126274634L</t>
  </si>
  <si>
    <t>A126297962A</t>
  </si>
  <si>
    <t>A126286298K</t>
  </si>
  <si>
    <t>A126274598R</t>
  </si>
  <si>
    <t>A126297926T</t>
  </si>
  <si>
    <t>A126286262J</t>
  </si>
  <si>
    <t>A126274638W</t>
  </si>
  <si>
    <t>A126297966K</t>
  </si>
  <si>
    <t>A126286302R</t>
  </si>
  <si>
    <t>A126274610V</t>
  </si>
  <si>
    <t>A126297938A</t>
  </si>
  <si>
    <t>A126286274T</t>
  </si>
  <si>
    <t>A126274642L</t>
  </si>
  <si>
    <t>A126297970A</t>
  </si>
  <si>
    <t>A126286306X</t>
  </si>
  <si>
    <t>A126274686R</t>
  </si>
  <si>
    <t>A126298014V</t>
  </si>
  <si>
    <t>A126286350J</t>
  </si>
  <si>
    <t>A126274646W</t>
  </si>
  <si>
    <t>A126297974K</t>
  </si>
  <si>
    <t>A126286310R</t>
  </si>
  <si>
    <t>A126274614C</t>
  </si>
  <si>
    <t>A126297942T</t>
  </si>
  <si>
    <t>A126286278A</t>
  </si>
  <si>
    <t>A126274722L</t>
  </si>
  <si>
    <t>A126298050C</t>
  </si>
  <si>
    <t>A126286386K</t>
  </si>
  <si>
    <t>A126274690F</t>
  </si>
  <si>
    <t>A126298018C</t>
  </si>
  <si>
    <t>A126286354T</t>
  </si>
  <si>
    <t>A126274694R</t>
  </si>
  <si>
    <t>A126298022V</t>
  </si>
  <si>
    <t>A126286358A</t>
  </si>
  <si>
    <t>A126274766R</t>
  </si>
  <si>
    <t>A126298094F</t>
  </si>
  <si>
    <t>A126286430J</t>
  </si>
  <si>
    <t>A126274582W</t>
  </si>
  <si>
    <t>A126297910X</t>
  </si>
  <si>
    <t>A126286246J</t>
  </si>
  <si>
    <t>A126274650L</t>
  </si>
  <si>
    <t>A126297978V</t>
  </si>
  <si>
    <t>A126286314X</t>
  </si>
  <si>
    <t>A126274602V</t>
  </si>
  <si>
    <t>A126297930J</t>
  </si>
  <si>
    <t>A126286266T</t>
  </si>
  <si>
    <t>A126274698X</t>
  </si>
  <si>
    <t>A126298026C</t>
  </si>
  <si>
    <t>A126286362T</t>
  </si>
  <si>
    <t>A126274702C</t>
  </si>
  <si>
    <t>A126298030V</t>
  </si>
  <si>
    <t>A126286366A</t>
  </si>
  <si>
    <t>A126274618L</t>
  </si>
  <si>
    <t>A126297946A</t>
  </si>
  <si>
    <t>A126286282T</t>
  </si>
  <si>
    <t>A126274586F</t>
  </si>
  <si>
    <t>A126297914J</t>
  </si>
  <si>
    <t>A126286250X</t>
  </si>
  <si>
    <t>A126274770F</t>
  </si>
  <si>
    <t>A126298098R</t>
  </si>
  <si>
    <t>A126286434T</t>
  </si>
  <si>
    <t>A126274654W</t>
  </si>
  <si>
    <t>A126297982K</t>
  </si>
  <si>
    <t>A126286318J</t>
  </si>
  <si>
    <t>A126274726W</t>
  </si>
  <si>
    <t>A126298054L</t>
  </si>
  <si>
    <t>A126286390A</t>
  </si>
  <si>
    <t>A126274990J</t>
  </si>
  <si>
    <t>A126298318F</t>
  </si>
  <si>
    <t>A126286654V</t>
  </si>
  <si>
    <t>A126274946X</t>
  </si>
  <si>
    <t>A126298274R</t>
  </si>
  <si>
    <t>A126286610T</t>
  </si>
  <si>
    <t>A126274874X</t>
  </si>
  <si>
    <t>A126298202C</t>
  </si>
  <si>
    <t>A126286538K</t>
  </si>
  <si>
    <t>A126274950R</t>
  </si>
  <si>
    <t>A126298278X</t>
  </si>
  <si>
    <t>A126286614A</t>
  </si>
  <si>
    <t>A126274954X</t>
  </si>
  <si>
    <t>A126298282R</t>
  </si>
  <si>
    <t>A126286618K</t>
  </si>
  <si>
    <t>A126274878J</t>
  </si>
  <si>
    <t>A126298206L</t>
  </si>
  <si>
    <t>A126286542A</t>
  </si>
  <si>
    <t>A126274882X</t>
  </si>
  <si>
    <t>A126298210C</t>
  </si>
  <si>
    <t>A126286546K</t>
  </si>
  <si>
    <t>A126274922F</t>
  </si>
  <si>
    <t>A126298250W</t>
  </si>
  <si>
    <t>A126286586C</t>
  </si>
  <si>
    <t>A126274838R</t>
  </si>
  <si>
    <t>A126298166F</t>
  </si>
  <si>
    <t>A126286502J</t>
  </si>
  <si>
    <t>A126274958J</t>
  </si>
  <si>
    <t>A126298286X</t>
  </si>
  <si>
    <t>A126286622A</t>
  </si>
  <si>
    <t>A126274926R</t>
  </si>
  <si>
    <t>A126298254F</t>
  </si>
  <si>
    <t>A126286590V</t>
  </si>
  <si>
    <t>A126274970X</t>
  </si>
  <si>
    <t>A126298298J</t>
  </si>
  <si>
    <t>A126286634K</t>
  </si>
  <si>
    <t>A126274842F</t>
  </si>
  <si>
    <t>A126298170W</t>
  </si>
  <si>
    <t>A126286506T</t>
  </si>
  <si>
    <t>A126274778X</t>
  </si>
  <si>
    <t>A126298106C</t>
  </si>
  <si>
    <t>A126286442T</t>
  </si>
  <si>
    <t>A126274806W</t>
  </si>
  <si>
    <t>A126298134L</t>
  </si>
  <si>
    <t>A126286470A</t>
  </si>
  <si>
    <t>A126274886J</t>
  </si>
  <si>
    <t>A126298214L</t>
  </si>
  <si>
    <t>A126286550A</t>
  </si>
  <si>
    <t>A126274810L</t>
  </si>
  <si>
    <t>A126298138W</t>
  </si>
  <si>
    <t>A126286474K</t>
  </si>
  <si>
    <t>A126274890X</t>
  </si>
  <si>
    <t>A126298218W</t>
  </si>
  <si>
    <t>A126286554K</t>
  </si>
  <si>
    <t>A126274894J</t>
  </si>
  <si>
    <t>A126298222L</t>
  </si>
  <si>
    <t>Northern Territory ;  &gt;&gt; Did not change jobs in last 12 months ;  &gt; Females ;</t>
  </si>
  <si>
    <t>Northern Territory ;  &gt; 12 months or more in main job ;  Persons ;</t>
  </si>
  <si>
    <t>Northern Territory ;  &gt; 12 months or more in main job ;  &gt; Males ;</t>
  </si>
  <si>
    <t>Northern Territory ;  &gt; 12 months or more in main job ;  &gt; Females ;</t>
  </si>
  <si>
    <t>Northern Territory ;  &gt;&gt; Employees ;  Persons ;</t>
  </si>
  <si>
    <t>Northern Territory ;  &gt;&gt; Employees ;  &gt; Males ;</t>
  </si>
  <si>
    <t>Northern Territory ;  &gt;&gt; Employees ;  &gt; Females ;</t>
  </si>
  <si>
    <t>Northern Territory ;  &gt;&gt;&gt; No change in occupation with current employer last year ;  Persons ;</t>
  </si>
  <si>
    <t>Northern Territory ;  &gt;&gt;&gt; No change in occupation with current employer last year ;  &gt; Males ;</t>
  </si>
  <si>
    <t>Northern Territory ;  &gt;&gt;&gt; No change in occupation with current employer last year ;  &gt; Females ;</t>
  </si>
  <si>
    <t>Northern Territory ;  &gt;&gt;&gt; Changed occupations with current employer in the same major group last year ;  Persons ;</t>
  </si>
  <si>
    <t>Northern Territory ;  &gt;&gt;&gt; Changed occupations with current employer in the same major group last year ;  &gt; Males ;</t>
  </si>
  <si>
    <t>Northern Territory ;  &gt;&gt;&gt; Changed occupations with current employer in the same major group last year ;  &gt; Females ;</t>
  </si>
  <si>
    <t>Northern Territory ;  &gt;&gt;&gt; Changed occupations with current employer into a different major group last year ;  Persons ;</t>
  </si>
  <si>
    <t>Northern Territory ;  &gt;&gt;&gt; Changed occupations with current employer into a different major group last year ;  &gt; Males ;</t>
  </si>
  <si>
    <t>Northern Territory ;  &gt;&gt;&gt; Changed occupations with current employer into a different major group last year ;  &gt; Females ;</t>
  </si>
  <si>
    <t>Northern Territory ;  &gt;&gt;&gt; No change in usual weekly hours with current employer last year ;  Persons ;</t>
  </si>
  <si>
    <t>Northern Territory ;  &gt;&gt;&gt; No change in usual weekly hours with current employer last year ;  &gt; Males ;</t>
  </si>
  <si>
    <t>Northern Territory ;  &gt;&gt;&gt; No change in usual weekly hours with current employer last year ;  &gt; Females ;</t>
  </si>
  <si>
    <t>Northern Territory ;  &gt;&gt;&gt; Usual weekly hours increased with current employer last year ;  Persons ;</t>
  </si>
  <si>
    <t>Northern Territory ;  &gt;&gt;&gt; Usual weekly hours increased with current employer last year ;  &gt; Males ;</t>
  </si>
  <si>
    <t>Northern Territory ;  &gt;&gt;&gt; Usual weekly hours increased with current employer last year ;  &gt; Females ;</t>
  </si>
  <si>
    <t>Northern Territory ;  &gt;&gt;&gt;&gt; Usual weekly hours increased with more full-time hours last year ;  Persons ;</t>
  </si>
  <si>
    <t>Northern Territory ;  &gt;&gt;&gt;&gt; Usual weekly hours increased with more full-time hours last year ;  &gt; Males ;</t>
  </si>
  <si>
    <t>Northern Territory ;  &gt;&gt;&gt;&gt; Usual weekly hours increased with more full-time hours last year ;  &gt; Females ;</t>
  </si>
  <si>
    <t>Northern Territory ;  &gt;&gt;&gt;&gt; Usual weekly hours increased from part-time to full-time hours last year ;  Persons ;</t>
  </si>
  <si>
    <t>Northern Territory ;  &gt;&gt;&gt;&gt; Usual weekly hours increased from part-time to full-time hours last year ;  &gt; Males ;</t>
  </si>
  <si>
    <t>Northern Territory ;  &gt;&gt;&gt;&gt; Usual weekly hours increased from part-time to full-time hours last year ;  &gt; Females ;</t>
  </si>
  <si>
    <t>Northern Territory ;  &gt;&gt;&gt;&gt; Usual weekly hours increased with more part-time hours last year ;  Persons ;</t>
  </si>
  <si>
    <t>Northern Territory ;  &gt;&gt;&gt;&gt; Usual weekly hours increased with more part-time hours last year ;  &gt; Males ;</t>
  </si>
  <si>
    <t>Northern Territory ;  &gt;&gt;&gt;&gt; Usual weekly hours increased with more part-time hours last year ;  &gt; Females ;</t>
  </si>
  <si>
    <t>Northern Territory ;  &gt;&gt;&gt; Usual weekly hours decreased with current employer last year ;  Persons ;</t>
  </si>
  <si>
    <t>Northern Territory ;  &gt;&gt;&gt; Usual weekly hours decreased with current employer last year ;  &gt; Males ;</t>
  </si>
  <si>
    <t>Northern Territory ;  &gt;&gt;&gt; Usual weekly hours decreased with current employer last year ;  &gt; Females ;</t>
  </si>
  <si>
    <t>Northern Territory ;  &gt;&gt;&gt;&gt; Usual weekly hours decreased with fewer full-time hours last year ;  Persons ;</t>
  </si>
  <si>
    <t>Northern Territory ;  &gt;&gt;&gt;&gt; Usual weekly hours decreased with fewer full-time hours last year ;  &gt; Males ;</t>
  </si>
  <si>
    <t>Northern Territory ;  &gt;&gt;&gt;&gt; Usual weekly hours decreased with fewer full-time hours last year ;  &gt; Females ;</t>
  </si>
  <si>
    <t>Northern Territory ;  &gt;&gt;&gt;&gt; Usual weekly hours decreased from full-time to part-time hours last year ;  Persons ;</t>
  </si>
  <si>
    <t>Northern Territory ;  &gt;&gt;&gt;&gt; Usual weekly hours decreased from full-time to part-time hours last year ;  &gt; Males ;</t>
  </si>
  <si>
    <t>Northern Territory ;  &gt;&gt;&gt;&gt; Usual weekly hours decreased from full-time to part-time hours last year ;  &gt; Females ;</t>
  </si>
  <si>
    <t>Northern Territory ;  &gt;&gt;&gt;&gt; Usual weekly hours decreased with fewer part-time hours last year ;  Persons ;</t>
  </si>
  <si>
    <t>Northern Territory ;  &gt;&gt;&gt;&gt; Usual weekly hours decreased with fewer part-time hours last year ;  &gt; Males ;</t>
  </si>
  <si>
    <t>Northern Territory ;  &gt;&gt;&gt;&gt; Usual weekly hours decreased with fewer part-time hours last year ;  &gt; Females ;</t>
  </si>
  <si>
    <t>Northern Territory ;  &gt;&gt;&gt; Did not know or usual weekly hours varied last year ;  Persons ;</t>
  </si>
  <si>
    <t>Northern Territory ;  &gt;&gt;&gt; Did not know or usual weekly hours varied last year ;  &gt; Males ;</t>
  </si>
  <si>
    <t>Northern Territory ;  &gt;&gt;&gt; Did not know or usual weekly hours varied last year ;  &gt; Females ;</t>
  </si>
  <si>
    <t>Northern Territory ;  &gt;&gt;&gt; Promoted last year ;  Persons ;</t>
  </si>
  <si>
    <t>Northern Territory ;  &gt;&gt;&gt; Promoted last year ;  &gt; Males ;</t>
  </si>
  <si>
    <t>Northern Territory ;  &gt;&gt;&gt; Promoted last year ;  &gt; Females ;</t>
  </si>
  <si>
    <t>Northern Territory ;  &gt;&gt;&gt; Was not promoted last year ;  Persons ;</t>
  </si>
  <si>
    <t>Northern Territory ;  &gt;&gt;&gt; Was not promoted last year ;  &gt; Males ;</t>
  </si>
  <si>
    <t>Northern Territory ;  &gt;&gt;&gt; Was not promoted last year ;  &gt; Females ;</t>
  </si>
  <si>
    <t>Northern Territory ;  &gt;&gt;&gt; Transferred last year ;  Persons ;</t>
  </si>
  <si>
    <t>Northern Territory ;  &gt;&gt;&gt; Transferred last year ;  &gt; Males ;</t>
  </si>
  <si>
    <t>Northern Territory ;  &gt;&gt;&gt; Transferred last year ;  &gt; Females ;</t>
  </si>
  <si>
    <t>Northern Territory ;  &gt;&gt;&gt; Was not transferred last year ;  Persons ;</t>
  </si>
  <si>
    <t>Northern Territory ;  &gt;&gt;&gt; Was not transferred last year ;  &gt; Males ;</t>
  </si>
  <si>
    <t>Northern Territory ;  &gt;&gt;&gt; Was not transferred last year ;  &gt; Females ;</t>
  </si>
  <si>
    <t>Northern Territory ;  &gt;&gt;&gt; Promoted or transferred last year ;  Persons ;</t>
  </si>
  <si>
    <t>Northern Territory ;  &gt;&gt;&gt; Promoted or transferred last year ;  &gt; Males ;</t>
  </si>
  <si>
    <t>Northern Territory ;  &gt;&gt;&gt; Promoted or transferred last year ;  &gt; Females ;</t>
  </si>
  <si>
    <t>Northern Territory ;  &gt;&gt;&gt;&gt; Promoted and transferred last year ;  Persons ;</t>
  </si>
  <si>
    <t>Northern Territory ;  &gt;&gt;&gt;&gt; Promoted and transferred last year ;  &gt; Males ;</t>
  </si>
  <si>
    <t>Northern Territory ;  &gt;&gt;&gt;&gt; Promoted and transferred last year ;  &gt; Females ;</t>
  </si>
  <si>
    <t>Northern Territory ;  &gt;&gt;&gt;&gt; Promoted only last year ;  Persons ;</t>
  </si>
  <si>
    <t>Northern Territory ;  &gt;&gt;&gt;&gt; Promoted only last year ;  &gt; Males ;</t>
  </si>
  <si>
    <t>Northern Territory ;  &gt;&gt;&gt;&gt; Promoted only last year ;  &gt; Females ;</t>
  </si>
  <si>
    <t>Northern Territory ;  &gt;&gt;&gt;&gt; Transferred only last year ;  Persons ;</t>
  </si>
  <si>
    <t>Northern Territory ;  &gt;&gt;&gt;&gt; Transferred only last year ;  &gt; Males ;</t>
  </si>
  <si>
    <t>Northern Territory ;  &gt;&gt;&gt;&gt; Transferred only last year ;  &gt; Females ;</t>
  </si>
  <si>
    <t>Northern Territory ;  &gt;&gt;&gt; Was not promoted or transferred last year ;  Persons ;</t>
  </si>
  <si>
    <t>Northern Territory ;  &gt;&gt;&gt; Was not promoted or transferred last year ;  &gt; Males ;</t>
  </si>
  <si>
    <t>Northern Territory ;  &gt;&gt;&gt; Was not promoted or transferred last year ;  &gt; Females ;</t>
  </si>
  <si>
    <t>Northern Territory ;  &gt;&gt; Owner managers and contributing family workers ;  Persons ;</t>
  </si>
  <si>
    <t>Northern Territory ;  &gt;&gt; Owner managers and contributing family workers ;  &gt; Males ;</t>
  </si>
  <si>
    <t>Northern Territory ;  &gt;&gt; Owner managers and contributing family workers ;  &gt; Females ;</t>
  </si>
  <si>
    <t>Northern Territory ;  &gt;&gt;&gt; No change in usual weekly hours last year ;  Persons ;</t>
  </si>
  <si>
    <t>Northern Territory ;  &gt;&gt;&gt; No change in usual weekly hours last year ;  &gt; Males ;</t>
  </si>
  <si>
    <t>Northern Territory ;  &gt;&gt;&gt; No change in usual weekly hours last year ;  &gt; Females ;</t>
  </si>
  <si>
    <t>Northern Territory ;  &gt;&gt;&gt; Usual weekly hours increased last year ;  Persons ;</t>
  </si>
  <si>
    <t>Northern Territory ;  &gt;&gt;&gt; Usual weekly hours increased last year ;  &gt; Males ;</t>
  </si>
  <si>
    <t>Northern Territory ;  &gt;&gt;&gt; Usual weekly hours increased last year ;  &gt; Females ;</t>
  </si>
  <si>
    <t>Northern Territory ;  &gt;&gt;&gt; Usual weekly hours decreased last year ;  Persons ;</t>
  </si>
  <si>
    <t>Northern Territory ;  &gt;&gt;&gt; Usual weekly hours decreased last year ;  &gt; Males ;</t>
  </si>
  <si>
    <t>Northern Territory ;  &gt;&gt;&gt; Usual weekly hours decreased last year ;  &gt; Females ;</t>
  </si>
  <si>
    <t>Australian Capital Territory ;  Employed total ;  Persons ;</t>
  </si>
  <si>
    <t>Australian Capital Territory ;  Employed total ;  &gt; Males ;</t>
  </si>
  <si>
    <t>Australian Capital Territory ;  Employed total ;  &gt; Females ;</t>
  </si>
  <si>
    <t>Australian Capital Territory ;  &gt; Less than 12 months in main job ;  Persons ;</t>
  </si>
  <si>
    <t>Australian Capital Territory ;  &gt; Less than 12 months in main job ;  &gt; Males ;</t>
  </si>
  <si>
    <t>Australian Capital Territory ;  &gt; Less than 12 months in main job ;  &gt; Females ;</t>
  </si>
  <si>
    <t>Australian Capital Territory ;  &gt;&gt; Changed jobs in last 12 months ;  Persons ;</t>
  </si>
  <si>
    <t>Australian Capital Territory ;  &gt;&gt; Changed jobs in last 12 months ;  &gt; Males ;</t>
  </si>
  <si>
    <t>Australian Capital Territory ;  &gt;&gt; Changed jobs in last 12 months ;  &gt; Females ;</t>
  </si>
  <si>
    <t>Australian Capital Territory ;  &gt;&gt;&gt; Changed jobs in the same industry division ;  Persons ;</t>
  </si>
  <si>
    <t>Australian Capital Territory ;  &gt;&gt;&gt; Changed jobs in the same industry division ;  &gt; Males ;</t>
  </si>
  <si>
    <t>Australian Capital Territory ;  &gt;&gt;&gt; Changed jobs in the same industry division ;  &gt; Females ;</t>
  </si>
  <si>
    <t>Australian Capital Territory ;  &gt;&gt;&gt; Changed jobs into a different industry division ;  Persons ;</t>
  </si>
  <si>
    <t>Australian Capital Territory ;  &gt;&gt;&gt; Changed jobs into a different industry division ;  &gt; Males ;</t>
  </si>
  <si>
    <t>Australian Capital Territory ;  &gt;&gt;&gt; Changed jobs into a different industry division ;  &gt; Females ;</t>
  </si>
  <si>
    <t>Australian Capital Territory ;  &gt;&gt;&gt; Changed jobs in the same major occupation group ;  Persons ;</t>
  </si>
  <si>
    <t>Australian Capital Territory ;  &gt;&gt;&gt; Changed jobs in the same major occupation group ;  &gt; Males ;</t>
  </si>
  <si>
    <t>Australian Capital Territory ;  &gt;&gt;&gt; Changed jobs in the same major occupation group ;  &gt; Females ;</t>
  </si>
  <si>
    <t>Australian Capital Territory ;  &gt;&gt;&gt; Changed jobs into a different major occupation group ;  Persons ;</t>
  </si>
  <si>
    <t>Australian Capital Territory ;  &gt;&gt;&gt; Changed jobs into a different major occupation group ;  &gt; Males ;</t>
  </si>
  <si>
    <t>Australian Capital Territory ;  &gt;&gt;&gt; Changed jobs into a different major occupation group ;  &gt; Females ;</t>
  </si>
  <si>
    <t>Australian Capital Territory ;  &gt;&gt;&gt; Changed to a job with the same usual hours ;  Persons ;</t>
  </si>
  <si>
    <t>Australian Capital Territory ;  &gt;&gt;&gt; Changed to a job with the same usual hours ;  &gt; Males ;</t>
  </si>
  <si>
    <t>Australian Capital Territory ;  &gt;&gt;&gt; Changed to a job with the same usual hours ;  &gt; Females ;</t>
  </si>
  <si>
    <t>Australian Capital Territory ;  &gt;&gt;&gt; Changed to a job with more usual hours ;  Persons ;</t>
  </si>
  <si>
    <t>Australian Capital Territory ;  &gt;&gt;&gt; Changed to a job with more usual hours ;  &gt; Males ;</t>
  </si>
  <si>
    <t>Australian Capital Territory ;  &gt;&gt;&gt; Changed to a job with more usual hours ;  &gt; Females ;</t>
  </si>
  <si>
    <t>Australian Capital Territory ;  &gt;&gt;&gt;&gt; Changed to a job with more full-time hours ;  Persons ;</t>
  </si>
  <si>
    <t>Australian Capital Territory ;  &gt;&gt;&gt;&gt; Changed to a job with more full-time hours ;  &gt; Males ;</t>
  </si>
  <si>
    <t>Australian Capital Territory ;  &gt;&gt;&gt;&gt; Changed to a job with more full-time hours ;  &gt; Females ;</t>
  </si>
  <si>
    <t>Australian Capital Territory ;  &gt;&gt;&gt;&gt; Changed from a part-time job to a full-time job ;  Persons ;</t>
  </si>
  <si>
    <t>Australian Capital Territory ;  &gt;&gt;&gt;&gt; Changed from a part-time job to a full-time job ;  &gt; Males ;</t>
  </si>
  <si>
    <t>Australian Capital Territory ;  &gt;&gt;&gt;&gt; Changed from a part-time job to a full-time job ;  &gt; Females ;</t>
  </si>
  <si>
    <t>Australian Capital Territory ;  &gt;&gt;&gt;&gt; Changed to a job with more part-time hours ;  Persons ;</t>
  </si>
  <si>
    <t>Australian Capital Territory ;  &gt;&gt;&gt;&gt; Changed to a job with more part-time hours ;  &gt; Males ;</t>
  </si>
  <si>
    <t>Australian Capital Territory ;  &gt;&gt;&gt;&gt; Changed to a job with more part-time hours ;  &gt; Females ;</t>
  </si>
  <si>
    <t>Australian Capital Territory ;  &gt;&gt;&gt; Changed to a job with fewer usual hours ;  Persons ;</t>
  </si>
  <si>
    <t>Australian Capital Territory ;  &gt;&gt;&gt; Changed to a job with fewer usual hours ;  &gt; Males ;</t>
  </si>
  <si>
    <t>Australian Capital Territory ;  &gt;&gt;&gt; Changed to a job with fewer usual hours ;  &gt; Females ;</t>
  </si>
  <si>
    <t>Australian Capital Territory ;  &gt;&gt;&gt;&gt; Changed to a job with fewer full-time hours ;  Persons ;</t>
  </si>
  <si>
    <t>Australian Capital Territory ;  &gt;&gt;&gt;&gt; Changed to a job with fewer full-time hours ;  &gt; Males ;</t>
  </si>
  <si>
    <t>Australian Capital Territory ;  &gt;&gt;&gt;&gt; Changed to a job with fewer full-time hours ;  &gt; Females ;</t>
  </si>
  <si>
    <t>Australian Capital Territory ;  &gt;&gt;&gt;&gt; Changed from a full-time job to a part-time job ;  Persons ;</t>
  </si>
  <si>
    <t>Australian Capital Territory ;  &gt;&gt;&gt;&gt; Changed from a full-time job to a part-time job ;  &gt; Males ;</t>
  </si>
  <si>
    <t>Australian Capital Territory ;  &gt;&gt;&gt;&gt; Changed from a full-time job to a part-time job ;  &gt; Females ;</t>
  </si>
  <si>
    <t>Australian Capital Territory ;  &gt;&gt;&gt;&gt; Changed to a job with fewer part-time hours ;  Persons ;</t>
  </si>
  <si>
    <t>Australian Capital Territory ;  &gt;&gt;&gt;&gt; Changed to a job with fewer part-time hours ;  &gt; Males ;</t>
  </si>
  <si>
    <t>Australian Capital Territory ;  &gt;&gt;&gt;&gt; Changed to a job with fewer part-time hours ;  &gt; Females ;</t>
  </si>
  <si>
    <t>Australian Capital Territory ;  &gt;&gt;&gt; Changed jobs with the same status in employment ;  Persons ;</t>
  </si>
  <si>
    <t>Australian Capital Territory ;  &gt;&gt;&gt; Changed jobs with the same status in employment ;  &gt; Males ;</t>
  </si>
  <si>
    <t>Australian Capital Territory ;  &gt;&gt;&gt; Changed jobs with the same status in employment ;  &gt; Females ;</t>
  </si>
  <si>
    <t>Australian Capital Territory ;  &gt;&gt;&gt; Changed jobs with a different status in employment ;  Persons ;</t>
  </si>
  <si>
    <t>Australian Capital Territory ;  &gt;&gt;&gt; Changed jobs with a different status in employment ;  &gt; Males ;</t>
  </si>
  <si>
    <t>Australian Capital Territory ;  &gt;&gt;&gt; Changed jobs with a different status in employment ;  &gt; Females ;</t>
  </si>
  <si>
    <t>Australian Capital Territory ;  &gt;&gt; Did not change jobs in last 12 months ;  Persons ;</t>
  </si>
  <si>
    <t>Australian Capital Territory ;  &gt;&gt; Did not change jobs in last 12 months ;  &gt; Males ;</t>
  </si>
  <si>
    <t>Australian Capital Territory ;  &gt;&gt; Did not change jobs in last 12 months ;  &gt; Females ;</t>
  </si>
  <si>
    <t>Australian Capital Territory ;  &gt; 12 months or more in main job ;  Persons ;</t>
  </si>
  <si>
    <t>Australian Capital Territory ;  &gt; 12 months or more in main job ;  &gt; Males ;</t>
  </si>
  <si>
    <t>Australian Capital Territory ;  &gt; 12 months or more in main job ;  &gt; Females ;</t>
  </si>
  <si>
    <t>Australian Capital Territory ;  &gt;&gt; Employees ;  Persons ;</t>
  </si>
  <si>
    <t>Australian Capital Territory ;  &gt;&gt; Employees ;  &gt; Males ;</t>
  </si>
  <si>
    <t>Australian Capital Territory ;  &gt;&gt; Employees ;  &gt; Females ;</t>
  </si>
  <si>
    <t>Australian Capital Territory ;  &gt;&gt;&gt; No change in occupation with current employer last year ;  Persons ;</t>
  </si>
  <si>
    <t>Australian Capital Territory ;  &gt;&gt;&gt; No change in occupation with current employer last year ;  &gt; Males ;</t>
  </si>
  <si>
    <t>Australian Capital Territory ;  &gt;&gt;&gt; No change in occupation with current employer last year ;  &gt; Females ;</t>
  </si>
  <si>
    <t>Australian Capital Territory ;  &gt;&gt;&gt; Changed occupations with current employer in the same major group last year ;  Persons ;</t>
  </si>
  <si>
    <t>Australian Capital Territory ;  &gt;&gt;&gt; Changed occupations with current employer in the same major group last year ;  &gt; Males ;</t>
  </si>
  <si>
    <t>Australian Capital Territory ;  &gt;&gt;&gt; Changed occupations with current employer in the same major group last year ;  &gt; Females ;</t>
  </si>
  <si>
    <t>Australian Capital Territory ;  &gt;&gt;&gt; Changed occupations with current employer into a different major group last year ;  Persons ;</t>
  </si>
  <si>
    <t>Australian Capital Territory ;  &gt;&gt;&gt; Changed occupations with current employer into a different major group last year ;  &gt; Males ;</t>
  </si>
  <si>
    <t>Australian Capital Territory ;  &gt;&gt;&gt; Changed occupations with current employer into a different major group last year ;  &gt; Females ;</t>
  </si>
  <si>
    <t>Australian Capital Territory ;  &gt;&gt;&gt; No change in usual weekly hours with current employer last year ;  Persons ;</t>
  </si>
  <si>
    <t>Australian Capital Territory ;  &gt;&gt;&gt; No change in usual weekly hours with current employer last year ;  &gt; Males ;</t>
  </si>
  <si>
    <t>Australian Capital Territory ;  &gt;&gt;&gt; No change in usual weekly hours with current employer last year ;  &gt; Females ;</t>
  </si>
  <si>
    <t>Australian Capital Territory ;  &gt;&gt;&gt; Usual weekly hours increased with current employer last year ;  Persons ;</t>
  </si>
  <si>
    <t>Australian Capital Territory ;  &gt;&gt;&gt; Usual weekly hours increased with current employer last year ;  &gt; Males ;</t>
  </si>
  <si>
    <t>Australian Capital Territory ;  &gt;&gt;&gt; Usual weekly hours increased with current employer last year ;  &gt; Females ;</t>
  </si>
  <si>
    <t>Australian Capital Territory ;  &gt;&gt;&gt;&gt; Usual weekly hours increased with more full-time hours last year ;  Persons ;</t>
  </si>
  <si>
    <t>Australian Capital Territory ;  &gt;&gt;&gt;&gt; Usual weekly hours increased with more full-time hours last year ;  &gt; Males ;</t>
  </si>
  <si>
    <t>Australian Capital Territory ;  &gt;&gt;&gt;&gt; Usual weekly hours increased with more full-time hours last year ;  &gt; Females ;</t>
  </si>
  <si>
    <t>Australian Capital Territory ;  &gt;&gt;&gt;&gt; Usual weekly hours increased from part-time to full-time hours last year ;  Persons ;</t>
  </si>
  <si>
    <t>Australian Capital Territory ;  &gt;&gt;&gt;&gt; Usual weekly hours increased from part-time to full-time hours last year ;  &gt; Males ;</t>
  </si>
  <si>
    <t>Australian Capital Territory ;  &gt;&gt;&gt;&gt; Usual weekly hours increased from part-time to full-time hours last year ;  &gt; Females ;</t>
  </si>
  <si>
    <t>Australian Capital Territory ;  &gt;&gt;&gt;&gt; Usual weekly hours increased with more part-time hours last year ;  Persons ;</t>
  </si>
  <si>
    <t>Australian Capital Territory ;  &gt;&gt;&gt;&gt; Usual weekly hours increased with more part-time hours last year ;  &gt; Males ;</t>
  </si>
  <si>
    <t>Australian Capital Territory ;  &gt;&gt;&gt;&gt; Usual weekly hours increased with more part-time hours last year ;  &gt; Females ;</t>
  </si>
  <si>
    <t>Australian Capital Territory ;  &gt;&gt;&gt; Usual weekly hours decreased with current employer last year ;  Persons ;</t>
  </si>
  <si>
    <t>Australian Capital Territory ;  &gt;&gt;&gt; Usual weekly hours decreased with current employer last year ;  &gt; Males ;</t>
  </si>
  <si>
    <t>Australian Capital Territory ;  &gt;&gt;&gt; Usual weekly hours decreased with current employer last year ;  &gt; Females ;</t>
  </si>
  <si>
    <t>Australian Capital Territory ;  &gt;&gt;&gt;&gt; Usual weekly hours decreased with fewer full-time hours last year ;  Persons ;</t>
  </si>
  <si>
    <t>Australian Capital Territory ;  &gt;&gt;&gt;&gt; Usual weekly hours decreased with fewer full-time hours last year ;  &gt; Males ;</t>
  </si>
  <si>
    <t>Australian Capital Territory ;  &gt;&gt;&gt;&gt; Usual weekly hours decreased with fewer full-time hours last year ;  &gt; Females ;</t>
  </si>
  <si>
    <t>Australian Capital Territory ;  &gt;&gt;&gt;&gt; Usual weekly hours decreased from full-time to part-time hours last year ;  Persons ;</t>
  </si>
  <si>
    <t>Australian Capital Territory ;  &gt;&gt;&gt;&gt; Usual weekly hours decreased from full-time to part-time hours last year ;  &gt; Males ;</t>
  </si>
  <si>
    <t>Australian Capital Territory ;  &gt;&gt;&gt;&gt; Usual weekly hours decreased from full-time to part-time hours last year ;  &gt; Females ;</t>
  </si>
  <si>
    <t>Australian Capital Territory ;  &gt;&gt;&gt;&gt; Usual weekly hours decreased with fewer part-time hours last year ;  Persons ;</t>
  </si>
  <si>
    <t>Australian Capital Territory ;  &gt;&gt;&gt;&gt; Usual weekly hours decreased with fewer part-time hours last year ;  &gt; Males ;</t>
  </si>
  <si>
    <t>Australian Capital Territory ;  &gt;&gt;&gt;&gt; Usual weekly hours decreased with fewer part-time hours last year ;  &gt; Females ;</t>
  </si>
  <si>
    <t>Australian Capital Territory ;  &gt;&gt;&gt; Did not know or usual weekly hours varied last year ;  Persons ;</t>
  </si>
  <si>
    <t>Australian Capital Territory ;  &gt;&gt;&gt; Did not know or usual weekly hours varied last year ;  &gt; Males ;</t>
  </si>
  <si>
    <t>Australian Capital Territory ;  &gt;&gt;&gt; Did not know or usual weekly hours varied last year ;  &gt; Females ;</t>
  </si>
  <si>
    <t>Australian Capital Territory ;  &gt;&gt;&gt; Promoted last year ;  Persons ;</t>
  </si>
  <si>
    <t>Australian Capital Territory ;  &gt;&gt;&gt; Promoted last year ;  &gt; Males ;</t>
  </si>
  <si>
    <t>Australian Capital Territory ;  &gt;&gt;&gt; Promoted last year ;  &gt; Females ;</t>
  </si>
  <si>
    <t>Australian Capital Territory ;  &gt;&gt;&gt; Was not promoted last year ;  Persons ;</t>
  </si>
  <si>
    <t>Australian Capital Territory ;  &gt;&gt;&gt; Was not promoted last year ;  &gt; Males ;</t>
  </si>
  <si>
    <t>Australian Capital Territory ;  &gt;&gt;&gt; Was not promoted last year ;  &gt; Females ;</t>
  </si>
  <si>
    <t>Australian Capital Territory ;  &gt;&gt;&gt; Transferred last year ;  Persons ;</t>
  </si>
  <si>
    <t>Australian Capital Territory ;  &gt;&gt;&gt; Transferred last year ;  &gt; Males ;</t>
  </si>
  <si>
    <t>Australian Capital Territory ;  &gt;&gt;&gt; Transferred last year ;  &gt; Females ;</t>
  </si>
  <si>
    <t>Australian Capital Territory ;  &gt;&gt;&gt; Was not transferred last year ;  Persons ;</t>
  </si>
  <si>
    <t>Australian Capital Territory ;  &gt;&gt;&gt; Was not transferred last year ;  &gt; Males ;</t>
  </si>
  <si>
    <t>Australian Capital Territory ;  &gt;&gt;&gt; Was not transferred last year ;  &gt; Females ;</t>
  </si>
  <si>
    <t>Australian Capital Territory ;  &gt;&gt;&gt; Promoted or transferred last year ;  Persons ;</t>
  </si>
  <si>
    <t>Australian Capital Territory ;  &gt;&gt;&gt; Promoted or transferred last year ;  &gt; Males ;</t>
  </si>
  <si>
    <t>Australian Capital Territory ;  &gt;&gt;&gt; Promoted or transferred last year ;  &gt; Females ;</t>
  </si>
  <si>
    <t>Australian Capital Territory ;  &gt;&gt;&gt;&gt; Promoted and transferred last year ;  Persons ;</t>
  </si>
  <si>
    <t>Australian Capital Territory ;  &gt;&gt;&gt;&gt; Promoted and transferred last year ;  &gt; Males ;</t>
  </si>
  <si>
    <t>Australian Capital Territory ;  &gt;&gt;&gt;&gt; Promoted and transferred last year ;  &gt; Females ;</t>
  </si>
  <si>
    <t>Australian Capital Territory ;  &gt;&gt;&gt;&gt; Promoted only last year ;  Persons ;</t>
  </si>
  <si>
    <t>Australian Capital Territory ;  &gt;&gt;&gt;&gt; Promoted only last year ;  &gt; Males ;</t>
  </si>
  <si>
    <t>Australian Capital Territory ;  &gt;&gt;&gt;&gt; Promoted only last year ;  &gt; Females ;</t>
  </si>
  <si>
    <t>Australian Capital Territory ;  &gt;&gt;&gt;&gt; Transferred only last year ;  Persons ;</t>
  </si>
  <si>
    <t>Australian Capital Territory ;  &gt;&gt;&gt;&gt; Transferred only last year ;  &gt; Males ;</t>
  </si>
  <si>
    <t>Australian Capital Territory ;  &gt;&gt;&gt;&gt; Transferred only last year ;  &gt; Females ;</t>
  </si>
  <si>
    <t>Australian Capital Territory ;  &gt;&gt;&gt; Was not promoted or transferred last year ;  Persons ;</t>
  </si>
  <si>
    <t>Australian Capital Territory ;  &gt;&gt;&gt; Was not promoted or transferred last year ;  &gt; Males ;</t>
  </si>
  <si>
    <t>Australian Capital Territory ;  &gt;&gt;&gt; Was not promoted or transferred last year ;  &gt; Females ;</t>
  </si>
  <si>
    <t>Australian Capital Territory ;  &gt;&gt; Owner managers and contributing family workers ;  Persons ;</t>
  </si>
  <si>
    <t>Australian Capital Territory ;  &gt;&gt; Owner managers and contributing family workers ;  &gt; Males ;</t>
  </si>
  <si>
    <t>Australian Capital Territory ;  &gt;&gt; Owner managers and contributing family workers ;  &gt; Females ;</t>
  </si>
  <si>
    <t>Australian Capital Territory ;  &gt;&gt;&gt; No change in usual weekly hours last year ;  Persons ;</t>
  </si>
  <si>
    <t>Australian Capital Territory ;  &gt;&gt;&gt; No change in usual weekly hours last year ;  &gt; Males ;</t>
  </si>
  <si>
    <t>Australian Capital Territory ;  &gt;&gt;&gt; No change in usual weekly hours last year ;  &gt; Females ;</t>
  </si>
  <si>
    <t>Australian Capital Territory ;  &gt;&gt;&gt; Usual weekly hours increased last year ;  Persons ;</t>
  </si>
  <si>
    <t>Australian Capital Territory ;  &gt;&gt;&gt; Usual weekly hours increased last year ;  &gt; Males ;</t>
  </si>
  <si>
    <t>Australian Capital Territory ;  &gt;&gt;&gt; Usual weekly hours increased last year ;  &gt; Females ;</t>
  </si>
  <si>
    <t>A126286558V</t>
  </si>
  <si>
    <t>A126274974J</t>
  </si>
  <si>
    <t>A126298302L</t>
  </si>
  <si>
    <t>A126286638V</t>
  </si>
  <si>
    <t>A126274782R</t>
  </si>
  <si>
    <t>A126298110V</t>
  </si>
  <si>
    <t>A126286446A</t>
  </si>
  <si>
    <t>A126274962X</t>
  </si>
  <si>
    <t>A126298290R</t>
  </si>
  <si>
    <t>A126286626K</t>
  </si>
  <si>
    <t>A126274966J</t>
  </si>
  <si>
    <t>A126298294X</t>
  </si>
  <si>
    <t>A126286630A</t>
  </si>
  <si>
    <t>A126274786X</t>
  </si>
  <si>
    <t>A126298114C</t>
  </si>
  <si>
    <t>A126286450T</t>
  </si>
  <si>
    <t>A126274846R</t>
  </si>
  <si>
    <t>A126298174F</t>
  </si>
  <si>
    <t>A126286510J</t>
  </si>
  <si>
    <t>A126274898T</t>
  </si>
  <si>
    <t>A126298226W</t>
  </si>
  <si>
    <t>A126286562K</t>
  </si>
  <si>
    <t>A126274978T</t>
  </si>
  <si>
    <t>A126298306W</t>
  </si>
  <si>
    <t>A126286642K</t>
  </si>
  <si>
    <t>A126274790R</t>
  </si>
  <si>
    <t>A126298118L</t>
  </si>
  <si>
    <t>A126286454A</t>
  </si>
  <si>
    <t>A126274930F</t>
  </si>
  <si>
    <t>A126298258R</t>
  </si>
  <si>
    <t>A126286594C</t>
  </si>
  <si>
    <t>A126274934R</t>
  </si>
  <si>
    <t>A126298262F</t>
  </si>
  <si>
    <t>A126286598L</t>
  </si>
  <si>
    <t>A126274822W</t>
  </si>
  <si>
    <t>A126298150L</t>
  </si>
  <si>
    <t>A126286486V</t>
  </si>
  <si>
    <t>A126274794X</t>
  </si>
  <si>
    <t>A126298122C</t>
  </si>
  <si>
    <t>A126286458K</t>
  </si>
  <si>
    <t>A126274850F</t>
  </si>
  <si>
    <t>A126298178R</t>
  </si>
  <si>
    <t>A126286514T</t>
  </si>
  <si>
    <t>A126274814W</t>
  </si>
  <si>
    <t>A126298142L</t>
  </si>
  <si>
    <t>A126286478V</t>
  </si>
  <si>
    <t>A126274854R</t>
  </si>
  <si>
    <t>A126298182F</t>
  </si>
  <si>
    <t>A126286518A</t>
  </si>
  <si>
    <t>A126274826F</t>
  </si>
  <si>
    <t>A126298154W</t>
  </si>
  <si>
    <t>A126286490K</t>
  </si>
  <si>
    <t>A126274858X</t>
  </si>
  <si>
    <t>A126298186R</t>
  </si>
  <si>
    <t>A126286522T</t>
  </si>
  <si>
    <t>A126274902W</t>
  </si>
  <si>
    <t>A126298230L</t>
  </si>
  <si>
    <t>A126286566V</t>
  </si>
  <si>
    <t>A126274862R</t>
  </si>
  <si>
    <t>A126298190F</t>
  </si>
  <si>
    <t>A126286526A</t>
  </si>
  <si>
    <t>A126274830W</t>
  </si>
  <si>
    <t>A126298158F</t>
  </si>
  <si>
    <t>A126286494V</t>
  </si>
  <si>
    <t>A126274938X</t>
  </si>
  <si>
    <t>A126298266R</t>
  </si>
  <si>
    <t>A126286602T</t>
  </si>
  <si>
    <t>A126274906F</t>
  </si>
  <si>
    <t>A126298234W</t>
  </si>
  <si>
    <t>A126286570K</t>
  </si>
  <si>
    <t>A126274910W</t>
  </si>
  <si>
    <t>A126298238F</t>
  </si>
  <si>
    <t>A126286574V</t>
  </si>
  <si>
    <t>A126274982J</t>
  </si>
  <si>
    <t>A126298310L</t>
  </si>
  <si>
    <t>A126286646V</t>
  </si>
  <si>
    <t>A126274798J</t>
  </si>
  <si>
    <t>A126298126L</t>
  </si>
  <si>
    <t>A126286462A</t>
  </si>
  <si>
    <t>A126274866X</t>
  </si>
  <si>
    <t>A126298194R</t>
  </si>
  <si>
    <t>A126286530T</t>
  </si>
  <si>
    <t>A126274818F</t>
  </si>
  <si>
    <t>A126298146W</t>
  </si>
  <si>
    <t>A126286482K</t>
  </si>
  <si>
    <t>A126274914F</t>
  </si>
  <si>
    <t>A126298242W</t>
  </si>
  <si>
    <t>A126286578C</t>
  </si>
  <si>
    <t>A126274918R</t>
  </si>
  <si>
    <t>A126298246F</t>
  </si>
  <si>
    <t>A126286582V</t>
  </si>
  <si>
    <t>A126274834F</t>
  </si>
  <si>
    <t>A126298162W</t>
  </si>
  <si>
    <t>A126286498C</t>
  </si>
  <si>
    <t>A126274802L</t>
  </si>
  <si>
    <t>A126298130C</t>
  </si>
  <si>
    <t>A126286466K</t>
  </si>
  <si>
    <t>A126274986T</t>
  </si>
  <si>
    <t>A126298314W</t>
  </si>
  <si>
    <t>A126286650K</t>
  </si>
  <si>
    <t>A126274870R</t>
  </si>
  <si>
    <t>A126298198X</t>
  </si>
  <si>
    <t>A126286534A</t>
  </si>
  <si>
    <t>A126274942R</t>
  </si>
  <si>
    <t>A126298270F</t>
  </si>
  <si>
    <t>A126286606A</t>
  </si>
  <si>
    <t>A126274126T</t>
  </si>
  <si>
    <t>A126297454F</t>
  </si>
  <si>
    <t>A126285790V</t>
  </si>
  <si>
    <t>A126274082A</t>
  </si>
  <si>
    <t>A126297410C</t>
  </si>
  <si>
    <t>A126285746K</t>
  </si>
  <si>
    <t>A126274010R</t>
  </si>
  <si>
    <t>A126297338W</t>
  </si>
  <si>
    <t>A126285674K</t>
  </si>
  <si>
    <t>A126274086K</t>
  </si>
  <si>
    <t>A126297414L</t>
  </si>
  <si>
    <t>A126285750A</t>
  </si>
  <si>
    <t>A126274090A</t>
  </si>
  <si>
    <t>A126297418W</t>
  </si>
  <si>
    <t>A126285754K</t>
  </si>
  <si>
    <t>A126274014X</t>
  </si>
  <si>
    <t>A126297342L</t>
  </si>
  <si>
    <t>A126285678V</t>
  </si>
  <si>
    <t>A126274018J</t>
  </si>
  <si>
    <t>A126297346W</t>
  </si>
  <si>
    <t>A126285682K</t>
  </si>
  <si>
    <t>A126274058A</t>
  </si>
  <si>
    <t>A126297386R</t>
  </si>
  <si>
    <t>A126285722T</t>
  </si>
  <si>
    <t>A126273974R</t>
  </si>
  <si>
    <t>A126297302V</t>
  </si>
  <si>
    <t>A126285638A</t>
  </si>
  <si>
    <t>A126274094K</t>
  </si>
  <si>
    <t>A126297422L</t>
  </si>
  <si>
    <t>A126285758V</t>
  </si>
  <si>
    <t>A126274062T</t>
  </si>
  <si>
    <t>A126297390F</t>
  </si>
  <si>
    <t>A126285726A</t>
  </si>
  <si>
    <t>A126274106J</t>
  </si>
  <si>
    <t>A126297434W</t>
  </si>
  <si>
    <t>A126285770K</t>
  </si>
  <si>
    <t>A126273978X</t>
  </si>
  <si>
    <t>A126297306C</t>
  </si>
  <si>
    <t>A126285642T</t>
  </si>
  <si>
    <t>A126273914L</t>
  </si>
  <si>
    <t>A126297242C</t>
  </si>
  <si>
    <t>A126285578K</t>
  </si>
  <si>
    <t>A126273942W</t>
  </si>
  <si>
    <t>A126297270L</t>
  </si>
  <si>
    <t>A126285606J</t>
  </si>
  <si>
    <t>A126274022X</t>
  </si>
  <si>
    <t>A126297350L</t>
  </si>
  <si>
    <t>A126285686V</t>
  </si>
  <si>
    <t>A126273946F</t>
  </si>
  <si>
    <t>A126297274W</t>
  </si>
  <si>
    <t>A126285610X</t>
  </si>
  <si>
    <t>A126274026J</t>
  </si>
  <si>
    <t>A126297354W</t>
  </si>
  <si>
    <t>A126285690K</t>
  </si>
  <si>
    <t>A126274030X</t>
  </si>
  <si>
    <t>A126297358F</t>
  </si>
  <si>
    <t>A126285694V</t>
  </si>
  <si>
    <t>A126274110X</t>
  </si>
  <si>
    <t>A126297438F</t>
  </si>
  <si>
    <t>A126285774V</t>
  </si>
  <si>
    <t>A126273918W</t>
  </si>
  <si>
    <t>A126297246L</t>
  </si>
  <si>
    <t>A126285582A</t>
  </si>
  <si>
    <t>A126274098V</t>
  </si>
  <si>
    <t>A126297426W</t>
  </si>
  <si>
    <t>A126285762K</t>
  </si>
  <si>
    <t>A126274102X</t>
  </si>
  <si>
    <t>A126297430L</t>
  </si>
  <si>
    <t>A126285766V</t>
  </si>
  <si>
    <t>A126273922L</t>
  </si>
  <si>
    <t>A126297250C</t>
  </si>
  <si>
    <t>A126285586K</t>
  </si>
  <si>
    <t>A126273982R</t>
  </si>
  <si>
    <t>A126297310V</t>
  </si>
  <si>
    <t>A126285646A</t>
  </si>
  <si>
    <t>A126274034J</t>
  </si>
  <si>
    <t>A126297362W</t>
  </si>
  <si>
    <t>A126285698C</t>
  </si>
  <si>
    <t>A126274114J</t>
  </si>
  <si>
    <t>A126297442W</t>
  </si>
  <si>
    <t>A126285778C</t>
  </si>
  <si>
    <t>A126273926W</t>
  </si>
  <si>
    <t>A126297254L</t>
  </si>
  <si>
    <t>A126285590A</t>
  </si>
  <si>
    <t>A126274066A</t>
  </si>
  <si>
    <t>A126297394R</t>
  </si>
  <si>
    <t>A126285730T</t>
  </si>
  <si>
    <t>A126274070T</t>
  </si>
  <si>
    <t>A126297398X</t>
  </si>
  <si>
    <t>A126285734A</t>
  </si>
  <si>
    <t>A126273958R</t>
  </si>
  <si>
    <t>A126297286F</t>
  </si>
  <si>
    <t>A126285622J</t>
  </si>
  <si>
    <t>A126273930L</t>
  </si>
  <si>
    <t>A126297258W</t>
  </si>
  <si>
    <t>A126285594K</t>
  </si>
  <si>
    <t>A126273986X</t>
  </si>
  <si>
    <t>A126297314C</t>
  </si>
  <si>
    <t>A126285650T</t>
  </si>
  <si>
    <t>A126273950W</t>
  </si>
  <si>
    <t>A126297278F</t>
  </si>
  <si>
    <t>A126285614J</t>
  </si>
  <si>
    <t>A126273990R</t>
  </si>
  <si>
    <t>A126297318L</t>
  </si>
  <si>
    <t>A126285654A</t>
  </si>
  <si>
    <t>A126273962F</t>
  </si>
  <si>
    <t>A126297290W</t>
  </si>
  <si>
    <t>A126285626T</t>
  </si>
  <si>
    <t>A126273994X</t>
  </si>
  <si>
    <t>A126297322C</t>
  </si>
  <si>
    <t>A126285658K</t>
  </si>
  <si>
    <t>A126274038T</t>
  </si>
  <si>
    <t>A126297366F</t>
  </si>
  <si>
    <t>A126285702J</t>
  </si>
  <si>
    <t>A126273998J</t>
  </si>
  <si>
    <t>A126297326L</t>
  </si>
  <si>
    <t>A126285662A</t>
  </si>
  <si>
    <t>A126273966R</t>
  </si>
  <si>
    <t>A126297294F</t>
  </si>
  <si>
    <t>A126285630J</t>
  </si>
  <si>
    <t>A126274074A</t>
  </si>
  <si>
    <t>A126297402C</t>
  </si>
  <si>
    <t>A126285738K</t>
  </si>
  <si>
    <t>A126274042J</t>
  </si>
  <si>
    <t>A126297370W</t>
  </si>
  <si>
    <t>A126285706T</t>
  </si>
  <si>
    <t>A126274046T</t>
  </si>
  <si>
    <t>A126297374F</t>
  </si>
  <si>
    <t>A126285710J</t>
  </si>
  <si>
    <t>A126274118T</t>
  </si>
  <si>
    <t>A126297446F</t>
  </si>
  <si>
    <t>A126285782V</t>
  </si>
  <si>
    <t>A126273934W</t>
  </si>
  <si>
    <t>A126297262L</t>
  </si>
  <si>
    <t>A126285598V</t>
  </si>
  <si>
    <t>A126274002R</t>
  </si>
  <si>
    <t>A126297330C</t>
  </si>
  <si>
    <t>A126285666K</t>
  </si>
  <si>
    <t>A126273954F</t>
  </si>
  <si>
    <t>A126297282W</t>
  </si>
  <si>
    <t>A126285618T</t>
  </si>
  <si>
    <t>A126274050J</t>
  </si>
  <si>
    <t>A126297378R</t>
  </si>
  <si>
    <t>A126285714T</t>
  </si>
  <si>
    <t>Australian Capital Territory ;  &gt;&gt;&gt; Usual weekly hours decreased last year ;  Persons ;</t>
  </si>
  <si>
    <t>Australian Capital Territory ;  &gt;&gt;&gt; Usual weekly hours decreased last year ;  &gt; Males ;</t>
  </si>
  <si>
    <t>Australian Capital Territory ;  &gt;&gt;&gt; Usual weekly hours decreased last year ;  &gt; Females ;</t>
  </si>
  <si>
    <t>A126274054T</t>
  </si>
  <si>
    <t>A126297382F</t>
  </si>
  <si>
    <t>A126285718A</t>
  </si>
  <si>
    <t>A126273970F</t>
  </si>
  <si>
    <t>A126297298R</t>
  </si>
  <si>
    <t>A126285634T</t>
  </si>
  <si>
    <t>A126273938F</t>
  </si>
  <si>
    <t>A126297266W</t>
  </si>
  <si>
    <t>A126285602X</t>
  </si>
  <si>
    <t>A126274122J</t>
  </si>
  <si>
    <t>A126297450W</t>
  </si>
  <si>
    <t>A126285786C</t>
  </si>
  <si>
    <t>A126274006X</t>
  </si>
  <si>
    <t>A126297334L</t>
  </si>
  <si>
    <t>A126285670A</t>
  </si>
  <si>
    <t>A126274078K</t>
  </si>
  <si>
    <t>A126297406L</t>
  </si>
  <si>
    <t>A126285742A</t>
  </si>
  <si>
    <t>Time Series Workbook</t>
  </si>
  <si>
    <t>6226.0 Participation, Job Search and Mobility, Australia</t>
  </si>
  <si>
    <t>Table 3. Changes in employment characteristics of people employed last year</t>
  </si>
  <si>
    <t>E N Q U I R I E S</t>
  </si>
  <si>
    <t>Enquiries</t>
  </si>
  <si>
    <t>Data Item Description</t>
  </si>
  <si>
    <t>No. Obs.</t>
  </si>
  <si>
    <t>Freq.</t>
  </si>
  <si>
    <t>© Commonwealth of Australia  2024</t>
  </si>
  <si>
    <t>Annual</t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</si>
  <si>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</si>
  <si>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</si>
  <si>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t>6223.0 Job Mobility</t>
  </si>
  <si>
    <t>Released at 11:30 am (Canberra time) Tue 09 July 2024</t>
  </si>
  <si>
    <t>Contents</t>
  </si>
  <si>
    <t>Tables</t>
  </si>
  <si>
    <t>Table 3.1 - Changes in employment characteristics of people employed last year by age, February 2024</t>
  </si>
  <si>
    <t>Table 3.2 - Changes in employment characteristics of people employed last year by state and territory, February 2024</t>
  </si>
  <si>
    <t>Index</t>
  </si>
  <si>
    <t>Time Series Index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</si>
  <si>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</si>
  <si>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Job mobility, February 2024</t>
  </si>
  <si>
    <t>Summary</t>
  </si>
  <si>
    <t>Methodology</t>
  </si>
  <si>
    <t>Select an age group:</t>
  </si>
  <si>
    <t>15 years and over</t>
  </si>
  <si>
    <t>Time Series IDs</t>
  </si>
  <si>
    <t>Persons</t>
  </si>
  <si>
    <t>Males</t>
  </si>
  <si>
    <t>Females</t>
  </si>
  <si>
    <t>'000</t>
  </si>
  <si>
    <t>Employed total</t>
  </si>
  <si>
    <t>Duration of employment in current main job</t>
  </si>
  <si>
    <t>Less than 12 months in current main job</t>
  </si>
  <si>
    <t>12 months or more in current main job</t>
  </si>
  <si>
    <t>Total</t>
  </si>
  <si>
    <t xml:space="preserve">Whether changed jobs in last 12 months </t>
  </si>
  <si>
    <t>Did not change jobs in last 12 months</t>
  </si>
  <si>
    <t>Changed jobs in last 12 months</t>
  </si>
  <si>
    <t>Whether changed industry division (from last job to current job)</t>
  </si>
  <si>
    <t>Changed jobs in the same industry division</t>
  </si>
  <si>
    <t>Changed jobs into a different industry division</t>
  </si>
  <si>
    <t>Whether changed major occupation group (from last job to current job)</t>
  </si>
  <si>
    <t>Changed jobs in the same major occupation group</t>
  </si>
  <si>
    <t>Changed jobs into a different major occupation group</t>
  </si>
  <si>
    <t>Whether changed usual weekly hours (from last job to current job)</t>
  </si>
  <si>
    <t>Changed to a job with the same usual hours</t>
  </si>
  <si>
    <t>Changed to a job with more usual hours</t>
  </si>
  <si>
    <t>Changed to a job with more full-time hours</t>
  </si>
  <si>
    <t>Changed from a part-time job to a full-time job</t>
  </si>
  <si>
    <t>Changed to a job with more part-time hours</t>
  </si>
  <si>
    <t>Changed to a job with fewer usual hours</t>
  </si>
  <si>
    <t>Changed to a job with fewer full-time hours</t>
  </si>
  <si>
    <t>Changed from a full-time job to a part-time job</t>
  </si>
  <si>
    <t>Changed to a job with fewer part-time hours</t>
  </si>
  <si>
    <t>Whether changed status in employment (from last job to current job)</t>
  </si>
  <si>
    <t>Changed jobs with the same status in employment</t>
  </si>
  <si>
    <t>Changed jobs with a different status in employment</t>
  </si>
  <si>
    <t>Status in employment of current main job</t>
  </si>
  <si>
    <t>Employee</t>
  </si>
  <si>
    <t>Owner managers</t>
  </si>
  <si>
    <t xml:space="preserve">Employees - 12 months or more in current main job </t>
  </si>
  <si>
    <t>Whether changed major occupation group (with current employer in last 12 months)</t>
  </si>
  <si>
    <t>No change in occupation with current employer last year</t>
  </si>
  <si>
    <t>Changed occupations with current employer in the same major group last year</t>
  </si>
  <si>
    <t>Changed occupations with current employer into a different major group last year</t>
  </si>
  <si>
    <t>Whether changed usual weekly hours (with current employer in last 12 months)</t>
  </si>
  <si>
    <t>No change in usual weekly hours with current employer last year</t>
  </si>
  <si>
    <t>Usual weekly hours increased with current employer last year</t>
  </si>
  <si>
    <t>Usual weekly hours increased with more full-time hours last year</t>
  </si>
  <si>
    <t>Usual weekly hours increased from part-time to full-time hours last year</t>
  </si>
  <si>
    <t>Usual weekly hours increased with more part-time hours last year</t>
  </si>
  <si>
    <t>Usual weekly hours decreased with current employer last year</t>
  </si>
  <si>
    <t>Usual weekly hours decreased with fewer full-time hours last year</t>
  </si>
  <si>
    <t>Usual weekly hours decreased from full-time to part-time hours last year</t>
  </si>
  <si>
    <t>Usual weekly hours decreased with fewer part-time hours last year</t>
  </si>
  <si>
    <t>Did not know or usual weekly hours varied</t>
  </si>
  <si>
    <t>Whether promoted with current employer in last 12 months</t>
  </si>
  <si>
    <t>Promoted last year</t>
  </si>
  <si>
    <t>Was not promoted last year</t>
  </si>
  <si>
    <t>Whether transferred with current employer in the last 12 months</t>
  </si>
  <si>
    <t>Transferred last year</t>
  </si>
  <si>
    <t>Was not transferred last year</t>
  </si>
  <si>
    <t>Whether promoted or transferred with current employer in last 12 months</t>
  </si>
  <si>
    <t>Promoted or transferred last year</t>
  </si>
  <si>
    <t>Promoted and transferred last year</t>
  </si>
  <si>
    <t>Promoted only last year</t>
  </si>
  <si>
    <t>Transferred only last year</t>
  </si>
  <si>
    <t>Was not promoted or transferred last year</t>
  </si>
  <si>
    <t>Owner managers - 12 months or more in current main job</t>
  </si>
  <si>
    <t>Whether changed usual weekly hours (in current business in last 12 months)</t>
  </si>
  <si>
    <t>No change in usual weekly hours last year</t>
  </si>
  <si>
    <t>Usual weekly hours increased last year</t>
  </si>
  <si>
    <t>Usual weekly hours decreased last year</t>
  </si>
  <si>
    <t>15 to 64 years</t>
  </si>
  <si>
    <t>15 to 24 years</t>
  </si>
  <si>
    <t>25 to 44 years</t>
  </si>
  <si>
    <t>45 to 64 years</t>
  </si>
  <si>
    <t>65 years and over</t>
  </si>
  <si>
    <t>Select a state or territory:</t>
  </si>
  <si>
    <t>Australia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</si>
  <si>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</si>
  <si>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</si>
  <si>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</si>
  <si>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</si>
  <si>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</si>
  <si>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</si>
  <si>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</si>
  <si>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</si>
  <si>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Tas</t>
  </si>
  <si>
    <t>NT</t>
  </si>
  <si>
    <t>ACT</t>
  </si>
  <si>
    <t>Aus</t>
  </si>
  <si>
    <t>NSW</t>
  </si>
  <si>
    <t>Vic</t>
  </si>
  <si>
    <t>Qld</t>
  </si>
  <si>
    <t>SA</t>
  </si>
  <si>
    <t>WA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</si>
</sst>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\-yyyy"/>
    <numFmt numFmtId="165" formatCode="0.0;\-0.0;0.0;@"/>
    <numFmt numFmtId="166" formatCode="#,##0.0"/>
  </numFmts>
  <fonts count="39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color indexed="81"/>
      <name val="Tahoma"/>
      <family val="2"/>
    </font>
    <font>
      <b/>
      <sz val="10"/>
      <color theme="1"/>
      <name val="Arial"/>
      <family val="2"/>
    </font>
    <font>
      <b/>
      <sz val="10"/>
      <color rgb="FFFFFFFF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rgb="FF0000FF"/>
      <name val="Calibri"/>
      <family val="2"/>
      <scheme val="minor"/>
    </font>
    <font>
      <u/>
      <sz val="8"/>
      <color rgb="FF0000FF"/>
      <name val="Calibri"/>
      <family val="2"/>
      <scheme val="minor"/>
    </font>
    <font>
      <sz val="8"/>
      <color rgb="FF0000FF"/>
      <name val="Arial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1"/>
      <color theme="1"/>
      <name val="Arial"/>
      <family val="2"/>
    </font>
    <font>
      <b/>
      <sz val="12"/>
      <color rgb="FF000000"/>
      <name val="Arial"/>
      <family val="2"/>
    </font>
    <font>
      <b/>
      <sz val="8"/>
      <color rgb="FF000000"/>
      <name val="Arial"/>
      <family val="2"/>
    </font>
    <font>
      <u/>
      <sz val="10"/>
      <color indexed="12"/>
      <name val="Tahoma"/>
      <family val="2"/>
    </font>
    <font>
      <sz val="8"/>
      <color indexed="12"/>
      <name val="Arial"/>
      <family val="2"/>
    </font>
    <font>
      <sz val="8"/>
      <color rgb="FF000000"/>
      <name val="Arial"/>
      <family val="2"/>
    </font>
    <font>
      <sz val="12"/>
      <color rgb="FF000000"/>
      <name val="Arial"/>
      <family val="2"/>
    </font>
    <font>
      <b/>
      <sz val="12"/>
      <color indexed="12"/>
      <name val="Arial"/>
      <family val="2"/>
    </font>
    <font>
      <b/>
      <sz val="10"/>
      <color rgb="FF000000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8"/>
      <name val="Microsoft Sans Serif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8"/>
      <color rgb="FFFF0000"/>
      <name val="Arial"/>
      <family val="2"/>
    </font>
    <font>
      <u/>
      <sz val="8"/>
      <color theme="10"/>
      <name val="Calibri"/>
      <family val="2"/>
      <scheme val="minor"/>
    </font>
    <font>
      <sz val="8"/>
      <color rgb="FFFF0000"/>
      <name val="Arial"/>
      <family val="2"/>
    </font>
    <font>
      <u/>
      <sz val="8"/>
      <color theme="10"/>
      <name val="Arial"/>
      <family val="2"/>
    </font>
    <font>
      <b/>
      <sz val="10"/>
      <name val="Tahoma"/>
      <family val="2"/>
    </font>
    <font>
      <b/>
      <sz val="10"/>
      <color rgb="FFFF0000"/>
      <name val="Tahoma"/>
      <family val="2"/>
    </font>
    <font>
      <sz val="10"/>
      <color rgb="FFFF0000"/>
      <name val="Tahoma"/>
      <family val="2"/>
    </font>
    <font>
      <sz val="8"/>
      <color indexed="8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1">
    <xf numFmtId="0" fontId="0" fillId="0" borderId="0"/>
    <xf numFmtId="0" fontId="7" fillId="0" borderId="0" applyNumberFormat="0" applyFill="0" applyBorder="0" applyAlignment="0" applyProtection="0"/>
    <xf numFmtId="0" fontId="13" fillId="0" borderId="0"/>
    <xf numFmtId="0" fontId="15" fillId="0" borderId="0"/>
    <xf numFmtId="0" fontId="16" fillId="0" borderId="0"/>
    <xf numFmtId="0" fontId="19" fillId="0" borderId="0"/>
    <xf numFmtId="0" fontId="25" fillId="0" borderId="0">
      <alignment horizontal="left"/>
    </xf>
    <xf numFmtId="0" fontId="15" fillId="0" borderId="0"/>
    <xf numFmtId="0" fontId="28" fillId="0" borderId="0">
      <alignment horizontal="center"/>
    </xf>
    <xf numFmtId="0" fontId="28" fillId="0" borderId="0">
      <alignment horizontal="center" vertical="center" wrapText="1"/>
    </xf>
    <xf numFmtId="0" fontId="11" fillId="0" borderId="0"/>
  </cellStyleXfs>
  <cellXfs count="79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2" fillId="0" borderId="0" xfId="0" applyFont="1"/>
    <xf numFmtId="164" fontId="2" fillId="0" borderId="0" xfId="0" applyNumberFormat="1" applyFont="1"/>
    <xf numFmtId="164" fontId="1" fillId="0" borderId="0" xfId="0" applyNumberFormat="1" applyFont="1"/>
    <xf numFmtId="0" fontId="1" fillId="0" borderId="0" xfId="0" quotePrefix="1" applyFont="1" applyAlignment="1">
      <alignment horizontal="right"/>
    </xf>
    <xf numFmtId="0" fontId="1" fillId="0" borderId="0" xfId="0" applyFont="1" applyAlignment="1">
      <alignment horizontal="right"/>
    </xf>
    <xf numFmtId="165" fontId="1" fillId="0" borderId="0" xfId="0" applyNumberFormat="1" applyFont="1"/>
    <xf numFmtId="164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49" fontId="6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8" fillId="0" borderId="0" xfId="1" applyFont="1" applyAlignment="1">
      <alignment horizontal="left"/>
    </xf>
    <xf numFmtId="0" fontId="1" fillId="0" borderId="1" xfId="0" applyFont="1" applyBorder="1" applyAlignment="1">
      <alignment horizontal="left"/>
    </xf>
    <xf numFmtId="0" fontId="2" fillId="0" borderId="0" xfId="0" applyFont="1" applyAlignment="1">
      <alignment horizontal="left" wrapText="1"/>
    </xf>
    <xf numFmtId="0" fontId="9" fillId="0" borderId="0" xfId="1" applyFont="1" applyAlignment="1">
      <alignment horizontal="left"/>
    </xf>
    <xf numFmtId="0" fontId="1" fillId="0" borderId="0" xfId="0" quotePrefix="1" applyFont="1" applyAlignment="1">
      <alignment horizontal="left"/>
    </xf>
    <xf numFmtId="0" fontId="14" fillId="0" borderId="0" xfId="2" applyFont="1" applyAlignment="1">
      <alignment horizontal="left" vertical="center"/>
    </xf>
    <xf numFmtId="0" fontId="15" fillId="0" borderId="0" xfId="3"/>
    <xf numFmtId="0" fontId="16" fillId="0" borderId="0" xfId="4"/>
    <xf numFmtId="0" fontId="17" fillId="0" borderId="0" xfId="4" applyFont="1" applyAlignment="1">
      <alignment horizontal="left"/>
    </xf>
    <xf numFmtId="0" fontId="18" fillId="0" borderId="0" xfId="4" applyFont="1" applyAlignment="1">
      <alignment horizontal="left"/>
    </xf>
    <xf numFmtId="0" fontId="20" fillId="0" borderId="0" xfId="5" applyFont="1" applyAlignment="1">
      <alignment horizontal="center"/>
    </xf>
    <xf numFmtId="0" fontId="21" fillId="0" borderId="0" xfId="4" applyFont="1" applyAlignment="1">
      <alignment horizontal="left"/>
    </xf>
    <xf numFmtId="0" fontId="24" fillId="0" borderId="0" xfId="4" applyFont="1" applyAlignment="1">
      <alignment horizontal="left"/>
    </xf>
    <xf numFmtId="0" fontId="10" fillId="0" borderId="0" xfId="4" applyFont="1" applyAlignment="1">
      <alignment horizontal="left"/>
    </xf>
    <xf numFmtId="0" fontId="1" fillId="3" borderId="0" xfId="0" applyFont="1" applyFill="1" applyAlignment="1">
      <alignment horizontal="left"/>
    </xf>
    <xf numFmtId="0" fontId="5" fillId="2" borderId="0" xfId="0" applyFont="1" applyFill="1" applyAlignment="1">
      <alignment horizontal="left" indent="11"/>
    </xf>
    <xf numFmtId="49" fontId="6" fillId="3" borderId="0" xfId="0" applyNumberFormat="1" applyFont="1" applyFill="1" applyAlignment="1">
      <alignment horizontal="left" indent="11"/>
    </xf>
    <xf numFmtId="0" fontId="14" fillId="3" borderId="0" xfId="2" applyFont="1" applyFill="1" applyAlignment="1">
      <alignment horizontal="left" vertical="center" indent="11"/>
    </xf>
    <xf numFmtId="1" fontId="27" fillId="3" borderId="1" xfId="6" applyNumberFormat="1" applyFont="1" applyFill="1" applyBorder="1" applyAlignment="1">
      <alignment horizontal="center" vertical="center" wrapText="1"/>
    </xf>
    <xf numFmtId="0" fontId="26" fillId="3" borderId="1" xfId="7" applyFont="1" applyFill="1" applyBorder="1" applyAlignment="1">
      <alignment vertical="center"/>
    </xf>
    <xf numFmtId="0" fontId="28" fillId="0" borderId="0" xfId="8">
      <alignment horizontal="center"/>
    </xf>
    <xf numFmtId="17" fontId="29" fillId="0" borderId="0" xfId="9" quotePrefix="1" applyNumberFormat="1" applyFont="1" applyAlignment="1">
      <alignment horizontal="right" wrapText="1"/>
    </xf>
    <xf numFmtId="0" fontId="30" fillId="4" borderId="3" xfId="7" applyFont="1" applyFill="1" applyBorder="1" applyAlignment="1">
      <alignment horizontal="center"/>
    </xf>
    <xf numFmtId="17" fontId="29" fillId="0" borderId="0" xfId="9" quotePrefix="1" applyNumberFormat="1" applyFont="1" applyAlignment="1">
      <alignment wrapText="1"/>
    </xf>
    <xf numFmtId="0" fontId="13" fillId="0" borderId="0" xfId="3" applyFont="1" applyAlignment="1">
      <alignment horizontal="right"/>
    </xf>
    <xf numFmtId="0" fontId="29" fillId="3" borderId="4" xfId="8" applyFont="1" applyFill="1" applyBorder="1" applyAlignment="1">
      <alignment horizontal="left"/>
    </xf>
    <xf numFmtId="0" fontId="13" fillId="3" borderId="4" xfId="8" applyFont="1" applyFill="1" applyBorder="1">
      <alignment horizontal="center"/>
    </xf>
    <xf numFmtId="1" fontId="31" fillId="0" borderId="0" xfId="4" quotePrefix="1" applyNumberFormat="1" applyFont="1" applyAlignment="1">
      <alignment horizontal="center"/>
    </xf>
    <xf numFmtId="0" fontId="2" fillId="0" borderId="0" xfId="10" applyFont="1" applyAlignment="1">
      <alignment horizontal="left" indent="1"/>
    </xf>
    <xf numFmtId="0" fontId="1" fillId="0" borderId="0" xfId="10" applyFont="1" applyAlignment="1">
      <alignment horizontal="left" indent="1"/>
    </xf>
    <xf numFmtId="166" fontId="21" fillId="0" borderId="0" xfId="7" applyNumberFormat="1" applyFont="1" applyAlignment="1">
      <alignment horizontal="right"/>
    </xf>
    <xf numFmtId="0" fontId="7" fillId="0" borderId="0" xfId="1" applyAlignment="1">
      <alignment horizontal="left"/>
    </xf>
    <xf numFmtId="0" fontId="32" fillId="0" borderId="0" xfId="1" applyFont="1" applyAlignment="1">
      <alignment horizontal="left"/>
    </xf>
    <xf numFmtId="166" fontId="18" fillId="0" borderId="0" xfId="7" applyNumberFormat="1" applyFont="1" applyAlignment="1">
      <alignment horizontal="right"/>
    </xf>
    <xf numFmtId="0" fontId="33" fillId="0" borderId="0" xfId="7" applyFont="1" applyAlignment="1">
      <alignment horizontal="left" indent="1"/>
    </xf>
    <xf numFmtId="0" fontId="1" fillId="0" borderId="0" xfId="10" applyFont="1" applyAlignment="1">
      <alignment horizontal="left" indent="2"/>
    </xf>
    <xf numFmtId="0" fontId="1" fillId="0" borderId="0" xfId="10" applyFont="1" applyAlignment="1">
      <alignment horizontal="left" indent="5"/>
    </xf>
    <xf numFmtId="0" fontId="29" fillId="0" borderId="0" xfId="8" applyFont="1" applyAlignment="1">
      <alignment horizontal="left" indent="1"/>
    </xf>
    <xf numFmtId="0" fontId="13" fillId="0" borderId="0" xfId="8" applyFont="1" applyAlignment="1">
      <alignment horizontal="left" indent="1"/>
    </xf>
    <xf numFmtId="0" fontId="14" fillId="0" borderId="0" xfId="7" applyFont="1"/>
    <xf numFmtId="0" fontId="13" fillId="0" borderId="0" xfId="10" applyFont="1" applyAlignment="1">
      <alignment horizontal="left" indent="1"/>
    </xf>
    <xf numFmtId="0" fontId="13" fillId="0" borderId="0" xfId="10" applyFont="1" applyAlignment="1">
      <alignment horizontal="left" indent="2"/>
    </xf>
    <xf numFmtId="0" fontId="34" fillId="0" borderId="0" xfId="1" applyFont="1" applyAlignment="1">
      <alignment horizontal="left"/>
    </xf>
    <xf numFmtId="0" fontId="35" fillId="0" borderId="0" xfId="7" applyFont="1"/>
    <xf numFmtId="0" fontId="15" fillId="0" borderId="0" xfId="7"/>
    <xf numFmtId="0" fontId="12" fillId="0" borderId="0" xfId="0" applyFont="1"/>
    <xf numFmtId="3" fontId="33" fillId="0" borderId="0" xfId="7" applyNumberFormat="1" applyFont="1" applyAlignment="1">
      <alignment horizontal="right"/>
    </xf>
    <xf numFmtId="166" fontId="33" fillId="0" borderId="0" xfId="7" applyNumberFormat="1" applyFont="1" applyAlignment="1">
      <alignment horizontal="right"/>
    </xf>
    <xf numFmtId="0" fontId="36" fillId="0" borderId="0" xfId="7" applyFont="1"/>
    <xf numFmtId="0" fontId="37" fillId="0" borderId="0" xfId="7" applyFont="1"/>
    <xf numFmtId="0" fontId="13" fillId="0" borderId="0" xfId="7" applyFont="1" applyAlignment="1">
      <alignment horizontal="left" indent="1"/>
    </xf>
    <xf numFmtId="0" fontId="18" fillId="0" borderId="0" xfId="4" quotePrefix="1" applyFont="1" applyAlignment="1">
      <alignment horizontal="right"/>
    </xf>
    <xf numFmtId="0" fontId="20" fillId="0" borderId="0" xfId="5" applyFont="1"/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 vertical="top" wrapText="1"/>
    </xf>
    <xf numFmtId="0" fontId="22" fillId="0" borderId="2" xfId="4" applyFont="1" applyBorder="1" applyAlignment="1">
      <alignment horizontal="left"/>
    </xf>
    <xf numFmtId="0" fontId="17" fillId="0" borderId="0" xfId="4" applyFont="1" applyAlignment="1">
      <alignment horizontal="left"/>
    </xf>
    <xf numFmtId="17" fontId="30" fillId="4" borderId="3" xfId="9" quotePrefix="1" applyNumberFormat="1" applyFont="1" applyFill="1" applyBorder="1" applyAlignment="1">
      <alignment horizontal="center" wrapText="1"/>
    </xf>
    <xf numFmtId="17" fontId="29" fillId="4" borderId="3" xfId="9" quotePrefix="1" applyNumberFormat="1" applyFont="1" applyFill="1" applyBorder="1" applyAlignment="1">
      <alignment horizontal="center" wrapText="1"/>
    </xf>
    <xf numFmtId="0" fontId="6" fillId="3" borderId="0" xfId="0" applyFont="1" applyFill="1" applyAlignment="1">
      <alignment horizontal="left" vertical="top" wrapText="1" indent="11"/>
    </xf>
    <xf numFmtId="0" fontId="26" fillId="3" borderId="1" xfId="6" applyFont="1" applyFill="1" applyBorder="1" applyAlignment="1">
      <alignment horizontal="left" vertical="center" indent="13"/>
    </xf>
    <xf numFmtId="17" fontId="29" fillId="0" borderId="5" xfId="9" quotePrefix="1" applyNumberFormat="1" applyFont="1" applyBorder="1" applyAlignment="1">
      <alignment horizontal="center" wrapText="1"/>
    </xf>
    <xf numFmtId="0" fontId="10" fillId="0" borderId="0" xfId="1" applyFont="1"/>
  </cellXfs>
  <cellStyles count="11">
    <cellStyle name="Hyperlink" xfId="1" builtinId="8"/>
    <cellStyle name="Hyperlink 2" xfId="5" xr:uid="{8B8C2A95-0057-44A6-A24E-86607A9E2C5E}"/>
    <cellStyle name="Normal" xfId="0" builtinId="0"/>
    <cellStyle name="Normal 10" xfId="3" xr:uid="{3EAF1F46-C19D-4C4A-B172-6CB137826702}"/>
    <cellStyle name="Normal 2" xfId="7" xr:uid="{0467AA7D-ED8A-4F5E-B870-C813735DB5A3}"/>
    <cellStyle name="Normal 2 2 2" xfId="10" xr:uid="{B0240AED-4245-4808-AA46-3B5E3EB5E403}"/>
    <cellStyle name="Normal 2 4" xfId="4" xr:uid="{D17586F2-2178-4BEE-B212-5A44DE4E22D1}"/>
    <cellStyle name="Normal 3 5 4" xfId="2" xr:uid="{863C467F-8AAD-4258-B8C6-F9A2F81374E2}"/>
    <cellStyle name="Style1" xfId="6" xr:uid="{5A1753FA-E865-4011-AAC5-508CF0309458}"/>
    <cellStyle name="Style4" xfId="8" xr:uid="{58862AEA-1802-48B3-9D17-C81CFE243AE2}"/>
    <cellStyle name="Style5" xfId="9" xr:uid="{F4FEE782-A6D6-4C31-84F1-F451556700A6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0</xdr:col>
      <xdr:colOff>1171575</xdr:colOff>
      <xdr:row>5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FC17C87-D722-48F5-AE18-3DD2F49DB8F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3242B3F-256F-4216-AA0B-97A3AB9B5CC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5C3E38F-B590-4383-A257-B93976ACB19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0</xdr:rowOff>
    </xdr:from>
    <xdr:to>
      <xdr:col>0</xdr:col>
      <xdr:colOff>1168400</xdr:colOff>
      <xdr:row>6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" y="0"/>
          <a:ext cx="1143000" cy="1016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abs.gov.au/about/contact-us" TargetMode="External"/><Relationship Id="rId3" Type="http://schemas.openxmlformats.org/officeDocument/2006/relationships/hyperlink" Target="http://www.abs.gov.au/ausstats/abs@.nsf/exnote/6333.0" TargetMode="External"/><Relationship Id="rId7" Type="http://schemas.openxmlformats.org/officeDocument/2006/relationships/hyperlink" Target="mailto:labour.statistics@abs.gov.au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participation-job-search-and-mobility-australia-methodology/feb-2024" TargetMode="External"/><Relationship Id="rId5" Type="http://schemas.openxmlformats.org/officeDocument/2006/relationships/hyperlink" Target="https://www.abs.gov.au/statistics/labour/jobs/job-mobility/latest-release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ausstats/abs@.nsf/mf/6333.0" TargetMode="External"/><Relationship Id="rId9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0.xml"/><Relationship Id="rId1" Type="http://schemas.openxmlformats.org/officeDocument/2006/relationships/vmlDrawing" Target="../drawings/vmlDrawing10.v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1.xml"/><Relationship Id="rId1" Type="http://schemas.openxmlformats.org/officeDocument/2006/relationships/vmlDrawing" Target="../drawings/vmlDrawing11.v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2.xml"/><Relationship Id="rId1" Type="http://schemas.openxmlformats.org/officeDocument/2006/relationships/vmlDrawing" Target="../drawings/vmlDrawing12.v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3.xml"/><Relationship Id="rId1" Type="http://schemas.openxmlformats.org/officeDocument/2006/relationships/vmlDrawing" Target="../drawings/vmlDrawing13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Relationship Id="rId5" Type="http://schemas.openxmlformats.org/officeDocument/2006/relationships/comments" Target="../comments2.xml"/><Relationship Id="rId4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8B446-BC67-46C3-B355-15C200B6B9F9}">
  <dimension ref="A1:E27"/>
  <sheetViews>
    <sheetView showGridLines="0" tabSelected="1" workbookViewId="0">
      <pane ySplit="7" topLeftCell="A8" activePane="bottomLeft" state="frozen"/>
      <selection activeCell="B11" sqref="B11"/>
      <selection pane="bottomLeft"/>
    </sheetView>
  </sheetViews>
  <sheetFormatPr defaultColWidth="7.7109375" defaultRowHeight="15" customHeight="1"/>
  <cols>
    <col min="1" max="1" width="17.85546875" customWidth="1"/>
    <col min="2" max="2" width="9.140625" customWidth="1"/>
    <col min="3" max="3" width="98.85546875" customWidth="1"/>
    <col min="5" max="5" width="11" bestFit="1" customWidth="1"/>
    <col min="12" max="12" width="7.7109375" customWidth="1"/>
    <col min="26" max="26" width="7.7109375" customWidth="1"/>
  </cols>
  <sheetData>
    <row r="1" spans="1:5">
      <c r="A1" s="11"/>
      <c r="B1" s="11"/>
      <c r="C1" s="11"/>
      <c r="D1" s="11"/>
      <c r="E1" s="11"/>
    </row>
    <row r="2" spans="1:5">
      <c r="A2" s="11"/>
      <c r="B2" s="13" t="s">
        <v>4254</v>
      </c>
      <c r="C2" s="12"/>
      <c r="D2" s="12"/>
      <c r="E2" s="12"/>
    </row>
    <row r="3" spans="1:5" ht="12" customHeight="1">
      <c r="A3" s="11"/>
      <c r="B3" s="12"/>
      <c r="C3" s="12"/>
      <c r="D3" s="12"/>
      <c r="E3" s="12"/>
    </row>
    <row r="4" spans="1:5">
      <c r="A4" s="11"/>
      <c r="B4" s="12"/>
      <c r="C4" s="12"/>
      <c r="D4" s="12"/>
      <c r="E4" s="12"/>
    </row>
    <row r="5" spans="1:5" ht="15.75">
      <c r="A5" s="11"/>
      <c r="B5" s="14" t="s">
        <v>4266</v>
      </c>
      <c r="C5" s="11"/>
      <c r="D5" s="11"/>
      <c r="E5" s="11"/>
    </row>
    <row r="6" spans="1:5" ht="15.75" customHeight="1">
      <c r="A6" s="11"/>
      <c r="B6" s="70" t="s">
        <v>4256</v>
      </c>
      <c r="C6" s="70"/>
      <c r="D6" s="70"/>
      <c r="E6" s="70"/>
    </row>
    <row r="7" spans="1:5" ht="15.75" customHeight="1">
      <c r="A7" s="11"/>
      <c r="B7" s="21" t="s">
        <v>4267</v>
      </c>
      <c r="C7" s="11"/>
      <c r="D7" s="11"/>
      <c r="E7" s="11"/>
    </row>
    <row r="8" spans="1:5">
      <c r="A8" s="22"/>
      <c r="B8" s="22"/>
      <c r="C8" s="22"/>
      <c r="D8" s="11"/>
      <c r="E8" s="11"/>
    </row>
    <row r="9" spans="1:5" ht="15.75">
      <c r="A9" s="23"/>
      <c r="B9" s="24" t="s">
        <v>4268</v>
      </c>
      <c r="C9" s="24"/>
      <c r="D9" s="11"/>
      <c r="E9" s="11"/>
    </row>
    <row r="10" spans="1:5">
      <c r="A10" s="23"/>
      <c r="B10" s="25" t="s">
        <v>4269</v>
      </c>
      <c r="C10" s="23"/>
      <c r="D10" s="11"/>
      <c r="E10" s="11"/>
    </row>
    <row r="11" spans="1:5">
      <c r="A11" s="23"/>
      <c r="B11" s="26">
        <v>3.1</v>
      </c>
      <c r="C11" s="27" t="s">
        <v>4270</v>
      </c>
      <c r="D11" s="11"/>
      <c r="E11" s="11"/>
    </row>
    <row r="12" spans="1:5">
      <c r="A12" s="23"/>
      <c r="B12" s="26">
        <v>3.2</v>
      </c>
      <c r="C12" s="27" t="s">
        <v>4271</v>
      </c>
      <c r="D12" s="11"/>
      <c r="E12" s="11"/>
    </row>
    <row r="13" spans="1:5">
      <c r="A13" s="23"/>
      <c r="B13" s="26" t="s">
        <v>4272</v>
      </c>
      <c r="C13" s="27" t="s">
        <v>4273</v>
      </c>
      <c r="D13" s="11"/>
      <c r="E13" s="11"/>
    </row>
    <row r="14" spans="1:5">
      <c r="A14" s="22"/>
      <c r="B14" s="22"/>
      <c r="C14" s="22"/>
      <c r="D14" s="11"/>
      <c r="E14" s="11"/>
    </row>
    <row r="15" spans="1:5" ht="15.75">
      <c r="A15" s="23"/>
      <c r="B15" s="71"/>
      <c r="C15" s="71"/>
      <c r="D15" s="11"/>
      <c r="E15" s="11"/>
    </row>
    <row r="16" spans="1:5" ht="15.75">
      <c r="A16" s="23"/>
      <c r="B16" s="72" t="s">
        <v>4274</v>
      </c>
      <c r="C16" s="72"/>
      <c r="D16" s="11"/>
      <c r="E16" s="11"/>
    </row>
    <row r="17" spans="1:5">
      <c r="A17" s="22"/>
      <c r="B17" s="22"/>
      <c r="C17" s="22"/>
      <c r="D17" s="11"/>
      <c r="E17" s="11"/>
    </row>
    <row r="18" spans="1:5">
      <c r="A18" s="23"/>
      <c r="B18" s="28" t="s">
        <v>4275</v>
      </c>
      <c r="C18" s="23"/>
      <c r="D18" s="11"/>
      <c r="E18" s="11"/>
    </row>
    <row r="19" spans="1:5">
      <c r="A19" s="23"/>
      <c r="B19" s="68" t="s">
        <v>4276</v>
      </c>
      <c r="C19" s="68"/>
      <c r="D19" s="68"/>
      <c r="E19" s="68"/>
    </row>
    <row r="20" spans="1:5">
      <c r="A20" s="23"/>
      <c r="B20" s="78" t="s">
        <v>4277</v>
      </c>
      <c r="C20" s="78"/>
      <c r="D20" s="11"/>
      <c r="E20" s="11"/>
    </row>
    <row r="21" spans="1:5">
      <c r="A21" s="22"/>
      <c r="B21" s="68"/>
      <c r="C21" s="68"/>
      <c r="D21" s="11"/>
      <c r="E21" s="11"/>
    </row>
    <row r="22" spans="1:5">
      <c r="A22" s="22"/>
      <c r="B22" s="15" t="s">
        <v>4257</v>
      </c>
      <c r="C22" s="11"/>
      <c r="D22" s="11"/>
      <c r="E22" s="11"/>
    </row>
    <row r="23" spans="1:5">
      <c r="A23" s="22"/>
      <c r="B23" s="69" t="s">
        <v>4265</v>
      </c>
      <c r="C23" s="69"/>
      <c r="D23" s="69"/>
      <c r="E23" s="69"/>
    </row>
    <row r="24" spans="1:5">
      <c r="A24" s="22"/>
      <c r="B24" s="69" t="s">
        <v>4264</v>
      </c>
      <c r="C24" s="69"/>
      <c r="D24" s="69"/>
      <c r="E24" s="69"/>
    </row>
    <row r="25" spans="1:5">
      <c r="A25" s="22"/>
      <c r="B25" s="11"/>
      <c r="C25" s="11"/>
      <c r="D25" s="11"/>
      <c r="E25" s="11"/>
    </row>
    <row r="26" spans="1:5">
      <c r="A26" s="22"/>
      <c r="B26" s="22"/>
      <c r="C26" s="22"/>
      <c r="D26" s="11"/>
      <c r="E26" s="11"/>
    </row>
    <row r="27" spans="1:5">
      <c r="A27" s="22"/>
      <c r="B27" s="29" t="str">
        <f ca="1">"© Commonwealth of Australia "&amp;YEAR(TODAY())</f>
        <v>© Commonwealth of Australia 2024</v>
      </c>
      <c r="C27" s="23"/>
      <c r="D27" s="11"/>
      <c r="E27" s="11"/>
    </row>
  </sheetData>
  <mergeCells count="9">
    <mergeCell ref="B21:C21"/>
    <mergeCell ref="B23:E23"/>
    <mergeCell ref="B24:E24"/>
    <mergeCell ref="B6:E6"/>
    <mergeCell ref="B15:C15"/>
    <mergeCell ref="B16:C16"/>
    <mergeCell ref="B19:C19"/>
    <mergeCell ref="D19:E19"/>
    <mergeCell ref="B20:C20"/>
  </mergeCells>
  <hyperlinks>
    <hyperlink ref="B16" r:id="rId1" xr:uid="{B0CF7BDB-DF72-4AD4-85F2-F102C308D4DF}"/>
    <hyperlink ref="B13" location="Index!A12" display="Index" xr:uid="{E7A2074F-123F-42F2-867A-94781B8F8B3E}"/>
    <hyperlink ref="B27" r:id="rId2" display="© Commonwealth of Australia 2015" xr:uid="{30A8ED6C-E0E1-4AC3-89D6-0F42B462425E}"/>
    <hyperlink ref="B20" r:id="rId3" display="Explanatory Notes" xr:uid="{31A48889-E727-4B4A-8551-EC507215655F}"/>
    <hyperlink ref="B19" r:id="rId4" xr:uid="{14B1E39E-3874-4334-BEDF-0A58865CF2CC}"/>
    <hyperlink ref="B19:C19" r:id="rId5" display="Summary" xr:uid="{86787E35-4443-46F2-AB36-2FD8605FE7B1}"/>
    <hyperlink ref="B20:C20" r:id="rId6" display="Methodology" xr:uid="{C61058A8-84E8-4730-9A54-FD4A4BE453D1}"/>
    <hyperlink ref="B12" location="'Table 3.2'!C10" display="'Table 3.2'!C10" xr:uid="{4ECCFDC9-617C-4B3E-B126-3CC6E8576E5A}"/>
    <hyperlink ref="B24" r:id="rId7" display="or the Labour Surveys Branch at labour.statistics@abs.gov.au." xr:uid="{6DACDAE2-2C7F-4B3B-B9EC-9DE630DBD3E9}"/>
    <hyperlink ref="B23:E23" r:id="rId8" display="For further information about these and related statistics visit www.abs.gov.au/about/contact-us" xr:uid="{3C3FF283-CBA2-496C-B8BB-250043AD8A1F}"/>
    <hyperlink ref="B11" location="'Table 3.1'!C10" display="'Table 3.1'!C10" xr:uid="{BF26B94D-B1B3-477B-9D2D-47CD2A3A72A0}"/>
  </hyperlinks>
  <pageMargins left="0.7" right="0.7" top="0.75" bottom="0.75" header="0.3" footer="0.3"/>
  <pageSetup paperSize="9" orientation="portrait" r:id="rId9"/>
  <drawing r:id="rId1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Q20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2365</v>
      </c>
      <c r="C1" s="3" t="s">
        <v>2366</v>
      </c>
      <c r="D1" s="3" t="s">
        <v>2367</v>
      </c>
      <c r="E1" s="3" t="s">
        <v>2368</v>
      </c>
      <c r="F1" s="3" t="s">
        <v>2369</v>
      </c>
      <c r="G1" s="3" t="s">
        <v>2370</v>
      </c>
      <c r="H1" s="3" t="s">
        <v>2371</v>
      </c>
      <c r="I1" s="3" t="s">
        <v>2372</v>
      </c>
      <c r="J1" s="3" t="s">
        <v>2373</v>
      </c>
      <c r="K1" s="3" t="s">
        <v>2374</v>
      </c>
      <c r="L1" s="3" t="s">
        <v>2375</v>
      </c>
      <c r="M1" s="3" t="s">
        <v>2376</v>
      </c>
      <c r="N1" s="3" t="s">
        <v>2377</v>
      </c>
      <c r="O1" s="3" t="s">
        <v>2378</v>
      </c>
      <c r="P1" s="3" t="s">
        <v>2379</v>
      </c>
      <c r="Q1" s="3" t="s">
        <v>2380</v>
      </c>
      <c r="R1" s="3" t="s">
        <v>2381</v>
      </c>
      <c r="S1" s="3" t="s">
        <v>2382</v>
      </c>
      <c r="T1" s="3" t="s">
        <v>2383</v>
      </c>
      <c r="U1" s="3" t="s">
        <v>2384</v>
      </c>
      <c r="V1" s="3" t="s">
        <v>2385</v>
      </c>
      <c r="W1" s="3" t="s">
        <v>2386</v>
      </c>
      <c r="X1" s="3" t="s">
        <v>2077</v>
      </c>
      <c r="Y1" s="3" t="s">
        <v>2078</v>
      </c>
      <c r="Z1" s="3" t="s">
        <v>2079</v>
      </c>
      <c r="AA1" s="3" t="s">
        <v>2080</v>
      </c>
      <c r="AB1" s="3" t="s">
        <v>2081</v>
      </c>
      <c r="AC1" s="3" t="s">
        <v>2082</v>
      </c>
      <c r="AD1" s="3" t="s">
        <v>2083</v>
      </c>
      <c r="AE1" s="3" t="s">
        <v>2084</v>
      </c>
      <c r="AF1" s="3" t="s">
        <v>2085</v>
      </c>
      <c r="AG1" s="3" t="s">
        <v>2387</v>
      </c>
      <c r="AH1" s="3" t="s">
        <v>2388</v>
      </c>
      <c r="AI1" s="3" t="s">
        <v>2389</v>
      </c>
      <c r="AJ1" s="3" t="s">
        <v>2089</v>
      </c>
      <c r="AK1" s="3" t="s">
        <v>2090</v>
      </c>
      <c r="AL1" s="3" t="s">
        <v>2091</v>
      </c>
      <c r="AM1" s="3" t="s">
        <v>2092</v>
      </c>
      <c r="AN1" s="3" t="s">
        <v>2093</v>
      </c>
      <c r="AO1" s="3" t="s">
        <v>2094</v>
      </c>
      <c r="AP1" s="3" t="s">
        <v>2095</v>
      </c>
      <c r="AQ1" s="3" t="s">
        <v>2096</v>
      </c>
      <c r="AR1" s="3" t="s">
        <v>2097</v>
      </c>
      <c r="AS1" s="3" t="s">
        <v>2098</v>
      </c>
      <c r="AT1" s="3" t="s">
        <v>2099</v>
      </c>
      <c r="AU1" s="3" t="s">
        <v>2100</v>
      </c>
      <c r="AV1" s="3" t="s">
        <v>2390</v>
      </c>
      <c r="AW1" s="3" t="s">
        <v>2391</v>
      </c>
      <c r="AX1" s="3" t="s">
        <v>2392</v>
      </c>
      <c r="AY1" s="3" t="s">
        <v>2393</v>
      </c>
      <c r="AZ1" s="3" t="s">
        <v>2394</v>
      </c>
      <c r="BA1" s="3" t="s">
        <v>2395</v>
      </c>
      <c r="BB1" s="3" t="s">
        <v>2396</v>
      </c>
      <c r="BC1" s="3" t="s">
        <v>2397</v>
      </c>
      <c r="BD1" s="3" t="s">
        <v>2398</v>
      </c>
      <c r="BE1" s="3" t="s">
        <v>2399</v>
      </c>
      <c r="BF1" s="3" t="s">
        <v>2400</v>
      </c>
      <c r="BG1" s="3" t="s">
        <v>2401</v>
      </c>
      <c r="BH1" s="3" t="s">
        <v>2402</v>
      </c>
      <c r="BI1" s="3" t="s">
        <v>2403</v>
      </c>
      <c r="BJ1" s="3" t="s">
        <v>2404</v>
      </c>
      <c r="BK1" s="3" t="s">
        <v>2405</v>
      </c>
      <c r="BL1" s="3" t="s">
        <v>2406</v>
      </c>
      <c r="BM1" s="3" t="s">
        <v>2407</v>
      </c>
      <c r="BN1" s="3" t="s">
        <v>2408</v>
      </c>
      <c r="BO1" s="3" t="s">
        <v>2409</v>
      </c>
      <c r="BP1" s="3" t="s">
        <v>2410</v>
      </c>
      <c r="BQ1" s="3" t="s">
        <v>2411</v>
      </c>
      <c r="BR1" s="3" t="s">
        <v>2412</v>
      </c>
      <c r="BS1" s="3" t="s">
        <v>2413</v>
      </c>
      <c r="BT1" s="3" t="s">
        <v>2414</v>
      </c>
      <c r="BU1" s="3" t="s">
        <v>2415</v>
      </c>
      <c r="BV1" s="3" t="s">
        <v>2416</v>
      </c>
      <c r="BW1" s="3" t="s">
        <v>2417</v>
      </c>
      <c r="BX1" s="3" t="s">
        <v>2418</v>
      </c>
      <c r="BY1" s="3" t="s">
        <v>2419</v>
      </c>
      <c r="BZ1" s="3" t="s">
        <v>2420</v>
      </c>
      <c r="CA1" s="3" t="s">
        <v>2421</v>
      </c>
      <c r="CB1" s="3" t="s">
        <v>2422</v>
      </c>
      <c r="CC1" s="3" t="s">
        <v>2423</v>
      </c>
      <c r="CD1" s="3" t="s">
        <v>2424</v>
      </c>
      <c r="CE1" s="3" t="s">
        <v>2425</v>
      </c>
      <c r="CF1" s="3" t="s">
        <v>2426</v>
      </c>
      <c r="CG1" s="3" t="s">
        <v>2427</v>
      </c>
      <c r="CH1" s="3" t="s">
        <v>2428</v>
      </c>
      <c r="CI1" s="3" t="s">
        <v>2429</v>
      </c>
      <c r="CJ1" s="3" t="s">
        <v>2430</v>
      </c>
      <c r="CK1" s="3" t="s">
        <v>2431</v>
      </c>
      <c r="CL1" s="3" t="s">
        <v>2432</v>
      </c>
      <c r="CM1" s="3" t="s">
        <v>2433</v>
      </c>
      <c r="CN1" s="3" t="s">
        <v>2434</v>
      </c>
      <c r="CO1" s="3" t="s">
        <v>2435</v>
      </c>
      <c r="CP1" s="3" t="s">
        <v>2436</v>
      </c>
      <c r="CQ1" s="3" t="s">
        <v>2437</v>
      </c>
      <c r="CR1" s="3" t="s">
        <v>2438</v>
      </c>
      <c r="CS1" s="3" t="s">
        <v>2439</v>
      </c>
      <c r="CT1" s="3" t="s">
        <v>2440</v>
      </c>
      <c r="CU1" s="3" t="s">
        <v>2441</v>
      </c>
      <c r="CV1" s="3" t="s">
        <v>2442</v>
      </c>
      <c r="CW1" s="3" t="s">
        <v>2443</v>
      </c>
      <c r="CX1" s="3" t="s">
        <v>2444</v>
      </c>
      <c r="CY1" s="3" t="s">
        <v>2445</v>
      </c>
      <c r="CZ1" s="3" t="s">
        <v>2446</v>
      </c>
      <c r="DA1" s="3" t="s">
        <v>2447</v>
      </c>
      <c r="DB1" s="3" t="s">
        <v>2448</v>
      </c>
      <c r="DC1" s="3" t="s">
        <v>2449</v>
      </c>
      <c r="DD1" s="3" t="s">
        <v>2450</v>
      </c>
      <c r="DE1" s="3" t="s">
        <v>2451</v>
      </c>
      <c r="DF1" s="3" t="s">
        <v>2452</v>
      </c>
      <c r="DG1" s="3" t="s">
        <v>2453</v>
      </c>
      <c r="DH1" s="3" t="s">
        <v>2454</v>
      </c>
      <c r="DI1" s="3" t="s">
        <v>2455</v>
      </c>
      <c r="DJ1" s="3" t="s">
        <v>2456</v>
      </c>
      <c r="DK1" s="3" t="s">
        <v>2457</v>
      </c>
      <c r="DL1" s="3" t="s">
        <v>2458</v>
      </c>
      <c r="DM1" s="3" t="s">
        <v>2459</v>
      </c>
      <c r="DN1" s="3" t="s">
        <v>2460</v>
      </c>
      <c r="DO1" s="3" t="s">
        <v>2461</v>
      </c>
      <c r="DP1" s="3" t="s">
        <v>2462</v>
      </c>
      <c r="DQ1" s="3" t="s">
        <v>2463</v>
      </c>
      <c r="DR1" s="3" t="s">
        <v>2464</v>
      </c>
      <c r="DS1" s="3" t="s">
        <v>2465</v>
      </c>
      <c r="DT1" s="3" t="s">
        <v>2466</v>
      </c>
      <c r="DU1" s="3" t="s">
        <v>2467</v>
      </c>
      <c r="DV1" s="3" t="s">
        <v>2468</v>
      </c>
      <c r="DW1" s="3" t="s">
        <v>2469</v>
      </c>
      <c r="DX1" s="3" t="s">
        <v>2470</v>
      </c>
      <c r="DY1" s="3" t="s">
        <v>2471</v>
      </c>
      <c r="DZ1" s="3" t="s">
        <v>2472</v>
      </c>
      <c r="EA1" s="3" t="s">
        <v>2473</v>
      </c>
      <c r="EB1" s="3" t="s">
        <v>2474</v>
      </c>
      <c r="EC1" s="3" t="s">
        <v>2475</v>
      </c>
      <c r="ED1" s="3" t="s">
        <v>2476</v>
      </c>
      <c r="EE1" s="3" t="s">
        <v>2477</v>
      </c>
      <c r="EF1" s="3" t="s">
        <v>2478</v>
      </c>
      <c r="EG1" s="3" t="s">
        <v>2479</v>
      </c>
      <c r="EH1" s="3" t="s">
        <v>2480</v>
      </c>
      <c r="EI1" s="3" t="s">
        <v>2481</v>
      </c>
      <c r="EJ1" s="3" t="s">
        <v>2482</v>
      </c>
      <c r="EK1" s="3" t="s">
        <v>2483</v>
      </c>
      <c r="EL1" s="3" t="s">
        <v>2484</v>
      </c>
      <c r="EM1" s="3" t="s">
        <v>2485</v>
      </c>
      <c r="EN1" s="3" t="s">
        <v>2486</v>
      </c>
      <c r="EO1" s="3" t="s">
        <v>2487</v>
      </c>
      <c r="EP1" s="3" t="s">
        <v>2488</v>
      </c>
      <c r="EQ1" s="3" t="s">
        <v>2489</v>
      </c>
      <c r="ER1" s="3" t="s">
        <v>2490</v>
      </c>
      <c r="ES1" s="3" t="s">
        <v>2491</v>
      </c>
      <c r="ET1" s="3" t="s">
        <v>2492</v>
      </c>
      <c r="EU1" s="3" t="s">
        <v>2493</v>
      </c>
      <c r="EV1" s="3" t="s">
        <v>2494</v>
      </c>
      <c r="EW1" s="3" t="s">
        <v>2495</v>
      </c>
      <c r="EX1" s="3" t="s">
        <v>2496</v>
      </c>
      <c r="EY1" s="3" t="s">
        <v>2497</v>
      </c>
      <c r="EZ1" s="3" t="s">
        <v>2498</v>
      </c>
      <c r="FA1" s="3" t="s">
        <v>2499</v>
      </c>
      <c r="FB1" s="3" t="s">
        <v>2500</v>
      </c>
      <c r="FC1" s="3" t="s">
        <v>2501</v>
      </c>
      <c r="FD1" s="3" t="s">
        <v>2502</v>
      </c>
      <c r="FE1" s="3" t="s">
        <v>2503</v>
      </c>
      <c r="FF1" s="3" t="s">
        <v>2504</v>
      </c>
      <c r="FG1" s="3" t="s">
        <v>2505</v>
      </c>
      <c r="FH1" s="3" t="s">
        <v>2506</v>
      </c>
      <c r="FI1" s="3" t="s">
        <v>2507</v>
      </c>
      <c r="FJ1" s="3" t="s">
        <v>2508</v>
      </c>
      <c r="FK1" s="3" t="s">
        <v>2509</v>
      </c>
      <c r="FL1" s="3" t="s">
        <v>2510</v>
      </c>
      <c r="FM1" s="3" t="s">
        <v>2511</v>
      </c>
      <c r="FN1" s="3" t="s">
        <v>2512</v>
      </c>
      <c r="FO1" s="3" t="s">
        <v>2513</v>
      </c>
      <c r="FP1" s="3" t="s">
        <v>2514</v>
      </c>
      <c r="FQ1" s="3" t="s">
        <v>2515</v>
      </c>
      <c r="FR1" s="3" t="s">
        <v>2516</v>
      </c>
      <c r="FS1" s="3" t="s">
        <v>2517</v>
      </c>
      <c r="FT1" s="3" t="s">
        <v>2518</v>
      </c>
      <c r="FU1" s="3" t="s">
        <v>2519</v>
      </c>
      <c r="FV1" s="3" t="s">
        <v>2520</v>
      </c>
      <c r="FW1" s="3" t="s">
        <v>2521</v>
      </c>
      <c r="FX1" s="3" t="s">
        <v>2522</v>
      </c>
      <c r="FY1" s="3" t="s">
        <v>2523</v>
      </c>
      <c r="FZ1" s="3" t="s">
        <v>2524</v>
      </c>
      <c r="GA1" s="3" t="s">
        <v>2525</v>
      </c>
      <c r="GB1" s="3" t="s">
        <v>2526</v>
      </c>
      <c r="GC1" s="3" t="s">
        <v>2527</v>
      </c>
      <c r="GD1" s="3" t="s">
        <v>2468</v>
      </c>
      <c r="GE1" s="3" t="s">
        <v>2469</v>
      </c>
      <c r="GF1" s="3" t="s">
        <v>2470</v>
      </c>
      <c r="GG1" s="3" t="s">
        <v>2471</v>
      </c>
      <c r="GH1" s="3" t="s">
        <v>2472</v>
      </c>
      <c r="GI1" s="3" t="s">
        <v>2473</v>
      </c>
      <c r="GJ1" s="3" t="s">
        <v>2474</v>
      </c>
      <c r="GK1" s="3" t="s">
        <v>2475</v>
      </c>
      <c r="GL1" s="3" t="s">
        <v>2476</v>
      </c>
      <c r="GM1" s="3" t="s">
        <v>2528</v>
      </c>
      <c r="GN1" s="3" t="s">
        <v>2529</v>
      </c>
      <c r="GO1" s="3" t="s">
        <v>2530</v>
      </c>
      <c r="GP1" s="3" t="s">
        <v>2480</v>
      </c>
      <c r="GQ1" s="3" t="s">
        <v>2481</v>
      </c>
      <c r="GR1" s="3" t="s">
        <v>2482</v>
      </c>
      <c r="GS1" s="3" t="s">
        <v>2483</v>
      </c>
      <c r="GT1" s="3" t="s">
        <v>2484</v>
      </c>
      <c r="GU1" s="3" t="s">
        <v>2485</v>
      </c>
      <c r="GV1" s="3" t="s">
        <v>2486</v>
      </c>
      <c r="GW1" s="3" t="s">
        <v>2487</v>
      </c>
      <c r="GX1" s="3" t="s">
        <v>2488</v>
      </c>
      <c r="GY1" s="3" t="s">
        <v>2489</v>
      </c>
      <c r="GZ1" s="3" t="s">
        <v>2490</v>
      </c>
      <c r="HA1" s="3" t="s">
        <v>2491</v>
      </c>
      <c r="HB1" s="3" t="s">
        <v>2531</v>
      </c>
      <c r="HC1" s="3" t="s">
        <v>2532</v>
      </c>
      <c r="HD1" s="3" t="s">
        <v>2533</v>
      </c>
      <c r="HE1" s="3" t="s">
        <v>2534</v>
      </c>
      <c r="HF1" s="3" t="s">
        <v>2535</v>
      </c>
      <c r="HG1" s="3" t="s">
        <v>2536</v>
      </c>
      <c r="HH1" s="3" t="s">
        <v>2537</v>
      </c>
      <c r="HI1" s="3" t="s">
        <v>2538</v>
      </c>
      <c r="HJ1" s="3" t="s">
        <v>2539</v>
      </c>
      <c r="HK1" s="3" t="s">
        <v>2540</v>
      </c>
      <c r="HL1" s="3" t="s">
        <v>2541</v>
      </c>
      <c r="HM1" s="3" t="s">
        <v>2542</v>
      </c>
      <c r="HN1" s="3" t="s">
        <v>2543</v>
      </c>
      <c r="HO1" s="3" t="s">
        <v>2544</v>
      </c>
      <c r="HP1" s="3" t="s">
        <v>2545</v>
      </c>
      <c r="HQ1" s="3" t="s">
        <v>2546</v>
      </c>
      <c r="HR1" s="3" t="s">
        <v>2547</v>
      </c>
      <c r="HS1" s="3" t="s">
        <v>2548</v>
      </c>
      <c r="HT1" s="3" t="s">
        <v>2549</v>
      </c>
      <c r="HU1" s="3" t="s">
        <v>2550</v>
      </c>
      <c r="HV1" s="3" t="s">
        <v>2551</v>
      </c>
      <c r="HW1" s="3" t="s">
        <v>2552</v>
      </c>
      <c r="HX1" s="3" t="s">
        <v>2553</v>
      </c>
      <c r="HY1" s="3" t="s">
        <v>2554</v>
      </c>
      <c r="HZ1" s="3" t="s">
        <v>2555</v>
      </c>
      <c r="IA1" s="3" t="s">
        <v>2556</v>
      </c>
      <c r="IB1" s="3" t="s">
        <v>2557</v>
      </c>
      <c r="IC1" s="3" t="s">
        <v>2558</v>
      </c>
      <c r="ID1" s="3" t="s">
        <v>2559</v>
      </c>
      <c r="IE1" s="3" t="s">
        <v>2560</v>
      </c>
      <c r="IF1" s="3" t="s">
        <v>2561</v>
      </c>
      <c r="IG1" s="3" t="s">
        <v>2562</v>
      </c>
      <c r="IH1" s="3" t="s">
        <v>2563</v>
      </c>
      <c r="II1" s="3" t="s">
        <v>2564</v>
      </c>
      <c r="IJ1" s="3" t="s">
        <v>2565</v>
      </c>
      <c r="IK1" s="3" t="s">
        <v>2566</v>
      </c>
      <c r="IL1" s="3" t="s">
        <v>2567</v>
      </c>
      <c r="IM1" s="3" t="s">
        <v>2568</v>
      </c>
      <c r="IN1" s="3" t="s">
        <v>2569</v>
      </c>
      <c r="IO1" s="3" t="s">
        <v>2570</v>
      </c>
      <c r="IP1" s="3" t="s">
        <v>2571</v>
      </c>
      <c r="IQ1" s="3" t="s">
        <v>2572</v>
      </c>
    </row>
    <row r="2" spans="1:251">
      <c r="A2" s="4" t="s">
        <v>229</v>
      </c>
      <c r="B2" s="7" t="s">
        <v>238</v>
      </c>
      <c r="C2" s="7" t="s">
        <v>238</v>
      </c>
      <c r="D2" s="7" t="s">
        <v>238</v>
      </c>
      <c r="E2" s="7" t="s">
        <v>238</v>
      </c>
      <c r="F2" s="7" t="s">
        <v>238</v>
      </c>
      <c r="G2" s="7" t="s">
        <v>238</v>
      </c>
      <c r="H2" s="7" t="s">
        <v>238</v>
      </c>
      <c r="I2" s="7" t="s">
        <v>238</v>
      </c>
      <c r="J2" s="7" t="s">
        <v>238</v>
      </c>
      <c r="K2" s="7" t="s">
        <v>238</v>
      </c>
      <c r="L2" s="7" t="s">
        <v>238</v>
      </c>
      <c r="M2" s="7" t="s">
        <v>238</v>
      </c>
      <c r="N2" s="7" t="s">
        <v>238</v>
      </c>
      <c r="O2" s="7" t="s">
        <v>238</v>
      </c>
      <c r="P2" s="7" t="s">
        <v>238</v>
      </c>
      <c r="Q2" s="7" t="s">
        <v>238</v>
      </c>
      <c r="R2" s="7" t="s">
        <v>238</v>
      </c>
      <c r="S2" s="7" t="s">
        <v>238</v>
      </c>
      <c r="T2" s="7" t="s">
        <v>238</v>
      </c>
      <c r="U2" s="7" t="s">
        <v>238</v>
      </c>
      <c r="V2" s="7" t="s">
        <v>238</v>
      </c>
      <c r="W2" s="7" t="s">
        <v>238</v>
      </c>
      <c r="X2" s="7" t="s">
        <v>238</v>
      </c>
      <c r="Y2" s="7" t="s">
        <v>238</v>
      </c>
      <c r="Z2" s="7" t="s">
        <v>238</v>
      </c>
      <c r="AA2" s="7" t="s">
        <v>238</v>
      </c>
      <c r="AB2" s="7" t="s">
        <v>238</v>
      </c>
      <c r="AC2" s="7" t="s">
        <v>238</v>
      </c>
      <c r="AD2" s="7" t="s">
        <v>238</v>
      </c>
      <c r="AE2" s="7" t="s">
        <v>238</v>
      </c>
      <c r="AF2" s="7" t="s">
        <v>238</v>
      </c>
      <c r="AG2" s="7" t="s">
        <v>238</v>
      </c>
      <c r="AH2" s="7" t="s">
        <v>238</v>
      </c>
      <c r="AI2" s="7" t="s">
        <v>238</v>
      </c>
      <c r="AJ2" s="7" t="s">
        <v>238</v>
      </c>
      <c r="AK2" s="7" t="s">
        <v>238</v>
      </c>
      <c r="AL2" s="7" t="s">
        <v>238</v>
      </c>
      <c r="AM2" s="7" t="s">
        <v>238</v>
      </c>
      <c r="AN2" s="7" t="s">
        <v>238</v>
      </c>
      <c r="AO2" s="7" t="s">
        <v>238</v>
      </c>
      <c r="AP2" s="7" t="s">
        <v>238</v>
      </c>
      <c r="AQ2" s="7" t="s">
        <v>238</v>
      </c>
      <c r="AR2" s="7" t="s">
        <v>238</v>
      </c>
      <c r="AS2" s="7" t="s">
        <v>238</v>
      </c>
      <c r="AT2" s="7" t="s">
        <v>238</v>
      </c>
      <c r="AU2" s="7" t="s">
        <v>238</v>
      </c>
      <c r="AV2" s="7" t="s">
        <v>238</v>
      </c>
      <c r="AW2" s="7" t="s">
        <v>238</v>
      </c>
      <c r="AX2" s="7" t="s">
        <v>238</v>
      </c>
      <c r="AY2" s="7" t="s">
        <v>238</v>
      </c>
      <c r="AZ2" s="7" t="s">
        <v>238</v>
      </c>
      <c r="BA2" s="7" t="s">
        <v>238</v>
      </c>
      <c r="BB2" s="7" t="s">
        <v>238</v>
      </c>
      <c r="BC2" s="7" t="s">
        <v>238</v>
      </c>
      <c r="BD2" s="7" t="s">
        <v>238</v>
      </c>
      <c r="BE2" s="7" t="s">
        <v>238</v>
      </c>
      <c r="BF2" s="7" t="s">
        <v>238</v>
      </c>
      <c r="BG2" s="7" t="s">
        <v>238</v>
      </c>
      <c r="BH2" s="7" t="s">
        <v>238</v>
      </c>
      <c r="BI2" s="7" t="s">
        <v>238</v>
      </c>
      <c r="BJ2" s="7" t="s">
        <v>238</v>
      </c>
      <c r="BK2" s="7" t="s">
        <v>238</v>
      </c>
      <c r="BL2" s="7" t="s">
        <v>238</v>
      </c>
      <c r="BM2" s="7" t="s">
        <v>238</v>
      </c>
      <c r="BN2" s="7" t="s">
        <v>238</v>
      </c>
      <c r="BO2" s="7" t="s">
        <v>238</v>
      </c>
      <c r="BP2" s="7" t="s">
        <v>238</v>
      </c>
      <c r="BQ2" s="7" t="s">
        <v>238</v>
      </c>
      <c r="BR2" s="7" t="s">
        <v>238</v>
      </c>
      <c r="BS2" s="7" t="s">
        <v>238</v>
      </c>
      <c r="BT2" s="7" t="s">
        <v>238</v>
      </c>
      <c r="BU2" s="7" t="s">
        <v>238</v>
      </c>
      <c r="BV2" s="7" t="s">
        <v>238</v>
      </c>
      <c r="BW2" s="7" t="s">
        <v>238</v>
      </c>
      <c r="BX2" s="7" t="s">
        <v>238</v>
      </c>
      <c r="BY2" s="7" t="s">
        <v>238</v>
      </c>
      <c r="BZ2" s="7" t="s">
        <v>238</v>
      </c>
      <c r="CA2" s="7" t="s">
        <v>238</v>
      </c>
      <c r="CB2" s="7" t="s">
        <v>238</v>
      </c>
      <c r="CC2" s="7" t="s">
        <v>238</v>
      </c>
      <c r="CD2" s="7" t="s">
        <v>238</v>
      </c>
      <c r="CE2" s="7" t="s">
        <v>238</v>
      </c>
      <c r="CF2" s="7" t="s">
        <v>238</v>
      </c>
      <c r="CG2" s="7" t="s">
        <v>238</v>
      </c>
      <c r="CH2" s="7" t="s">
        <v>238</v>
      </c>
      <c r="CI2" s="7" t="s">
        <v>238</v>
      </c>
      <c r="CJ2" s="7" t="s">
        <v>238</v>
      </c>
      <c r="CK2" s="7" t="s">
        <v>238</v>
      </c>
      <c r="CL2" s="7" t="s">
        <v>238</v>
      </c>
      <c r="CM2" s="7" t="s">
        <v>238</v>
      </c>
      <c r="CN2" s="7" t="s">
        <v>238</v>
      </c>
      <c r="CO2" s="7" t="s">
        <v>238</v>
      </c>
      <c r="CP2" s="7" t="s">
        <v>238</v>
      </c>
      <c r="CQ2" s="7" t="s">
        <v>238</v>
      </c>
      <c r="CR2" s="7" t="s">
        <v>238</v>
      </c>
      <c r="CS2" s="7" t="s">
        <v>238</v>
      </c>
      <c r="CT2" s="7" t="s">
        <v>238</v>
      </c>
      <c r="CU2" s="7" t="s">
        <v>238</v>
      </c>
      <c r="CV2" s="7" t="s">
        <v>238</v>
      </c>
      <c r="CW2" s="7" t="s">
        <v>238</v>
      </c>
      <c r="CX2" s="7" t="s">
        <v>238</v>
      </c>
      <c r="CY2" s="7" t="s">
        <v>238</v>
      </c>
      <c r="CZ2" s="7" t="s">
        <v>238</v>
      </c>
      <c r="DA2" s="7" t="s">
        <v>238</v>
      </c>
      <c r="DB2" s="7" t="s">
        <v>238</v>
      </c>
      <c r="DC2" s="7" t="s">
        <v>238</v>
      </c>
      <c r="DD2" s="7" t="s">
        <v>238</v>
      </c>
      <c r="DE2" s="7" t="s">
        <v>238</v>
      </c>
      <c r="DF2" s="7" t="s">
        <v>238</v>
      </c>
      <c r="DG2" s="7" t="s">
        <v>238</v>
      </c>
      <c r="DH2" s="7" t="s">
        <v>238</v>
      </c>
      <c r="DI2" s="7" t="s">
        <v>238</v>
      </c>
      <c r="DJ2" s="7" t="s">
        <v>238</v>
      </c>
      <c r="DK2" s="7" t="s">
        <v>238</v>
      </c>
      <c r="DL2" s="7" t="s">
        <v>238</v>
      </c>
      <c r="DM2" s="7" t="s">
        <v>238</v>
      </c>
      <c r="DN2" s="7" t="s">
        <v>238</v>
      </c>
      <c r="DO2" s="7" t="s">
        <v>238</v>
      </c>
      <c r="DP2" s="7" t="s">
        <v>238</v>
      </c>
      <c r="DQ2" s="7" t="s">
        <v>238</v>
      </c>
      <c r="DR2" s="7" t="s">
        <v>238</v>
      </c>
      <c r="DS2" s="7" t="s">
        <v>238</v>
      </c>
      <c r="DT2" s="7" t="s">
        <v>238</v>
      </c>
      <c r="DU2" s="7" t="s">
        <v>238</v>
      </c>
      <c r="DV2" s="7" t="s">
        <v>238</v>
      </c>
      <c r="DW2" s="7" t="s">
        <v>238</v>
      </c>
      <c r="DX2" s="7" t="s">
        <v>238</v>
      </c>
      <c r="DY2" s="7" t="s">
        <v>238</v>
      </c>
      <c r="DZ2" s="7" t="s">
        <v>238</v>
      </c>
      <c r="EA2" s="7" t="s">
        <v>238</v>
      </c>
      <c r="EB2" s="7" t="s">
        <v>238</v>
      </c>
      <c r="EC2" s="7" t="s">
        <v>238</v>
      </c>
      <c r="ED2" s="7" t="s">
        <v>238</v>
      </c>
      <c r="EE2" s="7" t="s">
        <v>238</v>
      </c>
      <c r="EF2" s="7" t="s">
        <v>238</v>
      </c>
      <c r="EG2" s="7" t="s">
        <v>238</v>
      </c>
      <c r="EH2" s="7" t="s">
        <v>238</v>
      </c>
      <c r="EI2" s="7" t="s">
        <v>238</v>
      </c>
      <c r="EJ2" s="7" t="s">
        <v>238</v>
      </c>
      <c r="EK2" s="7" t="s">
        <v>238</v>
      </c>
      <c r="EL2" s="7" t="s">
        <v>238</v>
      </c>
      <c r="EM2" s="7" t="s">
        <v>238</v>
      </c>
      <c r="EN2" s="7" t="s">
        <v>238</v>
      </c>
      <c r="EO2" s="7" t="s">
        <v>238</v>
      </c>
      <c r="EP2" s="7" t="s">
        <v>238</v>
      </c>
      <c r="EQ2" s="7" t="s">
        <v>238</v>
      </c>
      <c r="ER2" s="7" t="s">
        <v>238</v>
      </c>
      <c r="ES2" s="7" t="s">
        <v>238</v>
      </c>
      <c r="ET2" s="7" t="s">
        <v>238</v>
      </c>
      <c r="EU2" s="7" t="s">
        <v>238</v>
      </c>
      <c r="EV2" s="7" t="s">
        <v>238</v>
      </c>
      <c r="EW2" s="7" t="s">
        <v>238</v>
      </c>
      <c r="EX2" s="7" t="s">
        <v>238</v>
      </c>
      <c r="EY2" s="7" t="s">
        <v>238</v>
      </c>
      <c r="EZ2" s="7" t="s">
        <v>238</v>
      </c>
      <c r="FA2" s="7" t="s">
        <v>238</v>
      </c>
      <c r="FB2" s="7" t="s">
        <v>238</v>
      </c>
      <c r="FC2" s="7" t="s">
        <v>238</v>
      </c>
      <c r="FD2" s="7" t="s">
        <v>238</v>
      </c>
      <c r="FE2" s="7" t="s">
        <v>238</v>
      </c>
      <c r="FF2" s="7" t="s">
        <v>238</v>
      </c>
      <c r="FG2" s="7" t="s">
        <v>238</v>
      </c>
      <c r="FH2" s="7" t="s">
        <v>238</v>
      </c>
      <c r="FI2" s="7" t="s">
        <v>238</v>
      </c>
      <c r="FJ2" s="7" t="s">
        <v>238</v>
      </c>
      <c r="FK2" s="7" t="s">
        <v>238</v>
      </c>
      <c r="FL2" s="7" t="s">
        <v>238</v>
      </c>
      <c r="FM2" s="7" t="s">
        <v>238</v>
      </c>
      <c r="FN2" s="7" t="s">
        <v>238</v>
      </c>
      <c r="FO2" s="7" t="s">
        <v>238</v>
      </c>
      <c r="FP2" s="7" t="s">
        <v>238</v>
      </c>
      <c r="FQ2" s="7" t="s">
        <v>238</v>
      </c>
      <c r="FR2" s="7" t="s">
        <v>238</v>
      </c>
      <c r="FS2" s="7" t="s">
        <v>238</v>
      </c>
      <c r="FT2" s="7" t="s">
        <v>238</v>
      </c>
      <c r="FU2" s="7" t="s">
        <v>238</v>
      </c>
      <c r="FV2" s="7" t="s">
        <v>238</v>
      </c>
      <c r="FW2" s="7" t="s">
        <v>238</v>
      </c>
      <c r="FX2" s="7" t="s">
        <v>238</v>
      </c>
      <c r="FY2" s="7" t="s">
        <v>238</v>
      </c>
      <c r="FZ2" s="7" t="s">
        <v>238</v>
      </c>
      <c r="GA2" s="7" t="s">
        <v>238</v>
      </c>
      <c r="GB2" s="7" t="s">
        <v>238</v>
      </c>
      <c r="GC2" s="7" t="s">
        <v>238</v>
      </c>
      <c r="GD2" s="7" t="s">
        <v>238</v>
      </c>
      <c r="GE2" s="7" t="s">
        <v>238</v>
      </c>
      <c r="GF2" s="7" t="s">
        <v>238</v>
      </c>
      <c r="GG2" s="7" t="s">
        <v>238</v>
      </c>
      <c r="GH2" s="7" t="s">
        <v>238</v>
      </c>
      <c r="GI2" s="7" t="s">
        <v>238</v>
      </c>
      <c r="GJ2" s="7" t="s">
        <v>238</v>
      </c>
      <c r="GK2" s="7" t="s">
        <v>238</v>
      </c>
      <c r="GL2" s="7" t="s">
        <v>238</v>
      </c>
      <c r="GM2" s="7" t="s">
        <v>238</v>
      </c>
      <c r="GN2" s="7" t="s">
        <v>238</v>
      </c>
      <c r="GO2" s="7" t="s">
        <v>238</v>
      </c>
      <c r="GP2" s="7" t="s">
        <v>238</v>
      </c>
      <c r="GQ2" s="7" t="s">
        <v>238</v>
      </c>
      <c r="GR2" s="7" t="s">
        <v>238</v>
      </c>
      <c r="GS2" s="7" t="s">
        <v>238</v>
      </c>
      <c r="GT2" s="7" t="s">
        <v>238</v>
      </c>
      <c r="GU2" s="7" t="s">
        <v>238</v>
      </c>
      <c r="GV2" s="7" t="s">
        <v>238</v>
      </c>
      <c r="GW2" s="7" t="s">
        <v>238</v>
      </c>
      <c r="GX2" s="7" t="s">
        <v>238</v>
      </c>
      <c r="GY2" s="7" t="s">
        <v>238</v>
      </c>
      <c r="GZ2" s="7" t="s">
        <v>238</v>
      </c>
      <c r="HA2" s="7" t="s">
        <v>238</v>
      </c>
      <c r="HB2" s="7" t="s">
        <v>238</v>
      </c>
      <c r="HC2" s="7" t="s">
        <v>238</v>
      </c>
      <c r="HD2" s="7" t="s">
        <v>238</v>
      </c>
      <c r="HE2" s="7" t="s">
        <v>238</v>
      </c>
      <c r="HF2" s="7" t="s">
        <v>238</v>
      </c>
      <c r="HG2" s="7" t="s">
        <v>238</v>
      </c>
      <c r="HH2" s="7" t="s">
        <v>238</v>
      </c>
      <c r="HI2" s="7" t="s">
        <v>238</v>
      </c>
      <c r="HJ2" s="7" t="s">
        <v>238</v>
      </c>
      <c r="HK2" s="7" t="s">
        <v>238</v>
      </c>
      <c r="HL2" s="7" t="s">
        <v>238</v>
      </c>
      <c r="HM2" s="7" t="s">
        <v>238</v>
      </c>
      <c r="HN2" s="7" t="s">
        <v>238</v>
      </c>
      <c r="HO2" s="7" t="s">
        <v>238</v>
      </c>
      <c r="HP2" s="7" t="s">
        <v>238</v>
      </c>
      <c r="HQ2" s="7" t="s">
        <v>238</v>
      </c>
      <c r="HR2" s="7" t="s">
        <v>238</v>
      </c>
      <c r="HS2" s="7" t="s">
        <v>238</v>
      </c>
      <c r="HT2" s="7" t="s">
        <v>238</v>
      </c>
      <c r="HU2" s="7" t="s">
        <v>238</v>
      </c>
      <c r="HV2" s="7" t="s">
        <v>238</v>
      </c>
      <c r="HW2" s="7" t="s">
        <v>238</v>
      </c>
      <c r="HX2" s="7" t="s">
        <v>238</v>
      </c>
      <c r="HY2" s="7" t="s">
        <v>238</v>
      </c>
      <c r="HZ2" s="7" t="s">
        <v>238</v>
      </c>
      <c r="IA2" s="7" t="s">
        <v>238</v>
      </c>
      <c r="IB2" s="7" t="s">
        <v>238</v>
      </c>
      <c r="IC2" s="7" t="s">
        <v>238</v>
      </c>
      <c r="ID2" s="7" t="s">
        <v>238</v>
      </c>
      <c r="IE2" s="7" t="s">
        <v>238</v>
      </c>
      <c r="IF2" s="7" t="s">
        <v>238</v>
      </c>
      <c r="IG2" s="7" t="s">
        <v>238</v>
      </c>
      <c r="IH2" s="7" t="s">
        <v>238</v>
      </c>
      <c r="II2" s="7" t="s">
        <v>238</v>
      </c>
      <c r="IJ2" s="7" t="s">
        <v>238</v>
      </c>
      <c r="IK2" s="7" t="s">
        <v>238</v>
      </c>
      <c r="IL2" s="7" t="s">
        <v>238</v>
      </c>
      <c r="IM2" s="7" t="s">
        <v>238</v>
      </c>
      <c r="IN2" s="7" t="s">
        <v>238</v>
      </c>
      <c r="IO2" s="7" t="s">
        <v>238</v>
      </c>
      <c r="IP2" s="7" t="s">
        <v>238</v>
      </c>
      <c r="IQ2" s="7" t="s">
        <v>238</v>
      </c>
    </row>
    <row r="3" spans="1:251">
      <c r="A3" s="4" t="s">
        <v>230</v>
      </c>
      <c r="B3" s="8" t="s">
        <v>239</v>
      </c>
      <c r="C3" s="8" t="s">
        <v>239</v>
      </c>
      <c r="D3" s="8" t="s">
        <v>239</v>
      </c>
      <c r="E3" s="8" t="s">
        <v>239</v>
      </c>
      <c r="F3" s="8" t="s">
        <v>239</v>
      </c>
      <c r="G3" s="8" t="s">
        <v>239</v>
      </c>
      <c r="H3" s="8" t="s">
        <v>239</v>
      </c>
      <c r="I3" s="8" t="s">
        <v>239</v>
      </c>
      <c r="J3" s="8" t="s">
        <v>239</v>
      </c>
      <c r="K3" s="8" t="s">
        <v>239</v>
      </c>
      <c r="L3" s="8" t="s">
        <v>239</v>
      </c>
      <c r="M3" s="8" t="s">
        <v>239</v>
      </c>
      <c r="N3" s="8" t="s">
        <v>239</v>
      </c>
      <c r="O3" s="8" t="s">
        <v>239</v>
      </c>
      <c r="P3" s="8" t="s">
        <v>239</v>
      </c>
      <c r="Q3" s="8" t="s">
        <v>239</v>
      </c>
      <c r="R3" s="8" t="s">
        <v>239</v>
      </c>
      <c r="S3" s="8" t="s">
        <v>239</v>
      </c>
      <c r="T3" s="8" t="s">
        <v>239</v>
      </c>
      <c r="U3" s="8" t="s">
        <v>239</v>
      </c>
      <c r="V3" s="8" t="s">
        <v>239</v>
      </c>
      <c r="W3" s="8" t="s">
        <v>239</v>
      </c>
      <c r="X3" s="8" t="s">
        <v>239</v>
      </c>
      <c r="Y3" s="8" t="s">
        <v>239</v>
      </c>
      <c r="Z3" s="8" t="s">
        <v>239</v>
      </c>
      <c r="AA3" s="8" t="s">
        <v>239</v>
      </c>
      <c r="AB3" s="8" t="s">
        <v>239</v>
      </c>
      <c r="AC3" s="8" t="s">
        <v>239</v>
      </c>
      <c r="AD3" s="8" t="s">
        <v>239</v>
      </c>
      <c r="AE3" s="8" t="s">
        <v>239</v>
      </c>
      <c r="AF3" s="8" t="s">
        <v>239</v>
      </c>
      <c r="AG3" s="8" t="s">
        <v>239</v>
      </c>
      <c r="AH3" s="8" t="s">
        <v>239</v>
      </c>
      <c r="AI3" s="8" t="s">
        <v>239</v>
      </c>
      <c r="AJ3" s="8" t="s">
        <v>239</v>
      </c>
      <c r="AK3" s="8" t="s">
        <v>239</v>
      </c>
      <c r="AL3" s="8" t="s">
        <v>239</v>
      </c>
      <c r="AM3" s="8" t="s">
        <v>239</v>
      </c>
      <c r="AN3" s="8" t="s">
        <v>239</v>
      </c>
      <c r="AO3" s="8" t="s">
        <v>239</v>
      </c>
      <c r="AP3" s="8" t="s">
        <v>239</v>
      </c>
      <c r="AQ3" s="8" t="s">
        <v>239</v>
      </c>
      <c r="AR3" s="8" t="s">
        <v>239</v>
      </c>
      <c r="AS3" s="8" t="s">
        <v>239</v>
      </c>
      <c r="AT3" s="8" t="s">
        <v>239</v>
      </c>
      <c r="AU3" s="8" t="s">
        <v>239</v>
      </c>
      <c r="AV3" s="8" t="s">
        <v>239</v>
      </c>
      <c r="AW3" s="8" t="s">
        <v>239</v>
      </c>
      <c r="AX3" s="8" t="s">
        <v>239</v>
      </c>
      <c r="AY3" s="8" t="s">
        <v>239</v>
      </c>
      <c r="AZ3" s="8" t="s">
        <v>239</v>
      </c>
      <c r="BA3" s="8" t="s">
        <v>239</v>
      </c>
      <c r="BB3" s="8" t="s">
        <v>239</v>
      </c>
      <c r="BC3" s="8" t="s">
        <v>239</v>
      </c>
      <c r="BD3" s="8" t="s">
        <v>239</v>
      </c>
      <c r="BE3" s="8" t="s">
        <v>239</v>
      </c>
      <c r="BF3" s="8" t="s">
        <v>239</v>
      </c>
      <c r="BG3" s="8" t="s">
        <v>239</v>
      </c>
      <c r="BH3" s="8" t="s">
        <v>239</v>
      </c>
      <c r="BI3" s="8" t="s">
        <v>239</v>
      </c>
      <c r="BJ3" s="8" t="s">
        <v>239</v>
      </c>
      <c r="BK3" s="8" t="s">
        <v>239</v>
      </c>
      <c r="BL3" s="8" t="s">
        <v>239</v>
      </c>
      <c r="BM3" s="8" t="s">
        <v>239</v>
      </c>
      <c r="BN3" s="8" t="s">
        <v>239</v>
      </c>
      <c r="BO3" s="8" t="s">
        <v>239</v>
      </c>
      <c r="BP3" s="8" t="s">
        <v>239</v>
      </c>
      <c r="BQ3" s="8" t="s">
        <v>239</v>
      </c>
      <c r="BR3" s="8" t="s">
        <v>239</v>
      </c>
      <c r="BS3" s="8" t="s">
        <v>239</v>
      </c>
      <c r="BT3" s="8" t="s">
        <v>239</v>
      </c>
      <c r="BU3" s="8" t="s">
        <v>239</v>
      </c>
      <c r="BV3" s="8" t="s">
        <v>239</v>
      </c>
      <c r="BW3" s="8" t="s">
        <v>239</v>
      </c>
      <c r="BX3" s="8" t="s">
        <v>239</v>
      </c>
      <c r="BY3" s="8" t="s">
        <v>239</v>
      </c>
      <c r="BZ3" s="8" t="s">
        <v>239</v>
      </c>
      <c r="CA3" s="8" t="s">
        <v>239</v>
      </c>
      <c r="CB3" s="8" t="s">
        <v>239</v>
      </c>
      <c r="CC3" s="8" t="s">
        <v>239</v>
      </c>
      <c r="CD3" s="8" t="s">
        <v>239</v>
      </c>
      <c r="CE3" s="8" t="s">
        <v>239</v>
      </c>
      <c r="CF3" s="8" t="s">
        <v>239</v>
      </c>
      <c r="CG3" s="8" t="s">
        <v>239</v>
      </c>
      <c r="CH3" s="8" t="s">
        <v>239</v>
      </c>
      <c r="CI3" s="8" t="s">
        <v>239</v>
      </c>
      <c r="CJ3" s="8" t="s">
        <v>239</v>
      </c>
      <c r="CK3" s="8" t="s">
        <v>239</v>
      </c>
      <c r="CL3" s="8" t="s">
        <v>239</v>
      </c>
      <c r="CM3" s="8" t="s">
        <v>239</v>
      </c>
      <c r="CN3" s="8" t="s">
        <v>239</v>
      </c>
      <c r="CO3" s="8" t="s">
        <v>239</v>
      </c>
      <c r="CP3" s="8" t="s">
        <v>239</v>
      </c>
      <c r="CQ3" s="8" t="s">
        <v>239</v>
      </c>
      <c r="CR3" s="8" t="s">
        <v>239</v>
      </c>
      <c r="CS3" s="8" t="s">
        <v>239</v>
      </c>
      <c r="CT3" s="8" t="s">
        <v>239</v>
      </c>
      <c r="CU3" s="8" t="s">
        <v>239</v>
      </c>
      <c r="CV3" s="8" t="s">
        <v>239</v>
      </c>
      <c r="CW3" s="8" t="s">
        <v>239</v>
      </c>
      <c r="CX3" s="8" t="s">
        <v>239</v>
      </c>
      <c r="CY3" s="8" t="s">
        <v>239</v>
      </c>
      <c r="CZ3" s="8" t="s">
        <v>239</v>
      </c>
      <c r="DA3" s="8" t="s">
        <v>239</v>
      </c>
      <c r="DB3" s="8" t="s">
        <v>239</v>
      </c>
      <c r="DC3" s="8" t="s">
        <v>239</v>
      </c>
      <c r="DD3" s="8" t="s">
        <v>239</v>
      </c>
      <c r="DE3" s="8" t="s">
        <v>239</v>
      </c>
      <c r="DF3" s="8" t="s">
        <v>239</v>
      </c>
      <c r="DG3" s="8" t="s">
        <v>239</v>
      </c>
      <c r="DH3" s="8" t="s">
        <v>239</v>
      </c>
      <c r="DI3" s="8" t="s">
        <v>239</v>
      </c>
      <c r="DJ3" s="8" t="s">
        <v>239</v>
      </c>
      <c r="DK3" s="8" t="s">
        <v>239</v>
      </c>
      <c r="DL3" s="8" t="s">
        <v>239</v>
      </c>
      <c r="DM3" s="8" t="s">
        <v>239</v>
      </c>
      <c r="DN3" s="8" t="s">
        <v>239</v>
      </c>
      <c r="DO3" s="8" t="s">
        <v>239</v>
      </c>
      <c r="DP3" s="8" t="s">
        <v>239</v>
      </c>
      <c r="DQ3" s="8" t="s">
        <v>239</v>
      </c>
      <c r="DR3" s="8" t="s">
        <v>239</v>
      </c>
      <c r="DS3" s="8" t="s">
        <v>239</v>
      </c>
      <c r="DT3" s="8" t="s">
        <v>239</v>
      </c>
      <c r="DU3" s="8" t="s">
        <v>239</v>
      </c>
      <c r="DV3" s="8" t="s">
        <v>239</v>
      </c>
      <c r="DW3" s="8" t="s">
        <v>239</v>
      </c>
      <c r="DX3" s="8" t="s">
        <v>239</v>
      </c>
      <c r="DY3" s="8" t="s">
        <v>239</v>
      </c>
      <c r="DZ3" s="8" t="s">
        <v>239</v>
      </c>
      <c r="EA3" s="8" t="s">
        <v>239</v>
      </c>
      <c r="EB3" s="8" t="s">
        <v>239</v>
      </c>
      <c r="EC3" s="8" t="s">
        <v>239</v>
      </c>
      <c r="ED3" s="8" t="s">
        <v>239</v>
      </c>
      <c r="EE3" s="8" t="s">
        <v>239</v>
      </c>
      <c r="EF3" s="8" t="s">
        <v>239</v>
      </c>
      <c r="EG3" s="8" t="s">
        <v>239</v>
      </c>
      <c r="EH3" s="8" t="s">
        <v>239</v>
      </c>
      <c r="EI3" s="8" t="s">
        <v>239</v>
      </c>
      <c r="EJ3" s="8" t="s">
        <v>239</v>
      </c>
      <c r="EK3" s="8" t="s">
        <v>239</v>
      </c>
      <c r="EL3" s="8" t="s">
        <v>239</v>
      </c>
      <c r="EM3" s="8" t="s">
        <v>239</v>
      </c>
      <c r="EN3" s="8" t="s">
        <v>239</v>
      </c>
      <c r="EO3" s="8" t="s">
        <v>239</v>
      </c>
      <c r="EP3" s="8" t="s">
        <v>239</v>
      </c>
      <c r="EQ3" s="8" t="s">
        <v>239</v>
      </c>
      <c r="ER3" s="8" t="s">
        <v>239</v>
      </c>
      <c r="ES3" s="8" t="s">
        <v>239</v>
      </c>
      <c r="ET3" s="8" t="s">
        <v>239</v>
      </c>
      <c r="EU3" s="8" t="s">
        <v>239</v>
      </c>
      <c r="EV3" s="8" t="s">
        <v>239</v>
      </c>
      <c r="EW3" s="8" t="s">
        <v>239</v>
      </c>
      <c r="EX3" s="8" t="s">
        <v>239</v>
      </c>
      <c r="EY3" s="8" t="s">
        <v>239</v>
      </c>
      <c r="EZ3" s="8" t="s">
        <v>239</v>
      </c>
      <c r="FA3" s="8" t="s">
        <v>239</v>
      </c>
      <c r="FB3" s="8" t="s">
        <v>239</v>
      </c>
      <c r="FC3" s="8" t="s">
        <v>239</v>
      </c>
      <c r="FD3" s="8" t="s">
        <v>239</v>
      </c>
      <c r="FE3" s="8" t="s">
        <v>239</v>
      </c>
      <c r="FF3" s="8" t="s">
        <v>239</v>
      </c>
      <c r="FG3" s="8" t="s">
        <v>239</v>
      </c>
      <c r="FH3" s="8" t="s">
        <v>239</v>
      </c>
      <c r="FI3" s="8" t="s">
        <v>239</v>
      </c>
      <c r="FJ3" s="8" t="s">
        <v>239</v>
      </c>
      <c r="FK3" s="8" t="s">
        <v>239</v>
      </c>
      <c r="FL3" s="8" t="s">
        <v>239</v>
      </c>
      <c r="FM3" s="8" t="s">
        <v>239</v>
      </c>
      <c r="FN3" s="8" t="s">
        <v>239</v>
      </c>
      <c r="FO3" s="8" t="s">
        <v>239</v>
      </c>
      <c r="FP3" s="8" t="s">
        <v>239</v>
      </c>
      <c r="FQ3" s="8" t="s">
        <v>239</v>
      </c>
      <c r="FR3" s="8" t="s">
        <v>239</v>
      </c>
      <c r="FS3" s="8" t="s">
        <v>239</v>
      </c>
      <c r="FT3" s="8" t="s">
        <v>239</v>
      </c>
      <c r="FU3" s="8" t="s">
        <v>239</v>
      </c>
      <c r="FV3" s="8" t="s">
        <v>239</v>
      </c>
      <c r="FW3" s="8" t="s">
        <v>239</v>
      </c>
      <c r="FX3" s="8" t="s">
        <v>239</v>
      </c>
      <c r="FY3" s="8" t="s">
        <v>239</v>
      </c>
      <c r="FZ3" s="8" t="s">
        <v>239</v>
      </c>
      <c r="GA3" s="8" t="s">
        <v>239</v>
      </c>
      <c r="GB3" s="8" t="s">
        <v>239</v>
      </c>
      <c r="GC3" s="8" t="s">
        <v>239</v>
      </c>
      <c r="GD3" s="8" t="s">
        <v>239</v>
      </c>
      <c r="GE3" s="8" t="s">
        <v>239</v>
      </c>
      <c r="GF3" s="8" t="s">
        <v>239</v>
      </c>
      <c r="GG3" s="8" t="s">
        <v>239</v>
      </c>
      <c r="GH3" s="8" t="s">
        <v>239</v>
      </c>
      <c r="GI3" s="8" t="s">
        <v>239</v>
      </c>
      <c r="GJ3" s="8" t="s">
        <v>239</v>
      </c>
      <c r="GK3" s="8" t="s">
        <v>239</v>
      </c>
      <c r="GL3" s="8" t="s">
        <v>239</v>
      </c>
      <c r="GM3" s="8" t="s">
        <v>239</v>
      </c>
      <c r="GN3" s="8" t="s">
        <v>239</v>
      </c>
      <c r="GO3" s="8" t="s">
        <v>239</v>
      </c>
      <c r="GP3" s="8" t="s">
        <v>239</v>
      </c>
      <c r="GQ3" s="8" t="s">
        <v>239</v>
      </c>
      <c r="GR3" s="8" t="s">
        <v>239</v>
      </c>
      <c r="GS3" s="8" t="s">
        <v>239</v>
      </c>
      <c r="GT3" s="8" t="s">
        <v>239</v>
      </c>
      <c r="GU3" s="8" t="s">
        <v>239</v>
      </c>
      <c r="GV3" s="8" t="s">
        <v>239</v>
      </c>
      <c r="GW3" s="8" t="s">
        <v>239</v>
      </c>
      <c r="GX3" s="8" t="s">
        <v>239</v>
      </c>
      <c r="GY3" s="8" t="s">
        <v>239</v>
      </c>
      <c r="GZ3" s="8" t="s">
        <v>239</v>
      </c>
      <c r="HA3" s="8" t="s">
        <v>239</v>
      </c>
      <c r="HB3" s="8" t="s">
        <v>239</v>
      </c>
      <c r="HC3" s="8" t="s">
        <v>239</v>
      </c>
      <c r="HD3" s="8" t="s">
        <v>239</v>
      </c>
      <c r="HE3" s="8" t="s">
        <v>239</v>
      </c>
      <c r="HF3" s="8" t="s">
        <v>239</v>
      </c>
      <c r="HG3" s="8" t="s">
        <v>239</v>
      </c>
      <c r="HH3" s="8" t="s">
        <v>239</v>
      </c>
      <c r="HI3" s="8" t="s">
        <v>239</v>
      </c>
      <c r="HJ3" s="8" t="s">
        <v>239</v>
      </c>
      <c r="HK3" s="8" t="s">
        <v>239</v>
      </c>
      <c r="HL3" s="8" t="s">
        <v>239</v>
      </c>
      <c r="HM3" s="8" t="s">
        <v>239</v>
      </c>
      <c r="HN3" s="8" t="s">
        <v>239</v>
      </c>
      <c r="HO3" s="8" t="s">
        <v>239</v>
      </c>
      <c r="HP3" s="8" t="s">
        <v>239</v>
      </c>
      <c r="HQ3" s="8" t="s">
        <v>239</v>
      </c>
      <c r="HR3" s="8" t="s">
        <v>239</v>
      </c>
      <c r="HS3" s="8" t="s">
        <v>239</v>
      </c>
      <c r="HT3" s="8" t="s">
        <v>239</v>
      </c>
      <c r="HU3" s="8" t="s">
        <v>239</v>
      </c>
      <c r="HV3" s="8" t="s">
        <v>239</v>
      </c>
      <c r="HW3" s="8" t="s">
        <v>239</v>
      </c>
      <c r="HX3" s="8" t="s">
        <v>239</v>
      </c>
      <c r="HY3" s="8" t="s">
        <v>239</v>
      </c>
      <c r="HZ3" s="8" t="s">
        <v>239</v>
      </c>
      <c r="IA3" s="8" t="s">
        <v>239</v>
      </c>
      <c r="IB3" s="8" t="s">
        <v>239</v>
      </c>
      <c r="IC3" s="8" t="s">
        <v>239</v>
      </c>
      <c r="ID3" s="8" t="s">
        <v>239</v>
      </c>
      <c r="IE3" s="8" t="s">
        <v>239</v>
      </c>
      <c r="IF3" s="8" t="s">
        <v>239</v>
      </c>
      <c r="IG3" s="8" t="s">
        <v>239</v>
      </c>
      <c r="IH3" s="8" t="s">
        <v>239</v>
      </c>
      <c r="II3" s="8" t="s">
        <v>239</v>
      </c>
      <c r="IJ3" s="8" t="s">
        <v>239</v>
      </c>
      <c r="IK3" s="8" t="s">
        <v>239</v>
      </c>
      <c r="IL3" s="8" t="s">
        <v>239</v>
      </c>
      <c r="IM3" s="8" t="s">
        <v>239</v>
      </c>
      <c r="IN3" s="8" t="s">
        <v>239</v>
      </c>
      <c r="IO3" s="8" t="s">
        <v>239</v>
      </c>
      <c r="IP3" s="8" t="s">
        <v>239</v>
      </c>
      <c r="IQ3" s="8" t="s">
        <v>239</v>
      </c>
    </row>
    <row r="4" spans="1:251">
      <c r="A4" s="4" t="s">
        <v>231</v>
      </c>
      <c r="B4" s="8" t="s">
        <v>240</v>
      </c>
      <c r="C4" s="8" t="s">
        <v>240</v>
      </c>
      <c r="D4" s="8" t="s">
        <v>240</v>
      </c>
      <c r="E4" s="8" t="s">
        <v>240</v>
      </c>
      <c r="F4" s="8" t="s">
        <v>240</v>
      </c>
      <c r="G4" s="8" t="s">
        <v>240</v>
      </c>
      <c r="H4" s="8" t="s">
        <v>240</v>
      </c>
      <c r="I4" s="8" t="s">
        <v>240</v>
      </c>
      <c r="J4" s="8" t="s">
        <v>240</v>
      </c>
      <c r="K4" s="8" t="s">
        <v>240</v>
      </c>
      <c r="L4" s="8" t="s">
        <v>240</v>
      </c>
      <c r="M4" s="8" t="s">
        <v>240</v>
      </c>
      <c r="N4" s="8" t="s">
        <v>240</v>
      </c>
      <c r="O4" s="8" t="s">
        <v>240</v>
      </c>
      <c r="P4" s="8" t="s">
        <v>240</v>
      </c>
      <c r="Q4" s="8" t="s">
        <v>240</v>
      </c>
      <c r="R4" s="8" t="s">
        <v>240</v>
      </c>
      <c r="S4" s="8" t="s">
        <v>240</v>
      </c>
      <c r="T4" s="8" t="s">
        <v>240</v>
      </c>
      <c r="U4" s="8" t="s">
        <v>240</v>
      </c>
      <c r="V4" s="8" t="s">
        <v>240</v>
      </c>
      <c r="W4" s="8" t="s">
        <v>240</v>
      </c>
      <c r="X4" s="8" t="s">
        <v>240</v>
      </c>
      <c r="Y4" s="8" t="s">
        <v>240</v>
      </c>
      <c r="Z4" s="8" t="s">
        <v>240</v>
      </c>
      <c r="AA4" s="8" t="s">
        <v>240</v>
      </c>
      <c r="AB4" s="8" t="s">
        <v>240</v>
      </c>
      <c r="AC4" s="8" t="s">
        <v>240</v>
      </c>
      <c r="AD4" s="8" t="s">
        <v>240</v>
      </c>
      <c r="AE4" s="8" t="s">
        <v>240</v>
      </c>
      <c r="AF4" s="8" t="s">
        <v>240</v>
      </c>
      <c r="AG4" s="8" t="s">
        <v>240</v>
      </c>
      <c r="AH4" s="8" t="s">
        <v>240</v>
      </c>
      <c r="AI4" s="8" t="s">
        <v>240</v>
      </c>
      <c r="AJ4" s="8" t="s">
        <v>240</v>
      </c>
      <c r="AK4" s="8" t="s">
        <v>240</v>
      </c>
      <c r="AL4" s="8" t="s">
        <v>240</v>
      </c>
      <c r="AM4" s="8" t="s">
        <v>240</v>
      </c>
      <c r="AN4" s="8" t="s">
        <v>240</v>
      </c>
      <c r="AO4" s="8" t="s">
        <v>240</v>
      </c>
      <c r="AP4" s="8" t="s">
        <v>240</v>
      </c>
      <c r="AQ4" s="8" t="s">
        <v>240</v>
      </c>
      <c r="AR4" s="8" t="s">
        <v>240</v>
      </c>
      <c r="AS4" s="8" t="s">
        <v>240</v>
      </c>
      <c r="AT4" s="8" t="s">
        <v>240</v>
      </c>
      <c r="AU4" s="8" t="s">
        <v>240</v>
      </c>
      <c r="AV4" s="8" t="s">
        <v>240</v>
      </c>
      <c r="AW4" s="8" t="s">
        <v>240</v>
      </c>
      <c r="AX4" s="8" t="s">
        <v>240</v>
      </c>
      <c r="AY4" s="8" t="s">
        <v>240</v>
      </c>
      <c r="AZ4" s="8" t="s">
        <v>240</v>
      </c>
      <c r="BA4" s="8" t="s">
        <v>240</v>
      </c>
      <c r="BB4" s="8" t="s">
        <v>240</v>
      </c>
      <c r="BC4" s="8" t="s">
        <v>240</v>
      </c>
      <c r="BD4" s="8" t="s">
        <v>240</v>
      </c>
      <c r="BE4" s="8" t="s">
        <v>240</v>
      </c>
      <c r="BF4" s="8" t="s">
        <v>240</v>
      </c>
      <c r="BG4" s="8" t="s">
        <v>240</v>
      </c>
      <c r="BH4" s="8" t="s">
        <v>240</v>
      </c>
      <c r="BI4" s="8" t="s">
        <v>240</v>
      </c>
      <c r="BJ4" s="8" t="s">
        <v>240</v>
      </c>
      <c r="BK4" s="8" t="s">
        <v>240</v>
      </c>
      <c r="BL4" s="8" t="s">
        <v>240</v>
      </c>
      <c r="BM4" s="8" t="s">
        <v>240</v>
      </c>
      <c r="BN4" s="8" t="s">
        <v>240</v>
      </c>
      <c r="BO4" s="8" t="s">
        <v>240</v>
      </c>
      <c r="BP4" s="8" t="s">
        <v>240</v>
      </c>
      <c r="BQ4" s="8" t="s">
        <v>240</v>
      </c>
      <c r="BR4" s="8" t="s">
        <v>240</v>
      </c>
      <c r="BS4" s="8" t="s">
        <v>240</v>
      </c>
      <c r="BT4" s="8" t="s">
        <v>240</v>
      </c>
      <c r="BU4" s="8" t="s">
        <v>240</v>
      </c>
      <c r="BV4" s="8" t="s">
        <v>240</v>
      </c>
      <c r="BW4" s="8" t="s">
        <v>240</v>
      </c>
      <c r="BX4" s="8" t="s">
        <v>240</v>
      </c>
      <c r="BY4" s="8" t="s">
        <v>240</v>
      </c>
      <c r="BZ4" s="8" t="s">
        <v>240</v>
      </c>
      <c r="CA4" s="8" t="s">
        <v>240</v>
      </c>
      <c r="CB4" s="8" t="s">
        <v>240</v>
      </c>
      <c r="CC4" s="8" t="s">
        <v>240</v>
      </c>
      <c r="CD4" s="8" t="s">
        <v>240</v>
      </c>
      <c r="CE4" s="8" t="s">
        <v>240</v>
      </c>
      <c r="CF4" s="8" t="s">
        <v>240</v>
      </c>
      <c r="CG4" s="8" t="s">
        <v>240</v>
      </c>
      <c r="CH4" s="8" t="s">
        <v>240</v>
      </c>
      <c r="CI4" s="8" t="s">
        <v>240</v>
      </c>
      <c r="CJ4" s="8" t="s">
        <v>240</v>
      </c>
      <c r="CK4" s="8" t="s">
        <v>240</v>
      </c>
      <c r="CL4" s="8" t="s">
        <v>240</v>
      </c>
      <c r="CM4" s="8" t="s">
        <v>240</v>
      </c>
      <c r="CN4" s="8" t="s">
        <v>240</v>
      </c>
      <c r="CO4" s="8" t="s">
        <v>240</v>
      </c>
      <c r="CP4" s="8" t="s">
        <v>240</v>
      </c>
      <c r="CQ4" s="8" t="s">
        <v>240</v>
      </c>
      <c r="CR4" s="8" t="s">
        <v>240</v>
      </c>
      <c r="CS4" s="8" t="s">
        <v>240</v>
      </c>
      <c r="CT4" s="8" t="s">
        <v>240</v>
      </c>
      <c r="CU4" s="8" t="s">
        <v>240</v>
      </c>
      <c r="CV4" s="8" t="s">
        <v>240</v>
      </c>
      <c r="CW4" s="8" t="s">
        <v>240</v>
      </c>
      <c r="CX4" s="8" t="s">
        <v>240</v>
      </c>
      <c r="CY4" s="8" t="s">
        <v>240</v>
      </c>
      <c r="CZ4" s="8" t="s">
        <v>240</v>
      </c>
      <c r="DA4" s="8" t="s">
        <v>240</v>
      </c>
      <c r="DB4" s="8" t="s">
        <v>240</v>
      </c>
      <c r="DC4" s="8" t="s">
        <v>240</v>
      </c>
      <c r="DD4" s="8" t="s">
        <v>240</v>
      </c>
      <c r="DE4" s="8" t="s">
        <v>240</v>
      </c>
      <c r="DF4" s="8" t="s">
        <v>240</v>
      </c>
      <c r="DG4" s="8" t="s">
        <v>240</v>
      </c>
      <c r="DH4" s="8" t="s">
        <v>240</v>
      </c>
      <c r="DI4" s="8" t="s">
        <v>240</v>
      </c>
      <c r="DJ4" s="8" t="s">
        <v>240</v>
      </c>
      <c r="DK4" s="8" t="s">
        <v>240</v>
      </c>
      <c r="DL4" s="8" t="s">
        <v>240</v>
      </c>
      <c r="DM4" s="8" t="s">
        <v>240</v>
      </c>
      <c r="DN4" s="8" t="s">
        <v>240</v>
      </c>
      <c r="DO4" s="8" t="s">
        <v>240</v>
      </c>
      <c r="DP4" s="8" t="s">
        <v>240</v>
      </c>
      <c r="DQ4" s="8" t="s">
        <v>240</v>
      </c>
      <c r="DR4" s="8" t="s">
        <v>240</v>
      </c>
      <c r="DS4" s="8" t="s">
        <v>240</v>
      </c>
      <c r="DT4" s="8" t="s">
        <v>240</v>
      </c>
      <c r="DU4" s="8" t="s">
        <v>240</v>
      </c>
      <c r="DV4" s="8" t="s">
        <v>240</v>
      </c>
      <c r="DW4" s="8" t="s">
        <v>240</v>
      </c>
      <c r="DX4" s="8" t="s">
        <v>240</v>
      </c>
      <c r="DY4" s="8" t="s">
        <v>240</v>
      </c>
      <c r="DZ4" s="8" t="s">
        <v>240</v>
      </c>
      <c r="EA4" s="8" t="s">
        <v>240</v>
      </c>
      <c r="EB4" s="8" t="s">
        <v>240</v>
      </c>
      <c r="EC4" s="8" t="s">
        <v>240</v>
      </c>
      <c r="ED4" s="8" t="s">
        <v>240</v>
      </c>
      <c r="EE4" s="8" t="s">
        <v>240</v>
      </c>
      <c r="EF4" s="8" t="s">
        <v>240</v>
      </c>
      <c r="EG4" s="8" t="s">
        <v>240</v>
      </c>
      <c r="EH4" s="8" t="s">
        <v>240</v>
      </c>
      <c r="EI4" s="8" t="s">
        <v>240</v>
      </c>
      <c r="EJ4" s="8" t="s">
        <v>240</v>
      </c>
      <c r="EK4" s="8" t="s">
        <v>240</v>
      </c>
      <c r="EL4" s="8" t="s">
        <v>240</v>
      </c>
      <c r="EM4" s="8" t="s">
        <v>240</v>
      </c>
      <c r="EN4" s="8" t="s">
        <v>240</v>
      </c>
      <c r="EO4" s="8" t="s">
        <v>240</v>
      </c>
      <c r="EP4" s="8" t="s">
        <v>240</v>
      </c>
      <c r="EQ4" s="8" t="s">
        <v>240</v>
      </c>
      <c r="ER4" s="8" t="s">
        <v>240</v>
      </c>
      <c r="ES4" s="8" t="s">
        <v>240</v>
      </c>
      <c r="ET4" s="8" t="s">
        <v>240</v>
      </c>
      <c r="EU4" s="8" t="s">
        <v>240</v>
      </c>
      <c r="EV4" s="8" t="s">
        <v>240</v>
      </c>
      <c r="EW4" s="8" t="s">
        <v>240</v>
      </c>
      <c r="EX4" s="8" t="s">
        <v>240</v>
      </c>
      <c r="EY4" s="8" t="s">
        <v>240</v>
      </c>
      <c r="EZ4" s="8" t="s">
        <v>240</v>
      </c>
      <c r="FA4" s="8" t="s">
        <v>240</v>
      </c>
      <c r="FB4" s="8" t="s">
        <v>240</v>
      </c>
      <c r="FC4" s="8" t="s">
        <v>240</v>
      </c>
      <c r="FD4" s="8" t="s">
        <v>240</v>
      </c>
      <c r="FE4" s="8" t="s">
        <v>240</v>
      </c>
      <c r="FF4" s="8" t="s">
        <v>240</v>
      </c>
      <c r="FG4" s="8" t="s">
        <v>240</v>
      </c>
      <c r="FH4" s="8" t="s">
        <v>240</v>
      </c>
      <c r="FI4" s="8" t="s">
        <v>240</v>
      </c>
      <c r="FJ4" s="8" t="s">
        <v>240</v>
      </c>
      <c r="FK4" s="8" t="s">
        <v>240</v>
      </c>
      <c r="FL4" s="8" t="s">
        <v>240</v>
      </c>
      <c r="FM4" s="8" t="s">
        <v>240</v>
      </c>
      <c r="FN4" s="8" t="s">
        <v>240</v>
      </c>
      <c r="FO4" s="8" t="s">
        <v>240</v>
      </c>
      <c r="FP4" s="8" t="s">
        <v>240</v>
      </c>
      <c r="FQ4" s="8" t="s">
        <v>240</v>
      </c>
      <c r="FR4" s="8" t="s">
        <v>240</v>
      </c>
      <c r="FS4" s="8" t="s">
        <v>240</v>
      </c>
      <c r="FT4" s="8" t="s">
        <v>240</v>
      </c>
      <c r="FU4" s="8" t="s">
        <v>240</v>
      </c>
      <c r="FV4" s="8" t="s">
        <v>240</v>
      </c>
      <c r="FW4" s="8" t="s">
        <v>240</v>
      </c>
      <c r="FX4" s="8" t="s">
        <v>240</v>
      </c>
      <c r="FY4" s="8" t="s">
        <v>240</v>
      </c>
      <c r="FZ4" s="8" t="s">
        <v>240</v>
      </c>
      <c r="GA4" s="8" t="s">
        <v>240</v>
      </c>
      <c r="GB4" s="8" t="s">
        <v>240</v>
      </c>
      <c r="GC4" s="8" t="s">
        <v>240</v>
      </c>
      <c r="GD4" s="8" t="s">
        <v>240</v>
      </c>
      <c r="GE4" s="8" t="s">
        <v>240</v>
      </c>
      <c r="GF4" s="8" t="s">
        <v>240</v>
      </c>
      <c r="GG4" s="8" t="s">
        <v>240</v>
      </c>
      <c r="GH4" s="8" t="s">
        <v>240</v>
      </c>
      <c r="GI4" s="8" t="s">
        <v>240</v>
      </c>
      <c r="GJ4" s="8" t="s">
        <v>240</v>
      </c>
      <c r="GK4" s="8" t="s">
        <v>240</v>
      </c>
      <c r="GL4" s="8" t="s">
        <v>240</v>
      </c>
      <c r="GM4" s="8" t="s">
        <v>240</v>
      </c>
      <c r="GN4" s="8" t="s">
        <v>240</v>
      </c>
      <c r="GO4" s="8" t="s">
        <v>240</v>
      </c>
      <c r="GP4" s="8" t="s">
        <v>240</v>
      </c>
      <c r="GQ4" s="8" t="s">
        <v>240</v>
      </c>
      <c r="GR4" s="8" t="s">
        <v>240</v>
      </c>
      <c r="GS4" s="8" t="s">
        <v>240</v>
      </c>
      <c r="GT4" s="8" t="s">
        <v>240</v>
      </c>
      <c r="GU4" s="8" t="s">
        <v>240</v>
      </c>
      <c r="GV4" s="8" t="s">
        <v>240</v>
      </c>
      <c r="GW4" s="8" t="s">
        <v>240</v>
      </c>
      <c r="GX4" s="8" t="s">
        <v>240</v>
      </c>
      <c r="GY4" s="8" t="s">
        <v>240</v>
      </c>
      <c r="GZ4" s="8" t="s">
        <v>240</v>
      </c>
      <c r="HA4" s="8" t="s">
        <v>240</v>
      </c>
      <c r="HB4" s="8" t="s">
        <v>240</v>
      </c>
      <c r="HC4" s="8" t="s">
        <v>240</v>
      </c>
      <c r="HD4" s="8" t="s">
        <v>240</v>
      </c>
      <c r="HE4" s="8" t="s">
        <v>240</v>
      </c>
      <c r="HF4" s="8" t="s">
        <v>240</v>
      </c>
      <c r="HG4" s="8" t="s">
        <v>240</v>
      </c>
      <c r="HH4" s="8" t="s">
        <v>240</v>
      </c>
      <c r="HI4" s="8" t="s">
        <v>240</v>
      </c>
      <c r="HJ4" s="8" t="s">
        <v>240</v>
      </c>
      <c r="HK4" s="8" t="s">
        <v>240</v>
      </c>
      <c r="HL4" s="8" t="s">
        <v>240</v>
      </c>
      <c r="HM4" s="8" t="s">
        <v>240</v>
      </c>
      <c r="HN4" s="8" t="s">
        <v>240</v>
      </c>
      <c r="HO4" s="8" t="s">
        <v>240</v>
      </c>
      <c r="HP4" s="8" t="s">
        <v>240</v>
      </c>
      <c r="HQ4" s="8" t="s">
        <v>240</v>
      </c>
      <c r="HR4" s="8" t="s">
        <v>240</v>
      </c>
      <c r="HS4" s="8" t="s">
        <v>240</v>
      </c>
      <c r="HT4" s="8" t="s">
        <v>240</v>
      </c>
      <c r="HU4" s="8" t="s">
        <v>240</v>
      </c>
      <c r="HV4" s="8" t="s">
        <v>240</v>
      </c>
      <c r="HW4" s="8" t="s">
        <v>240</v>
      </c>
      <c r="HX4" s="8" t="s">
        <v>240</v>
      </c>
      <c r="HY4" s="8" t="s">
        <v>240</v>
      </c>
      <c r="HZ4" s="8" t="s">
        <v>240</v>
      </c>
      <c r="IA4" s="8" t="s">
        <v>240</v>
      </c>
      <c r="IB4" s="8" t="s">
        <v>240</v>
      </c>
      <c r="IC4" s="8" t="s">
        <v>240</v>
      </c>
      <c r="ID4" s="8" t="s">
        <v>240</v>
      </c>
      <c r="IE4" s="8" t="s">
        <v>240</v>
      </c>
      <c r="IF4" s="8" t="s">
        <v>240</v>
      </c>
      <c r="IG4" s="8" t="s">
        <v>240</v>
      </c>
      <c r="IH4" s="8" t="s">
        <v>240</v>
      </c>
      <c r="II4" s="8" t="s">
        <v>240</v>
      </c>
      <c r="IJ4" s="8" t="s">
        <v>240</v>
      </c>
      <c r="IK4" s="8" t="s">
        <v>240</v>
      </c>
      <c r="IL4" s="8" t="s">
        <v>240</v>
      </c>
      <c r="IM4" s="8" t="s">
        <v>240</v>
      </c>
      <c r="IN4" s="8" t="s">
        <v>240</v>
      </c>
      <c r="IO4" s="8" t="s">
        <v>240</v>
      </c>
      <c r="IP4" s="8" t="s">
        <v>240</v>
      </c>
      <c r="IQ4" s="8" t="s">
        <v>240</v>
      </c>
    </row>
    <row r="5" spans="1:251">
      <c r="A5" s="4" t="s">
        <v>232</v>
      </c>
      <c r="B5" s="8" t="s">
        <v>4263</v>
      </c>
      <c r="C5" s="8" t="s">
        <v>4263</v>
      </c>
      <c r="D5" s="8" t="s">
        <v>4263</v>
      </c>
      <c r="E5" s="8" t="s">
        <v>4263</v>
      </c>
      <c r="F5" s="8" t="s">
        <v>4263</v>
      </c>
      <c r="G5" s="8" t="s">
        <v>4263</v>
      </c>
      <c r="H5" s="8" t="s">
        <v>4263</v>
      </c>
      <c r="I5" s="8" t="s">
        <v>4263</v>
      </c>
      <c r="J5" s="8" t="s">
        <v>4263</v>
      </c>
      <c r="K5" s="8" t="s">
        <v>4263</v>
      </c>
      <c r="L5" s="8" t="s">
        <v>4263</v>
      </c>
      <c r="M5" s="8" t="s">
        <v>4263</v>
      </c>
      <c r="N5" s="8" t="s">
        <v>4263</v>
      </c>
      <c r="O5" s="8" t="s">
        <v>4263</v>
      </c>
      <c r="P5" s="8" t="s">
        <v>4263</v>
      </c>
      <c r="Q5" s="8" t="s">
        <v>4263</v>
      </c>
      <c r="R5" s="8" t="s">
        <v>4263</v>
      </c>
      <c r="S5" s="8" t="s">
        <v>4263</v>
      </c>
      <c r="T5" s="8" t="s">
        <v>4263</v>
      </c>
      <c r="U5" s="8" t="s">
        <v>4263</v>
      </c>
      <c r="V5" s="8" t="s">
        <v>4263</v>
      </c>
      <c r="W5" s="8" t="s">
        <v>4263</v>
      </c>
      <c r="X5" s="8" t="s">
        <v>4263</v>
      </c>
      <c r="Y5" s="8" t="s">
        <v>4263</v>
      </c>
      <c r="Z5" s="8" t="s">
        <v>4263</v>
      </c>
      <c r="AA5" s="8" t="s">
        <v>4263</v>
      </c>
      <c r="AB5" s="8" t="s">
        <v>4263</v>
      </c>
      <c r="AC5" s="8" t="s">
        <v>4263</v>
      </c>
      <c r="AD5" s="8" t="s">
        <v>4263</v>
      </c>
      <c r="AE5" s="8" t="s">
        <v>4263</v>
      </c>
      <c r="AF5" s="8" t="s">
        <v>4263</v>
      </c>
      <c r="AG5" s="8" t="s">
        <v>4263</v>
      </c>
      <c r="AH5" s="8" t="s">
        <v>4263</v>
      </c>
      <c r="AI5" s="8" t="s">
        <v>4263</v>
      </c>
      <c r="AJ5" s="8" t="s">
        <v>4263</v>
      </c>
      <c r="AK5" s="8" t="s">
        <v>4263</v>
      </c>
      <c r="AL5" s="8" t="s">
        <v>4263</v>
      </c>
      <c r="AM5" s="8" t="s">
        <v>4263</v>
      </c>
      <c r="AN5" s="8" t="s">
        <v>4263</v>
      </c>
      <c r="AO5" s="8" t="s">
        <v>4263</v>
      </c>
      <c r="AP5" s="8" t="s">
        <v>4263</v>
      </c>
      <c r="AQ5" s="8" t="s">
        <v>4263</v>
      </c>
      <c r="AR5" s="8" t="s">
        <v>4263</v>
      </c>
      <c r="AS5" s="8" t="s">
        <v>4263</v>
      </c>
      <c r="AT5" s="8" t="s">
        <v>4263</v>
      </c>
      <c r="AU5" s="8" t="s">
        <v>4263</v>
      </c>
      <c r="AV5" s="8" t="s">
        <v>4263</v>
      </c>
      <c r="AW5" s="8" t="s">
        <v>4263</v>
      </c>
      <c r="AX5" s="8" t="s">
        <v>4263</v>
      </c>
      <c r="AY5" s="8" t="s">
        <v>4263</v>
      </c>
      <c r="AZ5" s="8" t="s">
        <v>4263</v>
      </c>
      <c r="BA5" s="8" t="s">
        <v>4263</v>
      </c>
      <c r="BB5" s="8" t="s">
        <v>4263</v>
      </c>
      <c r="BC5" s="8" t="s">
        <v>4263</v>
      </c>
      <c r="BD5" s="8" t="s">
        <v>4263</v>
      </c>
      <c r="BE5" s="8" t="s">
        <v>4263</v>
      </c>
      <c r="BF5" s="8" t="s">
        <v>4263</v>
      </c>
      <c r="BG5" s="8" t="s">
        <v>4263</v>
      </c>
      <c r="BH5" s="8" t="s">
        <v>4263</v>
      </c>
      <c r="BI5" s="8" t="s">
        <v>4263</v>
      </c>
      <c r="BJ5" s="8" t="s">
        <v>4263</v>
      </c>
      <c r="BK5" s="8" t="s">
        <v>4263</v>
      </c>
      <c r="BL5" s="8" t="s">
        <v>4263</v>
      </c>
      <c r="BM5" s="8" t="s">
        <v>4263</v>
      </c>
      <c r="BN5" s="8" t="s">
        <v>4263</v>
      </c>
      <c r="BO5" s="8" t="s">
        <v>4263</v>
      </c>
      <c r="BP5" s="8" t="s">
        <v>4263</v>
      </c>
      <c r="BQ5" s="8" t="s">
        <v>4263</v>
      </c>
      <c r="BR5" s="8" t="s">
        <v>4263</v>
      </c>
      <c r="BS5" s="8" t="s">
        <v>4263</v>
      </c>
      <c r="BT5" s="8" t="s">
        <v>4263</v>
      </c>
      <c r="BU5" s="8" t="s">
        <v>4263</v>
      </c>
      <c r="BV5" s="8" t="s">
        <v>4263</v>
      </c>
      <c r="BW5" s="8" t="s">
        <v>4263</v>
      </c>
      <c r="BX5" s="8" t="s">
        <v>4263</v>
      </c>
      <c r="BY5" s="8" t="s">
        <v>4263</v>
      </c>
      <c r="BZ5" s="8" t="s">
        <v>4263</v>
      </c>
      <c r="CA5" s="8" t="s">
        <v>4263</v>
      </c>
      <c r="CB5" s="8" t="s">
        <v>4263</v>
      </c>
      <c r="CC5" s="8" t="s">
        <v>4263</v>
      </c>
      <c r="CD5" s="8" t="s">
        <v>4263</v>
      </c>
      <c r="CE5" s="8" t="s">
        <v>4263</v>
      </c>
      <c r="CF5" s="8" t="s">
        <v>4263</v>
      </c>
      <c r="CG5" s="8" t="s">
        <v>4263</v>
      </c>
      <c r="CH5" s="8" t="s">
        <v>4263</v>
      </c>
      <c r="CI5" s="8" t="s">
        <v>4263</v>
      </c>
      <c r="CJ5" s="8" t="s">
        <v>4263</v>
      </c>
      <c r="CK5" s="8" t="s">
        <v>4263</v>
      </c>
      <c r="CL5" s="8" t="s">
        <v>4263</v>
      </c>
      <c r="CM5" s="8" t="s">
        <v>4263</v>
      </c>
      <c r="CN5" s="8" t="s">
        <v>4263</v>
      </c>
      <c r="CO5" s="8" t="s">
        <v>4263</v>
      </c>
      <c r="CP5" s="8" t="s">
        <v>4263</v>
      </c>
      <c r="CQ5" s="8" t="s">
        <v>4263</v>
      </c>
      <c r="CR5" s="8" t="s">
        <v>4263</v>
      </c>
      <c r="CS5" s="8" t="s">
        <v>4263</v>
      </c>
      <c r="CT5" s="8" t="s">
        <v>4263</v>
      </c>
      <c r="CU5" s="8" t="s">
        <v>4263</v>
      </c>
      <c r="CV5" s="8" t="s">
        <v>4263</v>
      </c>
      <c r="CW5" s="8" t="s">
        <v>4263</v>
      </c>
      <c r="CX5" s="8" t="s">
        <v>4263</v>
      </c>
      <c r="CY5" s="8" t="s">
        <v>4263</v>
      </c>
      <c r="CZ5" s="8" t="s">
        <v>4263</v>
      </c>
      <c r="DA5" s="8" t="s">
        <v>4263</v>
      </c>
      <c r="DB5" s="8" t="s">
        <v>4263</v>
      </c>
      <c r="DC5" s="8" t="s">
        <v>4263</v>
      </c>
      <c r="DD5" s="8" t="s">
        <v>4263</v>
      </c>
      <c r="DE5" s="8" t="s">
        <v>4263</v>
      </c>
      <c r="DF5" s="8" t="s">
        <v>4263</v>
      </c>
      <c r="DG5" s="8" t="s">
        <v>4263</v>
      </c>
      <c r="DH5" s="8" t="s">
        <v>4263</v>
      </c>
      <c r="DI5" s="8" t="s">
        <v>4263</v>
      </c>
      <c r="DJ5" s="8" t="s">
        <v>4263</v>
      </c>
      <c r="DK5" s="8" t="s">
        <v>4263</v>
      </c>
      <c r="DL5" s="8" t="s">
        <v>4263</v>
      </c>
      <c r="DM5" s="8" t="s">
        <v>4263</v>
      </c>
      <c r="DN5" s="8" t="s">
        <v>4263</v>
      </c>
      <c r="DO5" s="8" t="s">
        <v>4263</v>
      </c>
      <c r="DP5" s="8" t="s">
        <v>4263</v>
      </c>
      <c r="DQ5" s="8" t="s">
        <v>4263</v>
      </c>
      <c r="DR5" s="8" t="s">
        <v>4263</v>
      </c>
      <c r="DS5" s="8" t="s">
        <v>4263</v>
      </c>
      <c r="DT5" s="8" t="s">
        <v>4263</v>
      </c>
      <c r="DU5" s="8" t="s">
        <v>4263</v>
      </c>
      <c r="DV5" s="8" t="s">
        <v>4263</v>
      </c>
      <c r="DW5" s="8" t="s">
        <v>4263</v>
      </c>
      <c r="DX5" s="8" t="s">
        <v>4263</v>
      </c>
      <c r="DY5" s="8" t="s">
        <v>4263</v>
      </c>
      <c r="DZ5" s="8" t="s">
        <v>4263</v>
      </c>
      <c r="EA5" s="8" t="s">
        <v>4263</v>
      </c>
      <c r="EB5" s="8" t="s">
        <v>4263</v>
      </c>
      <c r="EC5" s="8" t="s">
        <v>4263</v>
      </c>
      <c r="ED5" s="8" t="s">
        <v>4263</v>
      </c>
      <c r="EE5" s="8" t="s">
        <v>4263</v>
      </c>
      <c r="EF5" s="8" t="s">
        <v>4263</v>
      </c>
      <c r="EG5" s="8" t="s">
        <v>4263</v>
      </c>
      <c r="EH5" s="8" t="s">
        <v>4263</v>
      </c>
      <c r="EI5" s="8" t="s">
        <v>4263</v>
      </c>
      <c r="EJ5" s="8" t="s">
        <v>4263</v>
      </c>
      <c r="EK5" s="8" t="s">
        <v>4263</v>
      </c>
      <c r="EL5" s="8" t="s">
        <v>4263</v>
      </c>
      <c r="EM5" s="8" t="s">
        <v>4263</v>
      </c>
      <c r="EN5" s="8" t="s">
        <v>4263</v>
      </c>
      <c r="EO5" s="8" t="s">
        <v>4263</v>
      </c>
      <c r="EP5" s="8" t="s">
        <v>4263</v>
      </c>
      <c r="EQ5" s="8" t="s">
        <v>4263</v>
      </c>
      <c r="ER5" s="8" t="s">
        <v>4263</v>
      </c>
      <c r="ES5" s="8" t="s">
        <v>4263</v>
      </c>
      <c r="ET5" s="8" t="s">
        <v>4263</v>
      </c>
      <c r="EU5" s="8" t="s">
        <v>4263</v>
      </c>
      <c r="EV5" s="8" t="s">
        <v>4263</v>
      </c>
      <c r="EW5" s="8" t="s">
        <v>4263</v>
      </c>
      <c r="EX5" s="8" t="s">
        <v>4263</v>
      </c>
      <c r="EY5" s="8" t="s">
        <v>4263</v>
      </c>
      <c r="EZ5" s="8" t="s">
        <v>4263</v>
      </c>
      <c r="FA5" s="8" t="s">
        <v>4263</v>
      </c>
      <c r="FB5" s="8" t="s">
        <v>4263</v>
      </c>
      <c r="FC5" s="8" t="s">
        <v>4263</v>
      </c>
      <c r="FD5" s="8" t="s">
        <v>4263</v>
      </c>
      <c r="FE5" s="8" t="s">
        <v>4263</v>
      </c>
      <c r="FF5" s="8" t="s">
        <v>4263</v>
      </c>
      <c r="FG5" s="8" t="s">
        <v>4263</v>
      </c>
      <c r="FH5" s="8" t="s">
        <v>4263</v>
      </c>
      <c r="FI5" s="8" t="s">
        <v>4263</v>
      </c>
      <c r="FJ5" s="8" t="s">
        <v>4263</v>
      </c>
      <c r="FK5" s="8" t="s">
        <v>4263</v>
      </c>
      <c r="FL5" s="8" t="s">
        <v>4263</v>
      </c>
      <c r="FM5" s="8" t="s">
        <v>4263</v>
      </c>
      <c r="FN5" s="8" t="s">
        <v>4263</v>
      </c>
      <c r="FO5" s="8" t="s">
        <v>4263</v>
      </c>
      <c r="FP5" s="8" t="s">
        <v>4263</v>
      </c>
      <c r="FQ5" s="8" t="s">
        <v>4263</v>
      </c>
      <c r="FR5" s="8" t="s">
        <v>4263</v>
      </c>
      <c r="FS5" s="8" t="s">
        <v>4263</v>
      </c>
      <c r="FT5" s="8" t="s">
        <v>4263</v>
      </c>
      <c r="FU5" s="8" t="s">
        <v>4263</v>
      </c>
      <c r="FV5" s="8" t="s">
        <v>4263</v>
      </c>
      <c r="FW5" s="8" t="s">
        <v>4263</v>
      </c>
      <c r="FX5" s="8" t="s">
        <v>4263</v>
      </c>
      <c r="FY5" s="8" t="s">
        <v>4263</v>
      </c>
      <c r="FZ5" s="8" t="s">
        <v>4263</v>
      </c>
      <c r="GA5" s="8" t="s">
        <v>4263</v>
      </c>
      <c r="GB5" s="8" t="s">
        <v>4263</v>
      </c>
      <c r="GC5" s="8" t="s">
        <v>4263</v>
      </c>
      <c r="GD5" s="8" t="s">
        <v>4263</v>
      </c>
      <c r="GE5" s="8" t="s">
        <v>4263</v>
      </c>
      <c r="GF5" s="8" t="s">
        <v>4263</v>
      </c>
      <c r="GG5" s="8" t="s">
        <v>4263</v>
      </c>
      <c r="GH5" s="8" t="s">
        <v>4263</v>
      </c>
      <c r="GI5" s="8" t="s">
        <v>4263</v>
      </c>
      <c r="GJ5" s="8" t="s">
        <v>4263</v>
      </c>
      <c r="GK5" s="8" t="s">
        <v>4263</v>
      </c>
      <c r="GL5" s="8" t="s">
        <v>4263</v>
      </c>
      <c r="GM5" s="8" t="s">
        <v>4263</v>
      </c>
      <c r="GN5" s="8" t="s">
        <v>4263</v>
      </c>
      <c r="GO5" s="8" t="s">
        <v>4263</v>
      </c>
      <c r="GP5" s="8" t="s">
        <v>4263</v>
      </c>
      <c r="GQ5" s="8" t="s">
        <v>4263</v>
      </c>
      <c r="GR5" s="8" t="s">
        <v>4263</v>
      </c>
      <c r="GS5" s="8" t="s">
        <v>4263</v>
      </c>
      <c r="GT5" s="8" t="s">
        <v>4263</v>
      </c>
      <c r="GU5" s="8" t="s">
        <v>4263</v>
      </c>
      <c r="GV5" s="8" t="s">
        <v>4263</v>
      </c>
      <c r="GW5" s="8" t="s">
        <v>4263</v>
      </c>
      <c r="GX5" s="8" t="s">
        <v>4263</v>
      </c>
      <c r="GY5" s="8" t="s">
        <v>4263</v>
      </c>
      <c r="GZ5" s="8" t="s">
        <v>4263</v>
      </c>
      <c r="HA5" s="8" t="s">
        <v>4263</v>
      </c>
      <c r="HB5" s="8" t="s">
        <v>4263</v>
      </c>
      <c r="HC5" s="8" t="s">
        <v>4263</v>
      </c>
      <c r="HD5" s="8" t="s">
        <v>4263</v>
      </c>
      <c r="HE5" s="8" t="s">
        <v>4263</v>
      </c>
      <c r="HF5" s="8" t="s">
        <v>4263</v>
      </c>
      <c r="HG5" s="8" t="s">
        <v>4263</v>
      </c>
      <c r="HH5" s="8" t="s">
        <v>4263</v>
      </c>
      <c r="HI5" s="8" t="s">
        <v>4263</v>
      </c>
      <c r="HJ5" s="8" t="s">
        <v>4263</v>
      </c>
      <c r="HK5" s="8" t="s">
        <v>4263</v>
      </c>
      <c r="HL5" s="8" t="s">
        <v>4263</v>
      </c>
      <c r="HM5" s="8" t="s">
        <v>4263</v>
      </c>
      <c r="HN5" s="8" t="s">
        <v>4263</v>
      </c>
      <c r="HO5" s="8" t="s">
        <v>4263</v>
      </c>
      <c r="HP5" s="8" t="s">
        <v>4263</v>
      </c>
      <c r="HQ5" s="8" t="s">
        <v>4263</v>
      </c>
      <c r="HR5" s="8" t="s">
        <v>4263</v>
      </c>
      <c r="HS5" s="8" t="s">
        <v>4263</v>
      </c>
      <c r="HT5" s="8" t="s">
        <v>4263</v>
      </c>
      <c r="HU5" s="8" t="s">
        <v>4263</v>
      </c>
      <c r="HV5" s="8" t="s">
        <v>4263</v>
      </c>
      <c r="HW5" s="8" t="s">
        <v>4263</v>
      </c>
      <c r="HX5" s="8" t="s">
        <v>4263</v>
      </c>
      <c r="HY5" s="8" t="s">
        <v>4263</v>
      </c>
      <c r="HZ5" s="8" t="s">
        <v>4263</v>
      </c>
      <c r="IA5" s="8" t="s">
        <v>4263</v>
      </c>
      <c r="IB5" s="8" t="s">
        <v>4263</v>
      </c>
      <c r="IC5" s="8" t="s">
        <v>4263</v>
      </c>
      <c r="ID5" s="8" t="s">
        <v>4263</v>
      </c>
      <c r="IE5" s="8" t="s">
        <v>4263</v>
      </c>
      <c r="IF5" s="8" t="s">
        <v>4263</v>
      </c>
      <c r="IG5" s="8" t="s">
        <v>4263</v>
      </c>
      <c r="IH5" s="8" t="s">
        <v>4263</v>
      </c>
      <c r="II5" s="8" t="s">
        <v>4263</v>
      </c>
      <c r="IJ5" s="8" t="s">
        <v>4263</v>
      </c>
      <c r="IK5" s="8" t="s">
        <v>4263</v>
      </c>
      <c r="IL5" s="8" t="s">
        <v>4263</v>
      </c>
      <c r="IM5" s="8" t="s">
        <v>4263</v>
      </c>
      <c r="IN5" s="8" t="s">
        <v>4263</v>
      </c>
      <c r="IO5" s="8" t="s">
        <v>4263</v>
      </c>
      <c r="IP5" s="8" t="s">
        <v>4263</v>
      </c>
      <c r="IQ5" s="8" t="s">
        <v>4263</v>
      </c>
    </row>
    <row r="6" spans="1:251">
      <c r="A6" s="4" t="s">
        <v>233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234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235</v>
      </c>
      <c r="B8" s="6">
        <v>45323</v>
      </c>
      <c r="C8" s="6">
        <v>45323</v>
      </c>
      <c r="D8" s="6">
        <v>45323</v>
      </c>
      <c r="E8" s="6">
        <v>45323</v>
      </c>
      <c r="F8" s="6">
        <v>45323</v>
      </c>
      <c r="G8" s="6">
        <v>45323</v>
      </c>
      <c r="H8" s="6">
        <v>45323</v>
      </c>
      <c r="I8" s="6">
        <v>45323</v>
      </c>
      <c r="J8" s="6">
        <v>45323</v>
      </c>
      <c r="K8" s="6">
        <v>45323</v>
      </c>
      <c r="L8" s="6">
        <v>45323</v>
      </c>
      <c r="M8" s="6">
        <v>45323</v>
      </c>
      <c r="N8" s="6">
        <v>45323</v>
      </c>
      <c r="O8" s="6">
        <v>45323</v>
      </c>
      <c r="P8" s="6">
        <v>45323</v>
      </c>
      <c r="Q8" s="6">
        <v>45323</v>
      </c>
      <c r="R8" s="6">
        <v>45323</v>
      </c>
      <c r="S8" s="6">
        <v>45323</v>
      </c>
      <c r="T8" s="6">
        <v>45323</v>
      </c>
      <c r="U8" s="6">
        <v>45323</v>
      </c>
      <c r="V8" s="6">
        <v>45323</v>
      </c>
      <c r="W8" s="6">
        <v>45323</v>
      </c>
      <c r="X8" s="6">
        <v>45323</v>
      </c>
      <c r="Y8" s="6">
        <v>45323</v>
      </c>
      <c r="Z8" s="6">
        <v>45323</v>
      </c>
      <c r="AA8" s="6">
        <v>45323</v>
      </c>
      <c r="AB8" s="6">
        <v>45323</v>
      </c>
      <c r="AC8" s="6">
        <v>45323</v>
      </c>
      <c r="AD8" s="6">
        <v>45323</v>
      </c>
      <c r="AE8" s="6">
        <v>45323</v>
      </c>
      <c r="AF8" s="6">
        <v>45323</v>
      </c>
      <c r="AG8" s="6">
        <v>45323</v>
      </c>
      <c r="AH8" s="6">
        <v>45323</v>
      </c>
      <c r="AI8" s="6">
        <v>45323</v>
      </c>
      <c r="AJ8" s="6">
        <v>45323</v>
      </c>
      <c r="AK8" s="6">
        <v>45323</v>
      </c>
      <c r="AL8" s="6">
        <v>45323</v>
      </c>
      <c r="AM8" s="6">
        <v>45323</v>
      </c>
      <c r="AN8" s="6">
        <v>45323</v>
      </c>
      <c r="AO8" s="6">
        <v>45323</v>
      </c>
      <c r="AP8" s="6">
        <v>45323</v>
      </c>
      <c r="AQ8" s="6">
        <v>45323</v>
      </c>
      <c r="AR8" s="6">
        <v>45323</v>
      </c>
      <c r="AS8" s="6">
        <v>45323</v>
      </c>
      <c r="AT8" s="6">
        <v>45323</v>
      </c>
      <c r="AU8" s="6">
        <v>45323</v>
      </c>
      <c r="AV8" s="6">
        <v>45323</v>
      </c>
      <c r="AW8" s="6">
        <v>45323</v>
      </c>
      <c r="AX8" s="6">
        <v>45323</v>
      </c>
      <c r="AY8" s="6">
        <v>45323</v>
      </c>
      <c r="AZ8" s="6">
        <v>45323</v>
      </c>
      <c r="BA8" s="6">
        <v>45323</v>
      </c>
      <c r="BB8" s="6">
        <v>45323</v>
      </c>
      <c r="BC8" s="6">
        <v>45323</v>
      </c>
      <c r="BD8" s="6">
        <v>45323</v>
      </c>
      <c r="BE8" s="6">
        <v>45323</v>
      </c>
      <c r="BF8" s="6">
        <v>45323</v>
      </c>
      <c r="BG8" s="6">
        <v>45323</v>
      </c>
      <c r="BH8" s="6">
        <v>45323</v>
      </c>
      <c r="BI8" s="6">
        <v>45323</v>
      </c>
      <c r="BJ8" s="6">
        <v>45323</v>
      </c>
      <c r="BK8" s="6">
        <v>45323</v>
      </c>
      <c r="BL8" s="6">
        <v>45323</v>
      </c>
      <c r="BM8" s="6">
        <v>45323</v>
      </c>
      <c r="BN8" s="6">
        <v>45323</v>
      </c>
      <c r="BO8" s="6">
        <v>45323</v>
      </c>
      <c r="BP8" s="6">
        <v>45323</v>
      </c>
      <c r="BQ8" s="6">
        <v>45323</v>
      </c>
      <c r="BR8" s="6">
        <v>45323</v>
      </c>
      <c r="BS8" s="6">
        <v>45323</v>
      </c>
      <c r="BT8" s="6">
        <v>45323</v>
      </c>
      <c r="BU8" s="6">
        <v>45323</v>
      </c>
      <c r="BV8" s="6">
        <v>45323</v>
      </c>
      <c r="BW8" s="6">
        <v>45323</v>
      </c>
      <c r="BX8" s="6">
        <v>45323</v>
      </c>
      <c r="BY8" s="6">
        <v>45323</v>
      </c>
      <c r="BZ8" s="6">
        <v>45323</v>
      </c>
      <c r="CA8" s="6">
        <v>45323</v>
      </c>
      <c r="CB8" s="6">
        <v>45323</v>
      </c>
      <c r="CC8" s="6">
        <v>45323</v>
      </c>
      <c r="CD8" s="6">
        <v>45323</v>
      </c>
      <c r="CE8" s="6">
        <v>45323</v>
      </c>
      <c r="CF8" s="6">
        <v>45323</v>
      </c>
      <c r="CG8" s="6">
        <v>45323</v>
      </c>
      <c r="CH8" s="6">
        <v>45323</v>
      </c>
      <c r="CI8" s="6">
        <v>45323</v>
      </c>
      <c r="CJ8" s="6">
        <v>45323</v>
      </c>
      <c r="CK8" s="6">
        <v>45323</v>
      </c>
      <c r="CL8" s="6">
        <v>45323</v>
      </c>
      <c r="CM8" s="6">
        <v>45323</v>
      </c>
      <c r="CN8" s="6">
        <v>45323</v>
      </c>
      <c r="CO8" s="6">
        <v>45323</v>
      </c>
      <c r="CP8" s="6">
        <v>45323</v>
      </c>
      <c r="CQ8" s="6">
        <v>45323</v>
      </c>
      <c r="CR8" s="6">
        <v>45323</v>
      </c>
      <c r="CS8" s="6">
        <v>45323</v>
      </c>
      <c r="CT8" s="6">
        <v>45323</v>
      </c>
      <c r="CU8" s="6">
        <v>45323</v>
      </c>
      <c r="CV8" s="6">
        <v>45323</v>
      </c>
      <c r="CW8" s="6">
        <v>45323</v>
      </c>
      <c r="CX8" s="6">
        <v>45323</v>
      </c>
      <c r="CY8" s="6">
        <v>45323</v>
      </c>
      <c r="CZ8" s="6">
        <v>45323</v>
      </c>
      <c r="DA8" s="6">
        <v>45323</v>
      </c>
      <c r="DB8" s="6">
        <v>45323</v>
      </c>
      <c r="DC8" s="6">
        <v>45323</v>
      </c>
      <c r="DD8" s="6">
        <v>45323</v>
      </c>
      <c r="DE8" s="6">
        <v>45323</v>
      </c>
      <c r="DF8" s="6">
        <v>45323</v>
      </c>
      <c r="DG8" s="6">
        <v>45323</v>
      </c>
      <c r="DH8" s="6">
        <v>45323</v>
      </c>
      <c r="DI8" s="6">
        <v>45323</v>
      </c>
      <c r="DJ8" s="6">
        <v>45323</v>
      </c>
      <c r="DK8" s="6">
        <v>45323</v>
      </c>
      <c r="DL8" s="6">
        <v>45323</v>
      </c>
      <c r="DM8" s="6">
        <v>45323</v>
      </c>
      <c r="DN8" s="6">
        <v>45323</v>
      </c>
      <c r="DO8" s="6">
        <v>45323</v>
      </c>
      <c r="DP8" s="6">
        <v>45323</v>
      </c>
      <c r="DQ8" s="6">
        <v>45323</v>
      </c>
      <c r="DR8" s="6">
        <v>45323</v>
      </c>
      <c r="DS8" s="6">
        <v>45323</v>
      </c>
      <c r="DT8" s="6">
        <v>45323</v>
      </c>
      <c r="DU8" s="6">
        <v>45323</v>
      </c>
      <c r="DV8" s="6">
        <v>45323</v>
      </c>
      <c r="DW8" s="6">
        <v>45323</v>
      </c>
      <c r="DX8" s="6">
        <v>45323</v>
      </c>
      <c r="DY8" s="6">
        <v>45323</v>
      </c>
      <c r="DZ8" s="6">
        <v>45323</v>
      </c>
      <c r="EA8" s="6">
        <v>45323</v>
      </c>
      <c r="EB8" s="6">
        <v>45323</v>
      </c>
      <c r="EC8" s="6">
        <v>45323</v>
      </c>
      <c r="ED8" s="6">
        <v>45323</v>
      </c>
      <c r="EE8" s="6">
        <v>45323</v>
      </c>
      <c r="EF8" s="6">
        <v>45323</v>
      </c>
      <c r="EG8" s="6">
        <v>45323</v>
      </c>
      <c r="EH8" s="6">
        <v>45323</v>
      </c>
      <c r="EI8" s="6">
        <v>45323</v>
      </c>
      <c r="EJ8" s="6">
        <v>45323</v>
      </c>
      <c r="EK8" s="6">
        <v>45323</v>
      </c>
      <c r="EL8" s="6">
        <v>45323</v>
      </c>
      <c r="EM8" s="6">
        <v>45323</v>
      </c>
      <c r="EN8" s="6">
        <v>45323</v>
      </c>
      <c r="EO8" s="6">
        <v>45323</v>
      </c>
      <c r="EP8" s="6">
        <v>45323</v>
      </c>
      <c r="EQ8" s="6">
        <v>45323</v>
      </c>
      <c r="ER8" s="6">
        <v>45323</v>
      </c>
      <c r="ES8" s="6">
        <v>45323</v>
      </c>
      <c r="ET8" s="6">
        <v>45323</v>
      </c>
      <c r="EU8" s="6">
        <v>45323</v>
      </c>
      <c r="EV8" s="6">
        <v>45323</v>
      </c>
      <c r="EW8" s="6">
        <v>45323</v>
      </c>
      <c r="EX8" s="6">
        <v>45323</v>
      </c>
      <c r="EY8" s="6">
        <v>45323</v>
      </c>
      <c r="EZ8" s="6">
        <v>45323</v>
      </c>
      <c r="FA8" s="6">
        <v>45323</v>
      </c>
      <c r="FB8" s="6">
        <v>45323</v>
      </c>
      <c r="FC8" s="6">
        <v>45323</v>
      </c>
      <c r="FD8" s="6">
        <v>45323</v>
      </c>
      <c r="FE8" s="6">
        <v>45323</v>
      </c>
      <c r="FF8" s="6">
        <v>45323</v>
      </c>
      <c r="FG8" s="6">
        <v>45323</v>
      </c>
      <c r="FH8" s="6">
        <v>45323</v>
      </c>
      <c r="FI8" s="6">
        <v>45323</v>
      </c>
      <c r="FJ8" s="6">
        <v>45323</v>
      </c>
      <c r="FK8" s="6">
        <v>45323</v>
      </c>
      <c r="FL8" s="6">
        <v>45323</v>
      </c>
      <c r="FM8" s="6">
        <v>45323</v>
      </c>
      <c r="FN8" s="6">
        <v>45323</v>
      </c>
      <c r="FO8" s="6">
        <v>45323</v>
      </c>
      <c r="FP8" s="6">
        <v>45323</v>
      </c>
      <c r="FQ8" s="6">
        <v>45323</v>
      </c>
      <c r="FR8" s="6">
        <v>45323</v>
      </c>
      <c r="FS8" s="6">
        <v>45323</v>
      </c>
      <c r="FT8" s="6">
        <v>45323</v>
      </c>
      <c r="FU8" s="6">
        <v>45323</v>
      </c>
      <c r="FV8" s="6">
        <v>45323</v>
      </c>
      <c r="FW8" s="6">
        <v>45323</v>
      </c>
      <c r="FX8" s="6">
        <v>45323</v>
      </c>
      <c r="FY8" s="6">
        <v>45323</v>
      </c>
      <c r="FZ8" s="6">
        <v>45323</v>
      </c>
      <c r="GA8" s="6">
        <v>45323</v>
      </c>
      <c r="GB8" s="6">
        <v>45323</v>
      </c>
      <c r="GC8" s="6">
        <v>45323</v>
      </c>
      <c r="GD8" s="6">
        <v>45323</v>
      </c>
      <c r="GE8" s="6">
        <v>45323</v>
      </c>
      <c r="GF8" s="6">
        <v>45323</v>
      </c>
      <c r="GG8" s="6">
        <v>45323</v>
      </c>
      <c r="GH8" s="6">
        <v>45323</v>
      </c>
      <c r="GI8" s="6">
        <v>45323</v>
      </c>
      <c r="GJ8" s="6">
        <v>45323</v>
      </c>
      <c r="GK8" s="6">
        <v>45323</v>
      </c>
      <c r="GL8" s="6">
        <v>45323</v>
      </c>
      <c r="GM8" s="6">
        <v>45323</v>
      </c>
      <c r="GN8" s="6">
        <v>45323</v>
      </c>
      <c r="GO8" s="6">
        <v>45323</v>
      </c>
      <c r="GP8" s="6">
        <v>45323</v>
      </c>
      <c r="GQ8" s="6">
        <v>45323</v>
      </c>
      <c r="GR8" s="6">
        <v>45323</v>
      </c>
      <c r="GS8" s="6">
        <v>45323</v>
      </c>
      <c r="GT8" s="6">
        <v>45323</v>
      </c>
      <c r="GU8" s="6">
        <v>45323</v>
      </c>
      <c r="GV8" s="6">
        <v>45323</v>
      </c>
      <c r="GW8" s="6">
        <v>45323</v>
      </c>
      <c r="GX8" s="6">
        <v>45323</v>
      </c>
      <c r="GY8" s="6">
        <v>45323</v>
      </c>
      <c r="GZ8" s="6">
        <v>45323</v>
      </c>
      <c r="HA8" s="6">
        <v>45323</v>
      </c>
      <c r="HB8" s="6">
        <v>45323</v>
      </c>
      <c r="HC8" s="6">
        <v>45323</v>
      </c>
      <c r="HD8" s="6">
        <v>45323</v>
      </c>
      <c r="HE8" s="6">
        <v>45323</v>
      </c>
      <c r="HF8" s="6">
        <v>45323</v>
      </c>
      <c r="HG8" s="6">
        <v>45323</v>
      </c>
      <c r="HH8" s="6">
        <v>45323</v>
      </c>
      <c r="HI8" s="6">
        <v>45323</v>
      </c>
      <c r="HJ8" s="6">
        <v>45323</v>
      </c>
      <c r="HK8" s="6">
        <v>45323</v>
      </c>
      <c r="HL8" s="6">
        <v>45323</v>
      </c>
      <c r="HM8" s="6">
        <v>45323</v>
      </c>
      <c r="HN8" s="6">
        <v>45323</v>
      </c>
      <c r="HO8" s="6">
        <v>45323</v>
      </c>
      <c r="HP8" s="6">
        <v>45323</v>
      </c>
      <c r="HQ8" s="6">
        <v>45323</v>
      </c>
      <c r="HR8" s="6">
        <v>45323</v>
      </c>
      <c r="HS8" s="6">
        <v>45323</v>
      </c>
      <c r="HT8" s="6">
        <v>45323</v>
      </c>
      <c r="HU8" s="6">
        <v>45323</v>
      </c>
      <c r="HV8" s="6">
        <v>45323</v>
      </c>
      <c r="HW8" s="6">
        <v>45323</v>
      </c>
      <c r="HX8" s="6">
        <v>45323</v>
      </c>
      <c r="HY8" s="6">
        <v>45323</v>
      </c>
      <c r="HZ8" s="6">
        <v>45323</v>
      </c>
      <c r="IA8" s="6">
        <v>45323</v>
      </c>
      <c r="IB8" s="6">
        <v>45323</v>
      </c>
      <c r="IC8" s="6">
        <v>45323</v>
      </c>
      <c r="ID8" s="6">
        <v>45323</v>
      </c>
      <c r="IE8" s="6">
        <v>45323</v>
      </c>
      <c r="IF8" s="6">
        <v>45323</v>
      </c>
      <c r="IG8" s="6">
        <v>45323</v>
      </c>
      <c r="IH8" s="6">
        <v>45323</v>
      </c>
      <c r="II8" s="6">
        <v>45323</v>
      </c>
      <c r="IJ8" s="6">
        <v>45323</v>
      </c>
      <c r="IK8" s="6">
        <v>45323</v>
      </c>
      <c r="IL8" s="6">
        <v>45323</v>
      </c>
      <c r="IM8" s="6">
        <v>45323</v>
      </c>
      <c r="IN8" s="6">
        <v>45323</v>
      </c>
      <c r="IO8" s="6">
        <v>45323</v>
      </c>
      <c r="IP8" s="6">
        <v>45323</v>
      </c>
      <c r="IQ8" s="6">
        <v>45323</v>
      </c>
    </row>
    <row r="9" spans="1:251">
      <c r="A9" s="4" t="s">
        <v>236</v>
      </c>
      <c r="B9" s="1">
        <v>10</v>
      </c>
      <c r="C9" s="1">
        <v>10</v>
      </c>
      <c r="D9" s="1">
        <v>10</v>
      </c>
      <c r="E9" s="1">
        <v>10</v>
      </c>
      <c r="F9" s="1">
        <v>10</v>
      </c>
      <c r="G9" s="1">
        <v>10</v>
      </c>
      <c r="H9" s="1">
        <v>10</v>
      </c>
      <c r="I9" s="1">
        <v>10</v>
      </c>
      <c r="J9" s="1">
        <v>10</v>
      </c>
      <c r="K9" s="1">
        <v>10</v>
      </c>
      <c r="L9" s="1">
        <v>10</v>
      </c>
      <c r="M9" s="1">
        <v>10</v>
      </c>
      <c r="N9" s="1">
        <v>10</v>
      </c>
      <c r="O9" s="1">
        <v>10</v>
      </c>
      <c r="P9" s="1">
        <v>10</v>
      </c>
      <c r="Q9" s="1">
        <v>10</v>
      </c>
      <c r="R9" s="1">
        <v>10</v>
      </c>
      <c r="S9" s="1">
        <v>10</v>
      </c>
      <c r="T9" s="1">
        <v>10</v>
      </c>
      <c r="U9" s="1">
        <v>10</v>
      </c>
      <c r="V9" s="1">
        <v>10</v>
      </c>
      <c r="W9" s="1">
        <v>10</v>
      </c>
      <c r="X9" s="1">
        <v>10</v>
      </c>
      <c r="Y9" s="1">
        <v>10</v>
      </c>
      <c r="Z9" s="1">
        <v>10</v>
      </c>
      <c r="AA9" s="1">
        <v>10</v>
      </c>
      <c r="AB9" s="1">
        <v>10</v>
      </c>
      <c r="AC9" s="1">
        <v>10</v>
      </c>
      <c r="AD9" s="1">
        <v>10</v>
      </c>
      <c r="AE9" s="1">
        <v>10</v>
      </c>
      <c r="AF9" s="1">
        <v>10</v>
      </c>
      <c r="AG9" s="1">
        <v>10</v>
      </c>
      <c r="AH9" s="1">
        <v>10</v>
      </c>
      <c r="AI9" s="1">
        <v>10</v>
      </c>
      <c r="AJ9" s="1">
        <v>10</v>
      </c>
      <c r="AK9" s="1">
        <v>10</v>
      </c>
      <c r="AL9" s="1">
        <v>10</v>
      </c>
      <c r="AM9" s="1">
        <v>10</v>
      </c>
      <c r="AN9" s="1">
        <v>10</v>
      </c>
      <c r="AO9" s="1">
        <v>10</v>
      </c>
      <c r="AP9" s="1">
        <v>10</v>
      </c>
      <c r="AQ9" s="1">
        <v>10</v>
      </c>
      <c r="AR9" s="1">
        <v>10</v>
      </c>
      <c r="AS9" s="1">
        <v>10</v>
      </c>
      <c r="AT9" s="1">
        <v>10</v>
      </c>
      <c r="AU9" s="1">
        <v>10</v>
      </c>
      <c r="AV9" s="1">
        <v>10</v>
      </c>
      <c r="AW9" s="1">
        <v>10</v>
      </c>
      <c r="AX9" s="1">
        <v>10</v>
      </c>
      <c r="AY9" s="1">
        <v>10</v>
      </c>
      <c r="AZ9" s="1">
        <v>10</v>
      </c>
      <c r="BA9" s="1">
        <v>10</v>
      </c>
      <c r="BB9" s="1">
        <v>10</v>
      </c>
      <c r="BC9" s="1">
        <v>10</v>
      </c>
      <c r="BD9" s="1">
        <v>10</v>
      </c>
      <c r="BE9" s="1">
        <v>10</v>
      </c>
      <c r="BF9" s="1">
        <v>10</v>
      </c>
      <c r="BG9" s="1">
        <v>10</v>
      </c>
      <c r="BH9" s="1">
        <v>10</v>
      </c>
      <c r="BI9" s="1">
        <v>10</v>
      </c>
      <c r="BJ9" s="1">
        <v>10</v>
      </c>
      <c r="BK9" s="1">
        <v>10</v>
      </c>
      <c r="BL9" s="1">
        <v>10</v>
      </c>
      <c r="BM9" s="1">
        <v>10</v>
      </c>
      <c r="BN9" s="1">
        <v>10</v>
      </c>
      <c r="BO9" s="1">
        <v>10</v>
      </c>
      <c r="BP9" s="1">
        <v>10</v>
      </c>
      <c r="BQ9" s="1">
        <v>10</v>
      </c>
      <c r="BR9" s="1">
        <v>10</v>
      </c>
      <c r="BS9" s="1">
        <v>10</v>
      </c>
      <c r="BT9" s="1">
        <v>10</v>
      </c>
      <c r="BU9" s="1">
        <v>10</v>
      </c>
      <c r="BV9" s="1">
        <v>10</v>
      </c>
      <c r="BW9" s="1">
        <v>10</v>
      </c>
      <c r="BX9" s="1">
        <v>10</v>
      </c>
      <c r="BY9" s="1">
        <v>10</v>
      </c>
      <c r="BZ9" s="1">
        <v>10</v>
      </c>
      <c r="CA9" s="1">
        <v>10</v>
      </c>
      <c r="CB9" s="1">
        <v>10</v>
      </c>
      <c r="CC9" s="1">
        <v>10</v>
      </c>
      <c r="CD9" s="1">
        <v>10</v>
      </c>
      <c r="CE9" s="1">
        <v>10</v>
      </c>
      <c r="CF9" s="1">
        <v>10</v>
      </c>
      <c r="CG9" s="1">
        <v>10</v>
      </c>
      <c r="CH9" s="1">
        <v>10</v>
      </c>
      <c r="CI9" s="1">
        <v>10</v>
      </c>
      <c r="CJ9" s="1">
        <v>10</v>
      </c>
      <c r="CK9" s="1">
        <v>10</v>
      </c>
      <c r="CL9" s="1">
        <v>10</v>
      </c>
      <c r="CM9" s="1">
        <v>10</v>
      </c>
      <c r="CN9" s="1">
        <v>10</v>
      </c>
      <c r="CO9" s="1">
        <v>10</v>
      </c>
      <c r="CP9" s="1">
        <v>10</v>
      </c>
      <c r="CQ9" s="1">
        <v>10</v>
      </c>
      <c r="CR9" s="1">
        <v>10</v>
      </c>
      <c r="CS9" s="1">
        <v>10</v>
      </c>
      <c r="CT9" s="1">
        <v>10</v>
      </c>
      <c r="CU9" s="1">
        <v>10</v>
      </c>
      <c r="CV9" s="1">
        <v>10</v>
      </c>
      <c r="CW9" s="1">
        <v>10</v>
      </c>
      <c r="CX9" s="1">
        <v>10</v>
      </c>
      <c r="CY9" s="1">
        <v>10</v>
      </c>
      <c r="CZ9" s="1">
        <v>10</v>
      </c>
      <c r="DA9" s="1">
        <v>10</v>
      </c>
      <c r="DB9" s="1">
        <v>10</v>
      </c>
      <c r="DC9" s="1">
        <v>10</v>
      </c>
      <c r="DD9" s="1">
        <v>10</v>
      </c>
      <c r="DE9" s="1">
        <v>10</v>
      </c>
      <c r="DF9" s="1">
        <v>10</v>
      </c>
      <c r="DG9" s="1">
        <v>10</v>
      </c>
      <c r="DH9" s="1">
        <v>10</v>
      </c>
      <c r="DI9" s="1">
        <v>10</v>
      </c>
      <c r="DJ9" s="1">
        <v>10</v>
      </c>
      <c r="DK9" s="1">
        <v>10</v>
      </c>
      <c r="DL9" s="1">
        <v>10</v>
      </c>
      <c r="DM9" s="1">
        <v>10</v>
      </c>
      <c r="DN9" s="1">
        <v>10</v>
      </c>
      <c r="DO9" s="1">
        <v>10</v>
      </c>
      <c r="DP9" s="1">
        <v>10</v>
      </c>
      <c r="DQ9" s="1">
        <v>10</v>
      </c>
      <c r="DR9" s="1">
        <v>10</v>
      </c>
      <c r="DS9" s="1">
        <v>10</v>
      </c>
      <c r="DT9" s="1">
        <v>10</v>
      </c>
      <c r="DU9" s="1">
        <v>10</v>
      </c>
      <c r="DV9" s="1">
        <v>10</v>
      </c>
      <c r="DW9" s="1">
        <v>10</v>
      </c>
      <c r="DX9" s="1">
        <v>10</v>
      </c>
      <c r="DY9" s="1">
        <v>10</v>
      </c>
      <c r="DZ9" s="1">
        <v>10</v>
      </c>
      <c r="EA9" s="1">
        <v>10</v>
      </c>
      <c r="EB9" s="1">
        <v>10</v>
      </c>
      <c r="EC9" s="1">
        <v>10</v>
      </c>
      <c r="ED9" s="1">
        <v>10</v>
      </c>
      <c r="EE9" s="1">
        <v>10</v>
      </c>
      <c r="EF9" s="1">
        <v>10</v>
      </c>
      <c r="EG9" s="1">
        <v>10</v>
      </c>
      <c r="EH9" s="1">
        <v>10</v>
      </c>
      <c r="EI9" s="1">
        <v>10</v>
      </c>
      <c r="EJ9" s="1">
        <v>10</v>
      </c>
      <c r="EK9" s="1">
        <v>10</v>
      </c>
      <c r="EL9" s="1">
        <v>10</v>
      </c>
      <c r="EM9" s="1">
        <v>10</v>
      </c>
      <c r="EN9" s="1">
        <v>10</v>
      </c>
      <c r="EO9" s="1">
        <v>10</v>
      </c>
      <c r="EP9" s="1">
        <v>10</v>
      </c>
      <c r="EQ9" s="1">
        <v>10</v>
      </c>
      <c r="ER9" s="1">
        <v>10</v>
      </c>
      <c r="ES9" s="1">
        <v>10</v>
      </c>
      <c r="ET9" s="1">
        <v>10</v>
      </c>
      <c r="EU9" s="1">
        <v>10</v>
      </c>
      <c r="EV9" s="1">
        <v>10</v>
      </c>
      <c r="EW9" s="1">
        <v>10</v>
      </c>
      <c r="EX9" s="1">
        <v>10</v>
      </c>
      <c r="EY9" s="1">
        <v>10</v>
      </c>
      <c r="EZ9" s="1">
        <v>10</v>
      </c>
      <c r="FA9" s="1">
        <v>10</v>
      </c>
      <c r="FB9" s="1">
        <v>10</v>
      </c>
      <c r="FC9" s="1">
        <v>10</v>
      </c>
      <c r="FD9" s="1">
        <v>10</v>
      </c>
      <c r="FE9" s="1">
        <v>10</v>
      </c>
      <c r="FF9" s="1">
        <v>10</v>
      </c>
      <c r="FG9" s="1">
        <v>10</v>
      </c>
      <c r="FH9" s="1">
        <v>10</v>
      </c>
      <c r="FI9" s="1">
        <v>10</v>
      </c>
      <c r="FJ9" s="1">
        <v>10</v>
      </c>
      <c r="FK9" s="1">
        <v>10</v>
      </c>
      <c r="FL9" s="1">
        <v>10</v>
      </c>
      <c r="FM9" s="1">
        <v>10</v>
      </c>
      <c r="FN9" s="1">
        <v>10</v>
      </c>
      <c r="FO9" s="1">
        <v>10</v>
      </c>
      <c r="FP9" s="1">
        <v>10</v>
      </c>
      <c r="FQ9" s="1">
        <v>10</v>
      </c>
      <c r="FR9" s="1">
        <v>10</v>
      </c>
      <c r="FS9" s="1">
        <v>10</v>
      </c>
      <c r="FT9" s="1">
        <v>10</v>
      </c>
      <c r="FU9" s="1">
        <v>10</v>
      </c>
      <c r="FV9" s="1">
        <v>10</v>
      </c>
      <c r="FW9" s="1">
        <v>10</v>
      </c>
      <c r="FX9" s="1">
        <v>10</v>
      </c>
      <c r="FY9" s="1">
        <v>10</v>
      </c>
      <c r="FZ9" s="1">
        <v>10</v>
      </c>
      <c r="GA9" s="1">
        <v>10</v>
      </c>
      <c r="GB9" s="1">
        <v>10</v>
      </c>
      <c r="GC9" s="1">
        <v>10</v>
      </c>
      <c r="GD9" s="1">
        <v>10</v>
      </c>
      <c r="GE9" s="1">
        <v>10</v>
      </c>
      <c r="GF9" s="1">
        <v>10</v>
      </c>
      <c r="GG9" s="1">
        <v>10</v>
      </c>
      <c r="GH9" s="1">
        <v>10</v>
      </c>
      <c r="GI9" s="1">
        <v>10</v>
      </c>
      <c r="GJ9" s="1">
        <v>10</v>
      </c>
      <c r="GK9" s="1">
        <v>10</v>
      </c>
      <c r="GL9" s="1">
        <v>10</v>
      </c>
      <c r="GM9" s="1">
        <v>10</v>
      </c>
      <c r="GN9" s="1">
        <v>10</v>
      </c>
      <c r="GO9" s="1">
        <v>10</v>
      </c>
      <c r="GP9" s="1">
        <v>10</v>
      </c>
      <c r="GQ9" s="1">
        <v>10</v>
      </c>
      <c r="GR9" s="1">
        <v>10</v>
      </c>
      <c r="GS9" s="1">
        <v>10</v>
      </c>
      <c r="GT9" s="1">
        <v>10</v>
      </c>
      <c r="GU9" s="1">
        <v>10</v>
      </c>
      <c r="GV9" s="1">
        <v>10</v>
      </c>
      <c r="GW9" s="1">
        <v>10</v>
      </c>
      <c r="GX9" s="1">
        <v>10</v>
      </c>
      <c r="GY9" s="1">
        <v>10</v>
      </c>
      <c r="GZ9" s="1">
        <v>10</v>
      </c>
      <c r="HA9" s="1">
        <v>10</v>
      </c>
      <c r="HB9" s="1">
        <v>10</v>
      </c>
      <c r="HC9" s="1">
        <v>10</v>
      </c>
      <c r="HD9" s="1">
        <v>10</v>
      </c>
      <c r="HE9" s="1">
        <v>10</v>
      </c>
      <c r="HF9" s="1">
        <v>10</v>
      </c>
      <c r="HG9" s="1">
        <v>10</v>
      </c>
      <c r="HH9" s="1">
        <v>10</v>
      </c>
      <c r="HI9" s="1">
        <v>10</v>
      </c>
      <c r="HJ9" s="1">
        <v>10</v>
      </c>
      <c r="HK9" s="1">
        <v>10</v>
      </c>
      <c r="HL9" s="1">
        <v>10</v>
      </c>
      <c r="HM9" s="1">
        <v>10</v>
      </c>
      <c r="HN9" s="1">
        <v>10</v>
      </c>
      <c r="HO9" s="1">
        <v>10</v>
      </c>
      <c r="HP9" s="1">
        <v>10</v>
      </c>
      <c r="HQ9" s="1">
        <v>10</v>
      </c>
      <c r="HR9" s="1">
        <v>10</v>
      </c>
      <c r="HS9" s="1">
        <v>10</v>
      </c>
      <c r="HT9" s="1">
        <v>10</v>
      </c>
      <c r="HU9" s="1">
        <v>10</v>
      </c>
      <c r="HV9" s="1">
        <v>10</v>
      </c>
      <c r="HW9" s="1">
        <v>10</v>
      </c>
      <c r="HX9" s="1">
        <v>10</v>
      </c>
      <c r="HY9" s="1">
        <v>10</v>
      </c>
      <c r="HZ9" s="1">
        <v>10</v>
      </c>
      <c r="IA9" s="1">
        <v>10</v>
      </c>
      <c r="IB9" s="1">
        <v>10</v>
      </c>
      <c r="IC9" s="1">
        <v>10</v>
      </c>
      <c r="ID9" s="1">
        <v>10</v>
      </c>
      <c r="IE9" s="1">
        <v>10</v>
      </c>
      <c r="IF9" s="1">
        <v>10</v>
      </c>
      <c r="IG9" s="1">
        <v>10</v>
      </c>
      <c r="IH9" s="1">
        <v>10</v>
      </c>
      <c r="II9" s="1">
        <v>10</v>
      </c>
      <c r="IJ9" s="1">
        <v>10</v>
      </c>
      <c r="IK9" s="1">
        <v>10</v>
      </c>
      <c r="IL9" s="1">
        <v>10</v>
      </c>
      <c r="IM9" s="1">
        <v>10</v>
      </c>
      <c r="IN9" s="1">
        <v>10</v>
      </c>
      <c r="IO9" s="1">
        <v>10</v>
      </c>
      <c r="IP9" s="1">
        <v>10</v>
      </c>
      <c r="IQ9" s="1">
        <v>10</v>
      </c>
    </row>
    <row r="10" spans="1:251">
      <c r="A10" s="4" t="s">
        <v>237</v>
      </c>
      <c r="B10" s="8" t="s">
        <v>2573</v>
      </c>
      <c r="C10" s="8" t="s">
        <v>2574</v>
      </c>
      <c r="D10" s="8" t="s">
        <v>2575</v>
      </c>
      <c r="E10" s="8" t="s">
        <v>2576</v>
      </c>
      <c r="F10" s="8" t="s">
        <v>2577</v>
      </c>
      <c r="G10" s="8" t="s">
        <v>2578</v>
      </c>
      <c r="H10" s="8" t="s">
        <v>2579</v>
      </c>
      <c r="I10" s="8" t="s">
        <v>2580</v>
      </c>
      <c r="J10" s="8" t="s">
        <v>2581</v>
      </c>
      <c r="K10" s="8" t="s">
        <v>2582</v>
      </c>
      <c r="L10" s="8" t="s">
        <v>2583</v>
      </c>
      <c r="M10" s="8" t="s">
        <v>2584</v>
      </c>
      <c r="N10" s="8" t="s">
        <v>2585</v>
      </c>
      <c r="O10" s="8" t="s">
        <v>2586</v>
      </c>
      <c r="P10" s="8" t="s">
        <v>2587</v>
      </c>
      <c r="Q10" s="8" t="s">
        <v>2588</v>
      </c>
      <c r="R10" s="8" t="s">
        <v>2589</v>
      </c>
      <c r="S10" s="8" t="s">
        <v>2590</v>
      </c>
      <c r="T10" s="8" t="s">
        <v>2591</v>
      </c>
      <c r="U10" s="8" t="s">
        <v>2592</v>
      </c>
      <c r="V10" s="8" t="s">
        <v>2593</v>
      </c>
      <c r="W10" s="8" t="s">
        <v>2594</v>
      </c>
      <c r="X10" s="8" t="s">
        <v>2595</v>
      </c>
      <c r="Y10" s="8" t="s">
        <v>2596</v>
      </c>
      <c r="Z10" s="8" t="s">
        <v>2597</v>
      </c>
      <c r="AA10" s="8" t="s">
        <v>2598</v>
      </c>
      <c r="AB10" s="8" t="s">
        <v>2599</v>
      </c>
      <c r="AC10" s="8" t="s">
        <v>2600</v>
      </c>
      <c r="AD10" s="8" t="s">
        <v>2601</v>
      </c>
      <c r="AE10" s="8" t="s">
        <v>2602</v>
      </c>
      <c r="AF10" s="8" t="s">
        <v>2603</v>
      </c>
      <c r="AG10" s="8" t="s">
        <v>2604</v>
      </c>
      <c r="AH10" s="8" t="s">
        <v>2605</v>
      </c>
      <c r="AI10" s="8" t="s">
        <v>2606</v>
      </c>
      <c r="AJ10" s="8" t="s">
        <v>2607</v>
      </c>
      <c r="AK10" s="8" t="s">
        <v>2608</v>
      </c>
      <c r="AL10" s="8" t="s">
        <v>2609</v>
      </c>
      <c r="AM10" s="8" t="s">
        <v>2610</v>
      </c>
      <c r="AN10" s="8" t="s">
        <v>2611</v>
      </c>
      <c r="AO10" s="8" t="s">
        <v>2612</v>
      </c>
      <c r="AP10" s="8" t="s">
        <v>2613</v>
      </c>
      <c r="AQ10" s="8" t="s">
        <v>2614</v>
      </c>
      <c r="AR10" s="8" t="s">
        <v>2615</v>
      </c>
      <c r="AS10" s="8" t="s">
        <v>2616</v>
      </c>
      <c r="AT10" s="8" t="s">
        <v>2617</v>
      </c>
      <c r="AU10" s="8" t="s">
        <v>2618</v>
      </c>
      <c r="AV10" s="8" t="s">
        <v>2619</v>
      </c>
      <c r="AW10" s="8" t="s">
        <v>2620</v>
      </c>
      <c r="AX10" s="8" t="s">
        <v>2621</v>
      </c>
      <c r="AY10" s="8" t="s">
        <v>2622</v>
      </c>
      <c r="AZ10" s="8" t="s">
        <v>2623</v>
      </c>
      <c r="BA10" s="8" t="s">
        <v>2624</v>
      </c>
      <c r="BB10" s="8" t="s">
        <v>2625</v>
      </c>
      <c r="BC10" s="8" t="s">
        <v>2626</v>
      </c>
      <c r="BD10" s="8" t="s">
        <v>2627</v>
      </c>
      <c r="BE10" s="8" t="s">
        <v>2628</v>
      </c>
      <c r="BF10" s="8" t="s">
        <v>2629</v>
      </c>
      <c r="BG10" s="8" t="s">
        <v>2630</v>
      </c>
      <c r="BH10" s="8" t="s">
        <v>2631</v>
      </c>
      <c r="BI10" s="8" t="s">
        <v>2632</v>
      </c>
      <c r="BJ10" s="8" t="s">
        <v>2633</v>
      </c>
      <c r="BK10" s="8" t="s">
        <v>2634</v>
      </c>
      <c r="BL10" s="8" t="s">
        <v>2635</v>
      </c>
      <c r="BM10" s="8" t="s">
        <v>2636</v>
      </c>
      <c r="BN10" s="8" t="s">
        <v>2637</v>
      </c>
      <c r="BO10" s="8" t="s">
        <v>2638</v>
      </c>
      <c r="BP10" s="8" t="s">
        <v>2639</v>
      </c>
      <c r="BQ10" s="8" t="s">
        <v>2640</v>
      </c>
      <c r="BR10" s="8" t="s">
        <v>2641</v>
      </c>
      <c r="BS10" s="8" t="s">
        <v>2642</v>
      </c>
      <c r="BT10" s="8" t="s">
        <v>2643</v>
      </c>
      <c r="BU10" s="8" t="s">
        <v>2644</v>
      </c>
      <c r="BV10" s="8" t="s">
        <v>2645</v>
      </c>
      <c r="BW10" s="8" t="s">
        <v>2646</v>
      </c>
      <c r="BX10" s="8" t="s">
        <v>2647</v>
      </c>
      <c r="BY10" s="8" t="s">
        <v>2648</v>
      </c>
      <c r="BZ10" s="8" t="s">
        <v>2649</v>
      </c>
      <c r="CA10" s="8" t="s">
        <v>2650</v>
      </c>
      <c r="CB10" s="8" t="s">
        <v>2651</v>
      </c>
      <c r="CC10" s="8" t="s">
        <v>2652</v>
      </c>
      <c r="CD10" s="8" t="s">
        <v>2653</v>
      </c>
      <c r="CE10" s="8" t="s">
        <v>2654</v>
      </c>
      <c r="CF10" s="8" t="s">
        <v>2655</v>
      </c>
      <c r="CG10" s="8" t="s">
        <v>2656</v>
      </c>
      <c r="CH10" s="8" t="s">
        <v>2657</v>
      </c>
      <c r="CI10" s="8" t="s">
        <v>2658</v>
      </c>
      <c r="CJ10" s="8" t="s">
        <v>2659</v>
      </c>
      <c r="CK10" s="8" t="s">
        <v>2660</v>
      </c>
      <c r="CL10" s="8" t="s">
        <v>2661</v>
      </c>
      <c r="CM10" s="8" t="s">
        <v>2662</v>
      </c>
      <c r="CN10" s="8" t="s">
        <v>2663</v>
      </c>
      <c r="CO10" s="8" t="s">
        <v>2664</v>
      </c>
      <c r="CP10" s="8" t="s">
        <v>2665</v>
      </c>
      <c r="CQ10" s="8" t="s">
        <v>2666</v>
      </c>
      <c r="CR10" s="8" t="s">
        <v>2667</v>
      </c>
      <c r="CS10" s="8" t="s">
        <v>2668</v>
      </c>
      <c r="CT10" s="8" t="s">
        <v>2669</v>
      </c>
      <c r="CU10" s="8" t="s">
        <v>2670</v>
      </c>
      <c r="CV10" s="8" t="s">
        <v>2671</v>
      </c>
      <c r="CW10" s="8" t="s">
        <v>2672</v>
      </c>
      <c r="CX10" s="8" t="s">
        <v>2673</v>
      </c>
      <c r="CY10" s="8" t="s">
        <v>2674</v>
      </c>
      <c r="CZ10" s="8" t="s">
        <v>2675</v>
      </c>
      <c r="DA10" s="8" t="s">
        <v>2676</v>
      </c>
      <c r="DB10" s="8" t="s">
        <v>2677</v>
      </c>
      <c r="DC10" s="8" t="s">
        <v>2678</v>
      </c>
      <c r="DD10" s="8" t="s">
        <v>2679</v>
      </c>
      <c r="DE10" s="8" t="s">
        <v>2680</v>
      </c>
      <c r="DF10" s="8" t="s">
        <v>2681</v>
      </c>
      <c r="DG10" s="8" t="s">
        <v>2682</v>
      </c>
      <c r="DH10" s="8" t="s">
        <v>2683</v>
      </c>
      <c r="DI10" s="8" t="s">
        <v>2684</v>
      </c>
      <c r="DJ10" s="8" t="s">
        <v>2685</v>
      </c>
      <c r="DK10" s="8" t="s">
        <v>2686</v>
      </c>
      <c r="DL10" s="8" t="s">
        <v>2687</v>
      </c>
      <c r="DM10" s="8" t="s">
        <v>2688</v>
      </c>
      <c r="DN10" s="8" t="s">
        <v>2689</v>
      </c>
      <c r="DO10" s="8" t="s">
        <v>2690</v>
      </c>
      <c r="DP10" s="8" t="s">
        <v>2691</v>
      </c>
      <c r="DQ10" s="8" t="s">
        <v>2692</v>
      </c>
      <c r="DR10" s="8" t="s">
        <v>2693</v>
      </c>
      <c r="DS10" s="8" t="s">
        <v>2694</v>
      </c>
      <c r="DT10" s="8" t="s">
        <v>2695</v>
      </c>
      <c r="DU10" s="8" t="s">
        <v>2696</v>
      </c>
      <c r="DV10" s="8" t="s">
        <v>2697</v>
      </c>
      <c r="DW10" s="8" t="s">
        <v>2698</v>
      </c>
      <c r="DX10" s="8" t="s">
        <v>2699</v>
      </c>
      <c r="DY10" s="8" t="s">
        <v>2700</v>
      </c>
      <c r="DZ10" s="8" t="s">
        <v>2701</v>
      </c>
      <c r="EA10" s="8" t="s">
        <v>2702</v>
      </c>
      <c r="EB10" s="8" t="s">
        <v>2703</v>
      </c>
      <c r="EC10" s="8" t="s">
        <v>2704</v>
      </c>
      <c r="ED10" s="8" t="s">
        <v>2705</v>
      </c>
      <c r="EE10" s="8" t="s">
        <v>2706</v>
      </c>
      <c r="EF10" s="8" t="s">
        <v>2707</v>
      </c>
      <c r="EG10" s="8" t="s">
        <v>2708</v>
      </c>
      <c r="EH10" s="8" t="s">
        <v>2709</v>
      </c>
      <c r="EI10" s="8" t="s">
        <v>2710</v>
      </c>
      <c r="EJ10" s="8" t="s">
        <v>2711</v>
      </c>
      <c r="EK10" s="8" t="s">
        <v>2712</v>
      </c>
      <c r="EL10" s="8" t="s">
        <v>2713</v>
      </c>
      <c r="EM10" s="8" t="s">
        <v>2714</v>
      </c>
      <c r="EN10" s="8" t="s">
        <v>2715</v>
      </c>
      <c r="EO10" s="8" t="s">
        <v>2716</v>
      </c>
      <c r="EP10" s="8" t="s">
        <v>2717</v>
      </c>
      <c r="EQ10" s="8" t="s">
        <v>2718</v>
      </c>
      <c r="ER10" s="8" t="s">
        <v>2719</v>
      </c>
      <c r="ES10" s="8" t="s">
        <v>2720</v>
      </c>
      <c r="ET10" s="8" t="s">
        <v>2721</v>
      </c>
      <c r="EU10" s="8" t="s">
        <v>2722</v>
      </c>
      <c r="EV10" s="8" t="s">
        <v>2723</v>
      </c>
      <c r="EW10" s="8" t="s">
        <v>2724</v>
      </c>
      <c r="EX10" s="8" t="s">
        <v>2725</v>
      </c>
      <c r="EY10" s="8" t="s">
        <v>2726</v>
      </c>
      <c r="EZ10" s="8" t="s">
        <v>2727</v>
      </c>
      <c r="FA10" s="8" t="s">
        <v>2728</v>
      </c>
      <c r="FB10" s="8" t="s">
        <v>2729</v>
      </c>
      <c r="FC10" s="8" t="s">
        <v>2730</v>
      </c>
      <c r="FD10" s="8" t="s">
        <v>2731</v>
      </c>
      <c r="FE10" s="8" t="s">
        <v>2732</v>
      </c>
      <c r="FF10" s="8" t="s">
        <v>2733</v>
      </c>
      <c r="FG10" s="8" t="s">
        <v>2734</v>
      </c>
      <c r="FH10" s="8" t="s">
        <v>2735</v>
      </c>
      <c r="FI10" s="8" t="s">
        <v>2736</v>
      </c>
      <c r="FJ10" s="8" t="s">
        <v>2737</v>
      </c>
      <c r="FK10" s="8" t="s">
        <v>2738</v>
      </c>
      <c r="FL10" s="8" t="s">
        <v>2739</v>
      </c>
      <c r="FM10" s="8" t="s">
        <v>2740</v>
      </c>
      <c r="FN10" s="8" t="s">
        <v>2741</v>
      </c>
      <c r="FO10" s="8" t="s">
        <v>2742</v>
      </c>
      <c r="FP10" s="8" t="s">
        <v>2743</v>
      </c>
      <c r="FQ10" s="8" t="s">
        <v>2744</v>
      </c>
      <c r="FR10" s="8" t="s">
        <v>2745</v>
      </c>
      <c r="FS10" s="8" t="s">
        <v>2746</v>
      </c>
      <c r="FT10" s="8" t="s">
        <v>2747</v>
      </c>
      <c r="FU10" s="8" t="s">
        <v>2748</v>
      </c>
      <c r="FV10" s="8" t="s">
        <v>2749</v>
      </c>
      <c r="FW10" s="8" t="s">
        <v>2750</v>
      </c>
      <c r="FX10" s="8" t="s">
        <v>2751</v>
      </c>
      <c r="FY10" s="8" t="s">
        <v>2752</v>
      </c>
      <c r="FZ10" s="8" t="s">
        <v>2753</v>
      </c>
      <c r="GA10" s="8" t="s">
        <v>2754</v>
      </c>
      <c r="GB10" s="8" t="s">
        <v>2755</v>
      </c>
      <c r="GC10" s="8" t="s">
        <v>2756</v>
      </c>
      <c r="GD10" s="8" t="s">
        <v>2757</v>
      </c>
      <c r="GE10" s="8" t="s">
        <v>2758</v>
      </c>
      <c r="GF10" s="8" t="s">
        <v>2759</v>
      </c>
      <c r="GG10" s="8" t="s">
        <v>2760</v>
      </c>
      <c r="GH10" s="8" t="s">
        <v>2761</v>
      </c>
      <c r="GI10" s="8" t="s">
        <v>2762</v>
      </c>
      <c r="GJ10" s="8" t="s">
        <v>2763</v>
      </c>
      <c r="GK10" s="8" t="s">
        <v>2764</v>
      </c>
      <c r="GL10" s="8" t="s">
        <v>2765</v>
      </c>
      <c r="GM10" s="8" t="s">
        <v>2766</v>
      </c>
      <c r="GN10" s="8" t="s">
        <v>2767</v>
      </c>
      <c r="GO10" s="8" t="s">
        <v>2768</v>
      </c>
      <c r="GP10" s="8" t="s">
        <v>2769</v>
      </c>
      <c r="GQ10" s="8" t="s">
        <v>2770</v>
      </c>
      <c r="GR10" s="8" t="s">
        <v>2771</v>
      </c>
      <c r="GS10" s="8" t="s">
        <v>2772</v>
      </c>
      <c r="GT10" s="8" t="s">
        <v>2773</v>
      </c>
      <c r="GU10" s="8" t="s">
        <v>2774</v>
      </c>
      <c r="GV10" s="8" t="s">
        <v>2775</v>
      </c>
      <c r="GW10" s="8" t="s">
        <v>2776</v>
      </c>
      <c r="GX10" s="8" t="s">
        <v>2777</v>
      </c>
      <c r="GY10" s="8" t="s">
        <v>2778</v>
      </c>
      <c r="GZ10" s="8" t="s">
        <v>2779</v>
      </c>
      <c r="HA10" s="8" t="s">
        <v>2780</v>
      </c>
      <c r="HB10" s="8" t="s">
        <v>2781</v>
      </c>
      <c r="HC10" s="8" t="s">
        <v>2782</v>
      </c>
      <c r="HD10" s="8" t="s">
        <v>2783</v>
      </c>
      <c r="HE10" s="8" t="s">
        <v>2784</v>
      </c>
      <c r="HF10" s="8" t="s">
        <v>2785</v>
      </c>
      <c r="HG10" s="8" t="s">
        <v>2786</v>
      </c>
      <c r="HH10" s="8" t="s">
        <v>2787</v>
      </c>
      <c r="HI10" s="8" t="s">
        <v>2788</v>
      </c>
      <c r="HJ10" s="8" t="s">
        <v>2789</v>
      </c>
      <c r="HK10" s="8" t="s">
        <v>2790</v>
      </c>
      <c r="HL10" s="8" t="s">
        <v>2791</v>
      </c>
      <c r="HM10" s="8" t="s">
        <v>2792</v>
      </c>
      <c r="HN10" s="8" t="s">
        <v>2793</v>
      </c>
      <c r="HO10" s="8" t="s">
        <v>2794</v>
      </c>
      <c r="HP10" s="8" t="s">
        <v>2795</v>
      </c>
      <c r="HQ10" s="8" t="s">
        <v>2796</v>
      </c>
      <c r="HR10" s="8" t="s">
        <v>2797</v>
      </c>
      <c r="HS10" s="8" t="s">
        <v>2798</v>
      </c>
      <c r="HT10" s="8" t="s">
        <v>2799</v>
      </c>
      <c r="HU10" s="8" t="s">
        <v>2800</v>
      </c>
      <c r="HV10" s="8" t="s">
        <v>2801</v>
      </c>
      <c r="HW10" s="8" t="s">
        <v>2802</v>
      </c>
      <c r="HX10" s="8" t="s">
        <v>2803</v>
      </c>
      <c r="HY10" s="8" t="s">
        <v>2804</v>
      </c>
      <c r="HZ10" s="8" t="s">
        <v>2805</v>
      </c>
      <c r="IA10" s="8" t="s">
        <v>2806</v>
      </c>
      <c r="IB10" s="8" t="s">
        <v>2807</v>
      </c>
      <c r="IC10" s="8" t="s">
        <v>2808</v>
      </c>
      <c r="ID10" s="8" t="s">
        <v>2809</v>
      </c>
      <c r="IE10" s="8" t="s">
        <v>2810</v>
      </c>
      <c r="IF10" s="8" t="s">
        <v>2811</v>
      </c>
      <c r="IG10" s="8" t="s">
        <v>2812</v>
      </c>
      <c r="IH10" s="8" t="s">
        <v>2813</v>
      </c>
      <c r="II10" s="8" t="s">
        <v>2814</v>
      </c>
      <c r="IJ10" s="8" t="s">
        <v>2815</v>
      </c>
      <c r="IK10" s="8" t="s">
        <v>2816</v>
      </c>
      <c r="IL10" s="8" t="s">
        <v>2817</v>
      </c>
      <c r="IM10" s="8" t="s">
        <v>2818</v>
      </c>
      <c r="IN10" s="8" t="s">
        <v>2819</v>
      </c>
      <c r="IO10" s="8" t="s">
        <v>2820</v>
      </c>
      <c r="IP10" s="8" t="s">
        <v>2821</v>
      </c>
      <c r="IQ10" s="8" t="s">
        <v>2822</v>
      </c>
    </row>
    <row r="11" spans="1:251">
      <c r="A11" s="10">
        <v>42036</v>
      </c>
      <c r="B11" s="9">
        <v>181.81</v>
      </c>
      <c r="C11" s="9">
        <v>113.13200000000001</v>
      </c>
      <c r="D11" s="9">
        <v>51.064</v>
      </c>
      <c r="E11" s="9">
        <v>62.067999999999998</v>
      </c>
      <c r="F11" s="9">
        <v>113.699</v>
      </c>
      <c r="G11" s="9">
        <v>55.387</v>
      </c>
      <c r="H11" s="9">
        <v>58.311</v>
      </c>
      <c r="I11" s="9">
        <v>114.267</v>
      </c>
      <c r="J11" s="9">
        <v>52.837000000000003</v>
      </c>
      <c r="K11" s="9">
        <v>61.430999999999997</v>
      </c>
      <c r="L11" s="9">
        <v>1579.558</v>
      </c>
      <c r="M11" s="9">
        <v>816.43299999999999</v>
      </c>
      <c r="N11" s="9">
        <v>763.125</v>
      </c>
      <c r="O11" s="9">
        <v>507.73500000000001</v>
      </c>
      <c r="P11" s="9">
        <v>335.70499999999998</v>
      </c>
      <c r="Q11" s="9">
        <v>172.03</v>
      </c>
      <c r="R11" s="9">
        <v>331.47699999999998</v>
      </c>
      <c r="S11" s="9">
        <v>219.61799999999999</v>
      </c>
      <c r="T11" s="9">
        <v>111.85899999999999</v>
      </c>
      <c r="U11" s="9">
        <v>18.648</v>
      </c>
      <c r="V11" s="9">
        <v>9.7460000000000004</v>
      </c>
      <c r="W11" s="9">
        <v>8.9009999999999998</v>
      </c>
      <c r="X11" s="9">
        <v>7.5549999999999997</v>
      </c>
      <c r="Y11" s="9">
        <v>6.55</v>
      </c>
      <c r="Z11" s="9">
        <v>1.0049999999999999</v>
      </c>
      <c r="AA11" s="9">
        <v>5.3719999999999999</v>
      </c>
      <c r="AB11" s="9">
        <v>2.6150000000000002</v>
      </c>
      <c r="AC11" s="9">
        <v>2.7570000000000001</v>
      </c>
      <c r="AD11" s="9">
        <v>5.7210000000000001</v>
      </c>
      <c r="AE11" s="9">
        <v>0.58199999999999996</v>
      </c>
      <c r="AF11" s="9">
        <v>5.1390000000000002</v>
      </c>
      <c r="AG11" s="9">
        <v>19.704000000000001</v>
      </c>
      <c r="AH11" s="9">
        <v>8.7089999999999996</v>
      </c>
      <c r="AI11" s="9">
        <v>10.994</v>
      </c>
      <c r="AJ11" s="9">
        <v>6.4139999999999997</v>
      </c>
      <c r="AK11" s="9">
        <v>3.1970000000000001</v>
      </c>
      <c r="AL11" s="9">
        <v>3.2170000000000001</v>
      </c>
      <c r="AM11" s="9">
        <v>5.024</v>
      </c>
      <c r="AN11" s="9">
        <v>3.8540000000000001</v>
      </c>
      <c r="AO11" s="9">
        <v>1.17</v>
      </c>
      <c r="AP11" s="9">
        <v>8.266</v>
      </c>
      <c r="AQ11" s="9">
        <v>1.659</v>
      </c>
      <c r="AR11" s="9">
        <v>6.6070000000000002</v>
      </c>
      <c r="AS11" s="9">
        <v>137.90700000000001</v>
      </c>
      <c r="AT11" s="9">
        <v>97.632000000000005</v>
      </c>
      <c r="AU11" s="9">
        <v>40.274999999999999</v>
      </c>
      <c r="AV11" s="9">
        <v>2319.473</v>
      </c>
      <c r="AW11" s="9">
        <v>1232.069</v>
      </c>
      <c r="AX11" s="9">
        <v>1087.404</v>
      </c>
      <c r="AY11" s="9">
        <v>458.048</v>
      </c>
      <c r="AZ11" s="9">
        <v>229.559</v>
      </c>
      <c r="BA11" s="9">
        <v>228.489</v>
      </c>
      <c r="BB11" s="9">
        <v>197.86600000000001</v>
      </c>
      <c r="BC11" s="9">
        <v>110.49299999999999</v>
      </c>
      <c r="BD11" s="9">
        <v>87.373000000000005</v>
      </c>
      <c r="BE11" s="9">
        <v>82.093999999999994</v>
      </c>
      <c r="BF11" s="9">
        <v>48.000999999999998</v>
      </c>
      <c r="BG11" s="9">
        <v>34.093000000000004</v>
      </c>
      <c r="BH11" s="9">
        <v>115.24299999999999</v>
      </c>
      <c r="BI11" s="9">
        <v>61.963000000000001</v>
      </c>
      <c r="BJ11" s="9">
        <v>53.28</v>
      </c>
      <c r="BK11" s="9">
        <v>113.709</v>
      </c>
      <c r="BL11" s="9">
        <v>66.072999999999993</v>
      </c>
      <c r="BM11" s="9">
        <v>47.636000000000003</v>
      </c>
      <c r="BN11" s="9">
        <v>84.156000000000006</v>
      </c>
      <c r="BO11" s="9">
        <v>44.42</v>
      </c>
      <c r="BP11" s="9">
        <v>39.737000000000002</v>
      </c>
      <c r="BQ11" s="9">
        <v>46.356999999999999</v>
      </c>
      <c r="BR11" s="9">
        <v>27.802</v>
      </c>
      <c r="BS11" s="9">
        <v>18.555</v>
      </c>
      <c r="BT11" s="9">
        <v>76.411000000000001</v>
      </c>
      <c r="BU11" s="9">
        <v>40.311999999999998</v>
      </c>
      <c r="BV11" s="9">
        <v>36.1</v>
      </c>
      <c r="BW11" s="9">
        <v>25.821000000000002</v>
      </c>
      <c r="BX11" s="9">
        <v>20.027999999999999</v>
      </c>
      <c r="BY11" s="9">
        <v>5.7930000000000001</v>
      </c>
      <c r="BZ11" s="9">
        <v>33.744999999999997</v>
      </c>
      <c r="CA11" s="9">
        <v>14.632</v>
      </c>
      <c r="CB11" s="9">
        <v>19.113</v>
      </c>
      <c r="CC11" s="9">
        <v>16.846</v>
      </c>
      <c r="CD11" s="9">
        <v>5.6520000000000001</v>
      </c>
      <c r="CE11" s="9">
        <v>11.194000000000001</v>
      </c>
      <c r="CF11" s="9">
        <v>75.096999999999994</v>
      </c>
      <c r="CG11" s="9">
        <v>42.378999999999998</v>
      </c>
      <c r="CH11" s="9">
        <v>32.719000000000001</v>
      </c>
      <c r="CI11" s="9">
        <v>45.896000000000001</v>
      </c>
      <c r="CJ11" s="9">
        <v>34.523000000000003</v>
      </c>
      <c r="CK11" s="9">
        <v>11.372999999999999</v>
      </c>
      <c r="CL11" s="9">
        <v>18.701000000000001</v>
      </c>
      <c r="CM11" s="9">
        <v>6.657</v>
      </c>
      <c r="CN11" s="9">
        <v>12.042999999999999</v>
      </c>
      <c r="CO11" s="9">
        <v>10.500999999999999</v>
      </c>
      <c r="CP11" s="9">
        <v>1.1990000000000001</v>
      </c>
      <c r="CQ11" s="9">
        <v>9.3019999999999996</v>
      </c>
      <c r="CR11" s="9">
        <v>120.375</v>
      </c>
      <c r="CS11" s="9">
        <v>65.924000000000007</v>
      </c>
      <c r="CT11" s="9">
        <v>54.451000000000001</v>
      </c>
      <c r="CU11" s="9">
        <v>77.491</v>
      </c>
      <c r="CV11" s="9">
        <v>44.569000000000003</v>
      </c>
      <c r="CW11" s="9">
        <v>32.921999999999997</v>
      </c>
      <c r="CX11" s="9">
        <v>260.18200000000002</v>
      </c>
      <c r="CY11" s="9">
        <v>119.066</v>
      </c>
      <c r="CZ11" s="9">
        <v>141.11600000000001</v>
      </c>
      <c r="DA11" s="9">
        <v>1861.425</v>
      </c>
      <c r="DB11" s="9">
        <v>1002.51</v>
      </c>
      <c r="DC11" s="9">
        <v>858.91499999999996</v>
      </c>
      <c r="DD11" s="9">
        <v>1516.5519999999999</v>
      </c>
      <c r="DE11" s="9">
        <v>796.89499999999998</v>
      </c>
      <c r="DF11" s="9">
        <v>719.65700000000004</v>
      </c>
      <c r="DG11" s="9">
        <v>1452.742</v>
      </c>
      <c r="DH11" s="9">
        <v>765.93499999999995</v>
      </c>
      <c r="DI11" s="9">
        <v>686.80700000000002</v>
      </c>
      <c r="DJ11" s="9">
        <v>31.678000000000001</v>
      </c>
      <c r="DK11" s="9">
        <v>15.243</v>
      </c>
      <c r="DL11" s="9">
        <v>16.434999999999999</v>
      </c>
      <c r="DM11" s="9">
        <v>32.131999999999998</v>
      </c>
      <c r="DN11" s="9">
        <v>15.717000000000001</v>
      </c>
      <c r="DO11" s="9">
        <v>16.414999999999999</v>
      </c>
      <c r="DP11" s="9">
        <v>1151.2090000000001</v>
      </c>
      <c r="DQ11" s="9">
        <v>621.06500000000005</v>
      </c>
      <c r="DR11" s="9">
        <v>530.14499999999998</v>
      </c>
      <c r="DS11" s="9">
        <v>87.724999999999994</v>
      </c>
      <c r="DT11" s="9">
        <v>34.848999999999997</v>
      </c>
      <c r="DU11" s="9">
        <v>52.875999999999998</v>
      </c>
      <c r="DV11" s="9">
        <v>29.178999999999998</v>
      </c>
      <c r="DW11" s="9">
        <v>21.398</v>
      </c>
      <c r="DX11" s="9">
        <v>7.7809999999999997</v>
      </c>
      <c r="DY11" s="9">
        <v>29.488</v>
      </c>
      <c r="DZ11" s="9">
        <v>8.4909999999999997</v>
      </c>
      <c r="EA11" s="9">
        <v>20.997</v>
      </c>
      <c r="EB11" s="9">
        <v>29.058</v>
      </c>
      <c r="EC11" s="9">
        <v>4.96</v>
      </c>
      <c r="ED11" s="9">
        <v>24.097999999999999</v>
      </c>
      <c r="EE11" s="9">
        <v>79.899000000000001</v>
      </c>
      <c r="EF11" s="9">
        <v>34.351999999999997</v>
      </c>
      <c r="EG11" s="9">
        <v>45.548000000000002</v>
      </c>
      <c r="EH11" s="9">
        <v>30.175000000000001</v>
      </c>
      <c r="EI11" s="9">
        <v>23.841000000000001</v>
      </c>
      <c r="EJ11" s="9">
        <v>6.3339999999999996</v>
      </c>
      <c r="EK11" s="9">
        <v>28.318999999999999</v>
      </c>
      <c r="EL11" s="9">
        <v>5.5910000000000002</v>
      </c>
      <c r="EM11" s="9">
        <v>22.728999999999999</v>
      </c>
      <c r="EN11" s="9">
        <v>21.405000000000001</v>
      </c>
      <c r="EO11" s="9">
        <v>4.9210000000000003</v>
      </c>
      <c r="EP11" s="9">
        <v>16.484000000000002</v>
      </c>
      <c r="EQ11" s="9">
        <v>197.71899999999999</v>
      </c>
      <c r="ER11" s="9">
        <v>106.63</v>
      </c>
      <c r="ES11" s="9">
        <v>91.088999999999999</v>
      </c>
      <c r="ET11" s="9">
        <v>149.88499999999999</v>
      </c>
      <c r="EU11" s="9">
        <v>76.284000000000006</v>
      </c>
      <c r="EV11" s="9">
        <v>73.600999999999999</v>
      </c>
      <c r="EW11" s="9">
        <v>1366.6669999999999</v>
      </c>
      <c r="EX11" s="9">
        <v>720.61099999999999</v>
      </c>
      <c r="EY11" s="9">
        <v>646.05600000000004</v>
      </c>
      <c r="EZ11" s="9">
        <v>158.577</v>
      </c>
      <c r="FA11" s="9">
        <v>74.597999999999999</v>
      </c>
      <c r="FB11" s="9">
        <v>83.978999999999999</v>
      </c>
      <c r="FC11" s="9">
        <v>1357.9749999999999</v>
      </c>
      <c r="FD11" s="9">
        <v>722.29700000000003</v>
      </c>
      <c r="FE11" s="9">
        <v>635.678</v>
      </c>
      <c r="FF11" s="9">
        <v>231.37100000000001</v>
      </c>
      <c r="FG11" s="9">
        <v>113.047</v>
      </c>
      <c r="FH11" s="9">
        <v>118.324</v>
      </c>
      <c r="FI11" s="9">
        <v>77.090999999999994</v>
      </c>
      <c r="FJ11" s="9">
        <v>37.835000000000001</v>
      </c>
      <c r="FK11" s="9">
        <v>39.256</v>
      </c>
      <c r="FL11" s="9">
        <v>72.793999999999997</v>
      </c>
      <c r="FM11" s="9">
        <v>38.448999999999998</v>
      </c>
      <c r="FN11" s="9">
        <v>34.344999999999999</v>
      </c>
      <c r="FO11" s="9">
        <v>81.486000000000004</v>
      </c>
      <c r="FP11" s="9">
        <v>36.762999999999998</v>
      </c>
      <c r="FQ11" s="9">
        <v>44.722999999999999</v>
      </c>
      <c r="FR11" s="9">
        <v>1285.181</v>
      </c>
      <c r="FS11" s="9">
        <v>683.84799999999996</v>
      </c>
      <c r="FT11" s="9">
        <v>601.33299999999997</v>
      </c>
      <c r="FU11" s="9">
        <v>344.87299999999999</v>
      </c>
      <c r="FV11" s="9">
        <v>205.614</v>
      </c>
      <c r="FW11" s="9">
        <v>139.25899999999999</v>
      </c>
      <c r="FX11" s="9">
        <v>224.97900000000001</v>
      </c>
      <c r="FY11" s="9">
        <v>134.46</v>
      </c>
      <c r="FZ11" s="9">
        <v>90.518000000000001</v>
      </c>
      <c r="GA11" s="9">
        <v>11.499000000000001</v>
      </c>
      <c r="GB11" s="9">
        <v>6.6050000000000004</v>
      </c>
      <c r="GC11" s="9">
        <v>4.8949999999999996</v>
      </c>
      <c r="GD11" s="9">
        <v>4.7590000000000003</v>
      </c>
      <c r="GE11" s="9">
        <v>3.944</v>
      </c>
      <c r="GF11" s="9">
        <v>0.81399999999999995</v>
      </c>
      <c r="GG11" s="9">
        <v>3.8460000000000001</v>
      </c>
      <c r="GH11" s="9">
        <v>1.734</v>
      </c>
      <c r="GI11" s="9">
        <v>2.1120000000000001</v>
      </c>
      <c r="GJ11" s="9">
        <v>2.8940000000000001</v>
      </c>
      <c r="GK11" s="9">
        <v>0.92600000000000005</v>
      </c>
      <c r="GL11" s="9">
        <v>1.968</v>
      </c>
      <c r="GM11" s="9">
        <v>23.19</v>
      </c>
      <c r="GN11" s="9">
        <v>12.465</v>
      </c>
      <c r="GO11" s="9">
        <v>10.725</v>
      </c>
      <c r="GP11" s="9">
        <v>10.039999999999999</v>
      </c>
      <c r="GQ11" s="9">
        <v>5.016</v>
      </c>
      <c r="GR11" s="9">
        <v>5.024</v>
      </c>
      <c r="GS11" s="9">
        <v>6.415</v>
      </c>
      <c r="GT11" s="9">
        <v>3.6429999999999998</v>
      </c>
      <c r="GU11" s="9">
        <v>2.7719999999999998</v>
      </c>
      <c r="GV11" s="9">
        <v>6.734</v>
      </c>
      <c r="GW11" s="9">
        <v>3.806</v>
      </c>
      <c r="GX11" s="9">
        <v>2.9279999999999999</v>
      </c>
      <c r="GY11" s="9">
        <v>85.206000000000003</v>
      </c>
      <c r="GZ11" s="9">
        <v>52.084000000000003</v>
      </c>
      <c r="HA11" s="9">
        <v>33.121000000000002</v>
      </c>
      <c r="HB11" s="9">
        <v>800.70299999999997</v>
      </c>
      <c r="HC11" s="9">
        <v>429.589</v>
      </c>
      <c r="HD11" s="9">
        <v>371.11399999999998</v>
      </c>
      <c r="HE11" s="9">
        <v>129.32</v>
      </c>
      <c r="HF11" s="9">
        <v>70.22</v>
      </c>
      <c r="HG11" s="9">
        <v>59.1</v>
      </c>
      <c r="HH11" s="9">
        <v>51.551000000000002</v>
      </c>
      <c r="HI11" s="9">
        <v>27.523</v>
      </c>
      <c r="HJ11" s="9">
        <v>24.027999999999999</v>
      </c>
      <c r="HK11" s="9">
        <v>21.550999999999998</v>
      </c>
      <c r="HL11" s="9">
        <v>12.086</v>
      </c>
      <c r="HM11" s="9">
        <v>9.4649999999999999</v>
      </c>
      <c r="HN11" s="9">
        <v>30</v>
      </c>
      <c r="HO11" s="9">
        <v>15.436999999999999</v>
      </c>
      <c r="HP11" s="9">
        <v>14.563000000000001</v>
      </c>
      <c r="HQ11" s="9">
        <v>27.771999999999998</v>
      </c>
      <c r="HR11" s="9">
        <v>15.04</v>
      </c>
      <c r="HS11" s="9">
        <v>12.731999999999999</v>
      </c>
      <c r="HT11" s="9">
        <v>23.779</v>
      </c>
      <c r="HU11" s="9">
        <v>12.483000000000001</v>
      </c>
      <c r="HV11" s="9">
        <v>11.297000000000001</v>
      </c>
      <c r="HW11" s="9">
        <v>14.391999999999999</v>
      </c>
      <c r="HX11" s="9">
        <v>9.6999999999999993</v>
      </c>
      <c r="HY11" s="9">
        <v>4.6929999999999996</v>
      </c>
      <c r="HZ11" s="9">
        <v>20.149999999999999</v>
      </c>
      <c r="IA11" s="9">
        <v>10.475</v>
      </c>
      <c r="IB11" s="9">
        <v>9.6750000000000007</v>
      </c>
      <c r="IC11" s="9">
        <v>5.4589999999999996</v>
      </c>
      <c r="ID11" s="9">
        <v>4.6230000000000002</v>
      </c>
      <c r="IE11" s="9">
        <v>0.83599999999999997</v>
      </c>
      <c r="IF11" s="9">
        <v>9.5340000000000007</v>
      </c>
      <c r="IG11" s="9">
        <v>4.6909999999999998</v>
      </c>
      <c r="IH11" s="9">
        <v>4.843</v>
      </c>
      <c r="II11" s="9">
        <v>5.157</v>
      </c>
      <c r="IJ11" s="9">
        <v>1.161</v>
      </c>
      <c r="IK11" s="9">
        <v>3.996</v>
      </c>
      <c r="IL11" s="9">
        <v>17.009</v>
      </c>
      <c r="IM11" s="9">
        <v>7.3490000000000002</v>
      </c>
      <c r="IN11" s="9">
        <v>9.66</v>
      </c>
      <c r="IO11" s="9">
        <v>5.3440000000000003</v>
      </c>
      <c r="IP11" s="9">
        <v>3.8490000000000002</v>
      </c>
      <c r="IQ11" s="9">
        <v>1.4950000000000001</v>
      </c>
    </row>
    <row r="12" spans="1:251">
      <c r="A12" s="10">
        <v>42401</v>
      </c>
      <c r="B12" s="9">
        <v>154.971</v>
      </c>
      <c r="C12" s="9">
        <v>101.517</v>
      </c>
      <c r="D12" s="9">
        <v>51.933</v>
      </c>
      <c r="E12" s="9">
        <v>49.584000000000003</v>
      </c>
      <c r="F12" s="9">
        <v>109.79300000000001</v>
      </c>
      <c r="G12" s="9">
        <v>60.918999999999997</v>
      </c>
      <c r="H12" s="9">
        <v>48.874000000000002</v>
      </c>
      <c r="I12" s="9">
        <v>109.086</v>
      </c>
      <c r="J12" s="9">
        <v>52.573</v>
      </c>
      <c r="K12" s="9">
        <v>56.512999999999998</v>
      </c>
      <c r="L12" s="9">
        <v>1623.903</v>
      </c>
      <c r="M12" s="9">
        <v>823.93200000000002</v>
      </c>
      <c r="N12" s="9">
        <v>799.971</v>
      </c>
      <c r="O12" s="9">
        <v>532.16099999999994</v>
      </c>
      <c r="P12" s="9">
        <v>357.45100000000002</v>
      </c>
      <c r="Q12" s="9">
        <v>174.71</v>
      </c>
      <c r="R12" s="9">
        <v>341.60500000000002</v>
      </c>
      <c r="S12" s="9">
        <v>235.869</v>
      </c>
      <c r="T12" s="9">
        <v>105.736</v>
      </c>
      <c r="U12" s="9">
        <v>17.295000000000002</v>
      </c>
      <c r="V12" s="9">
        <v>9.8379999999999992</v>
      </c>
      <c r="W12" s="9">
        <v>7.4569999999999999</v>
      </c>
      <c r="X12" s="9">
        <v>9.7590000000000003</v>
      </c>
      <c r="Y12" s="9">
        <v>7.0679999999999996</v>
      </c>
      <c r="Z12" s="9">
        <v>2.6909999999999998</v>
      </c>
      <c r="AA12" s="9">
        <v>3.5470000000000002</v>
      </c>
      <c r="AB12" s="9">
        <v>1.248</v>
      </c>
      <c r="AC12" s="9">
        <v>2.2989999999999999</v>
      </c>
      <c r="AD12" s="9">
        <v>3.9889999999999999</v>
      </c>
      <c r="AE12" s="9">
        <v>1.5229999999999999</v>
      </c>
      <c r="AF12" s="9">
        <v>2.4660000000000002</v>
      </c>
      <c r="AG12" s="9">
        <v>23.63</v>
      </c>
      <c r="AH12" s="9">
        <v>16.062000000000001</v>
      </c>
      <c r="AI12" s="9">
        <v>7.5679999999999996</v>
      </c>
      <c r="AJ12" s="9">
        <v>8.7230000000000008</v>
      </c>
      <c r="AK12" s="9">
        <v>6.4880000000000004</v>
      </c>
      <c r="AL12" s="9">
        <v>2.2349999999999999</v>
      </c>
      <c r="AM12" s="9">
        <v>6.7359999999999998</v>
      </c>
      <c r="AN12" s="9">
        <v>4.7240000000000002</v>
      </c>
      <c r="AO12" s="9">
        <v>2.012</v>
      </c>
      <c r="AP12" s="9">
        <v>8.17</v>
      </c>
      <c r="AQ12" s="9">
        <v>4.8499999999999996</v>
      </c>
      <c r="AR12" s="9">
        <v>3.3210000000000002</v>
      </c>
      <c r="AS12" s="9">
        <v>149.631</v>
      </c>
      <c r="AT12" s="9">
        <v>95.682000000000002</v>
      </c>
      <c r="AU12" s="9">
        <v>53.948999999999998</v>
      </c>
      <c r="AV12" s="9">
        <v>2368.7109999999998</v>
      </c>
      <c r="AW12" s="9">
        <v>1253.42</v>
      </c>
      <c r="AX12" s="9">
        <v>1115.2909999999999</v>
      </c>
      <c r="AY12" s="9">
        <v>438.10700000000003</v>
      </c>
      <c r="AZ12" s="9">
        <v>238.499</v>
      </c>
      <c r="BA12" s="9">
        <v>199.607</v>
      </c>
      <c r="BB12" s="9">
        <v>179.012</v>
      </c>
      <c r="BC12" s="9">
        <v>105.49299999999999</v>
      </c>
      <c r="BD12" s="9">
        <v>73.519000000000005</v>
      </c>
      <c r="BE12" s="9">
        <v>80.256</v>
      </c>
      <c r="BF12" s="9">
        <v>47.777999999999999</v>
      </c>
      <c r="BG12" s="9">
        <v>32.476999999999997</v>
      </c>
      <c r="BH12" s="9">
        <v>98.756</v>
      </c>
      <c r="BI12" s="9">
        <v>57.715000000000003</v>
      </c>
      <c r="BJ12" s="9">
        <v>41.040999999999997</v>
      </c>
      <c r="BK12" s="9">
        <v>107.795</v>
      </c>
      <c r="BL12" s="9">
        <v>63.304000000000002</v>
      </c>
      <c r="BM12" s="9">
        <v>44.491</v>
      </c>
      <c r="BN12" s="9">
        <v>70.712999999999994</v>
      </c>
      <c r="BO12" s="9">
        <v>41.685000000000002</v>
      </c>
      <c r="BP12" s="9">
        <v>29.027999999999999</v>
      </c>
      <c r="BQ12" s="9">
        <v>48.258000000000003</v>
      </c>
      <c r="BR12" s="9">
        <v>31.326000000000001</v>
      </c>
      <c r="BS12" s="9">
        <v>16.931999999999999</v>
      </c>
      <c r="BT12" s="9">
        <v>60.484000000000002</v>
      </c>
      <c r="BU12" s="9">
        <v>31.405999999999999</v>
      </c>
      <c r="BV12" s="9">
        <v>29.077999999999999</v>
      </c>
      <c r="BW12" s="9">
        <v>24.109000000000002</v>
      </c>
      <c r="BX12" s="9">
        <v>16.239000000000001</v>
      </c>
      <c r="BY12" s="9">
        <v>7.87</v>
      </c>
      <c r="BZ12" s="9">
        <v>20.783999999999999</v>
      </c>
      <c r="CA12" s="9">
        <v>9.8480000000000008</v>
      </c>
      <c r="CB12" s="9">
        <v>10.936</v>
      </c>
      <c r="CC12" s="9">
        <v>15.590999999999999</v>
      </c>
      <c r="CD12" s="9">
        <v>5.319</v>
      </c>
      <c r="CE12" s="9">
        <v>10.272</v>
      </c>
      <c r="CF12" s="9">
        <v>70.27</v>
      </c>
      <c r="CG12" s="9">
        <v>42.761000000000003</v>
      </c>
      <c r="CH12" s="9">
        <v>27.509</v>
      </c>
      <c r="CI12" s="9">
        <v>38.137999999999998</v>
      </c>
      <c r="CJ12" s="9">
        <v>28.509</v>
      </c>
      <c r="CK12" s="9">
        <v>9.6289999999999996</v>
      </c>
      <c r="CL12" s="9">
        <v>17.620999999999999</v>
      </c>
      <c r="CM12" s="9">
        <v>9.3529999999999998</v>
      </c>
      <c r="CN12" s="9">
        <v>8.2669999999999995</v>
      </c>
      <c r="CO12" s="9">
        <v>14.510999999999999</v>
      </c>
      <c r="CP12" s="9">
        <v>4.899</v>
      </c>
      <c r="CQ12" s="9">
        <v>9.6120000000000001</v>
      </c>
      <c r="CR12" s="9">
        <v>108.672</v>
      </c>
      <c r="CS12" s="9">
        <v>64.016000000000005</v>
      </c>
      <c r="CT12" s="9">
        <v>44.655999999999999</v>
      </c>
      <c r="CU12" s="9">
        <v>70.338999999999999</v>
      </c>
      <c r="CV12" s="9">
        <v>41.476999999999997</v>
      </c>
      <c r="CW12" s="9">
        <v>28.861999999999998</v>
      </c>
      <c r="CX12" s="9">
        <v>259.09500000000003</v>
      </c>
      <c r="CY12" s="9">
        <v>133.006</v>
      </c>
      <c r="CZ12" s="9">
        <v>126.089</v>
      </c>
      <c r="DA12" s="9">
        <v>1930.604</v>
      </c>
      <c r="DB12" s="9">
        <v>1014.921</v>
      </c>
      <c r="DC12" s="9">
        <v>915.68299999999999</v>
      </c>
      <c r="DD12" s="9">
        <v>1564.7059999999999</v>
      </c>
      <c r="DE12" s="9">
        <v>786.01499999999999</v>
      </c>
      <c r="DF12" s="9">
        <v>778.69100000000003</v>
      </c>
      <c r="DG12" s="9">
        <v>1494.6869999999999</v>
      </c>
      <c r="DH12" s="9">
        <v>756.90099999999995</v>
      </c>
      <c r="DI12" s="9">
        <v>737.78599999999994</v>
      </c>
      <c r="DJ12" s="9">
        <v>37.124000000000002</v>
      </c>
      <c r="DK12" s="9">
        <v>12.618</v>
      </c>
      <c r="DL12" s="9">
        <v>24.506</v>
      </c>
      <c r="DM12" s="9">
        <v>32.353000000000002</v>
      </c>
      <c r="DN12" s="9">
        <v>16.495999999999999</v>
      </c>
      <c r="DO12" s="9">
        <v>15.856999999999999</v>
      </c>
      <c r="DP12" s="9">
        <v>1219.106</v>
      </c>
      <c r="DQ12" s="9">
        <v>628.23599999999999</v>
      </c>
      <c r="DR12" s="9">
        <v>590.87</v>
      </c>
      <c r="DS12" s="9">
        <v>83.337999999999994</v>
      </c>
      <c r="DT12" s="9">
        <v>32.826000000000001</v>
      </c>
      <c r="DU12" s="9">
        <v>50.512</v>
      </c>
      <c r="DV12" s="9">
        <v>25.99</v>
      </c>
      <c r="DW12" s="9">
        <v>18.385999999999999</v>
      </c>
      <c r="DX12" s="9">
        <v>7.6040000000000001</v>
      </c>
      <c r="DY12" s="9">
        <v>29.18</v>
      </c>
      <c r="DZ12" s="9">
        <v>6.29</v>
      </c>
      <c r="EA12" s="9">
        <v>22.89</v>
      </c>
      <c r="EB12" s="9">
        <v>28.169</v>
      </c>
      <c r="EC12" s="9">
        <v>8.1509999999999998</v>
      </c>
      <c r="ED12" s="9">
        <v>20.018000000000001</v>
      </c>
      <c r="EE12" s="9">
        <v>90.003</v>
      </c>
      <c r="EF12" s="9">
        <v>35.326000000000001</v>
      </c>
      <c r="EG12" s="9">
        <v>54.677</v>
      </c>
      <c r="EH12" s="9">
        <v>26.562000000000001</v>
      </c>
      <c r="EI12" s="9">
        <v>19.332000000000001</v>
      </c>
      <c r="EJ12" s="9">
        <v>7.23</v>
      </c>
      <c r="EK12" s="9">
        <v>25.175000000000001</v>
      </c>
      <c r="EL12" s="9">
        <v>7.6340000000000003</v>
      </c>
      <c r="EM12" s="9">
        <v>17.541</v>
      </c>
      <c r="EN12" s="9">
        <v>38.265999999999998</v>
      </c>
      <c r="EO12" s="9">
        <v>8.36</v>
      </c>
      <c r="EP12" s="9">
        <v>29.905999999999999</v>
      </c>
      <c r="EQ12" s="9">
        <v>172.26</v>
      </c>
      <c r="ER12" s="9">
        <v>89.626999999999995</v>
      </c>
      <c r="ES12" s="9">
        <v>82.632999999999996</v>
      </c>
      <c r="ET12" s="9">
        <v>155.16999999999999</v>
      </c>
      <c r="EU12" s="9">
        <v>67.149000000000001</v>
      </c>
      <c r="EV12" s="9">
        <v>88.021000000000001</v>
      </c>
      <c r="EW12" s="9">
        <v>1409.5360000000001</v>
      </c>
      <c r="EX12" s="9">
        <v>718.86599999999999</v>
      </c>
      <c r="EY12" s="9">
        <v>690.67</v>
      </c>
      <c r="EZ12" s="9">
        <v>156.4</v>
      </c>
      <c r="FA12" s="9">
        <v>65.537999999999997</v>
      </c>
      <c r="FB12" s="9">
        <v>90.861999999999995</v>
      </c>
      <c r="FC12" s="9">
        <v>1408.306</v>
      </c>
      <c r="FD12" s="9">
        <v>720.47699999999998</v>
      </c>
      <c r="FE12" s="9">
        <v>687.82899999999995</v>
      </c>
      <c r="FF12" s="9">
        <v>238.81299999999999</v>
      </c>
      <c r="FG12" s="9">
        <v>104.631</v>
      </c>
      <c r="FH12" s="9">
        <v>134.18199999999999</v>
      </c>
      <c r="FI12" s="9">
        <v>72.757000000000005</v>
      </c>
      <c r="FJ12" s="9">
        <v>28.056000000000001</v>
      </c>
      <c r="FK12" s="9">
        <v>44.701999999999998</v>
      </c>
      <c r="FL12" s="9">
        <v>82.412999999999997</v>
      </c>
      <c r="FM12" s="9">
        <v>39.093000000000004</v>
      </c>
      <c r="FN12" s="9">
        <v>43.32</v>
      </c>
      <c r="FO12" s="9">
        <v>83.643000000000001</v>
      </c>
      <c r="FP12" s="9">
        <v>37.482999999999997</v>
      </c>
      <c r="FQ12" s="9">
        <v>46.16</v>
      </c>
      <c r="FR12" s="9">
        <v>1325.893</v>
      </c>
      <c r="FS12" s="9">
        <v>681.38400000000001</v>
      </c>
      <c r="FT12" s="9">
        <v>644.51</v>
      </c>
      <c r="FU12" s="9">
        <v>365.89800000000002</v>
      </c>
      <c r="FV12" s="9">
        <v>228.90600000000001</v>
      </c>
      <c r="FW12" s="9">
        <v>136.99199999999999</v>
      </c>
      <c r="FX12" s="9">
        <v>250.61500000000001</v>
      </c>
      <c r="FY12" s="9">
        <v>154.93100000000001</v>
      </c>
      <c r="FZ12" s="9">
        <v>95.683000000000007</v>
      </c>
      <c r="GA12" s="9">
        <v>14.028</v>
      </c>
      <c r="GB12" s="9">
        <v>7.57</v>
      </c>
      <c r="GC12" s="9">
        <v>6.4580000000000002</v>
      </c>
      <c r="GD12" s="9">
        <v>7.3209999999999997</v>
      </c>
      <c r="GE12" s="9">
        <v>5.6180000000000003</v>
      </c>
      <c r="GF12" s="9">
        <v>1.704</v>
      </c>
      <c r="GG12" s="9">
        <v>2.988</v>
      </c>
      <c r="GH12" s="9">
        <v>0.68300000000000005</v>
      </c>
      <c r="GI12" s="9">
        <v>2.3050000000000002</v>
      </c>
      <c r="GJ12" s="9">
        <v>3.7189999999999999</v>
      </c>
      <c r="GK12" s="9">
        <v>1.2689999999999999</v>
      </c>
      <c r="GL12" s="9">
        <v>2.4500000000000002</v>
      </c>
      <c r="GM12" s="9">
        <v>15.003</v>
      </c>
      <c r="GN12" s="9">
        <v>8.3360000000000003</v>
      </c>
      <c r="GO12" s="9">
        <v>6.6669999999999998</v>
      </c>
      <c r="GP12" s="9">
        <v>7.4790000000000001</v>
      </c>
      <c r="GQ12" s="9">
        <v>4.7549999999999999</v>
      </c>
      <c r="GR12" s="9">
        <v>2.7240000000000002</v>
      </c>
      <c r="GS12" s="9">
        <v>4.609</v>
      </c>
      <c r="GT12" s="9">
        <v>2.1640000000000001</v>
      </c>
      <c r="GU12" s="9">
        <v>2.4449999999999998</v>
      </c>
      <c r="GV12" s="9">
        <v>2.915</v>
      </c>
      <c r="GW12" s="9">
        <v>1.417</v>
      </c>
      <c r="GX12" s="9">
        <v>1.498</v>
      </c>
      <c r="GY12" s="9">
        <v>86.251999999999995</v>
      </c>
      <c r="GZ12" s="9">
        <v>58.069000000000003</v>
      </c>
      <c r="HA12" s="9">
        <v>28.183</v>
      </c>
      <c r="HB12" s="9">
        <v>807.58900000000006</v>
      </c>
      <c r="HC12" s="9">
        <v>425.85300000000001</v>
      </c>
      <c r="HD12" s="9">
        <v>381.73599999999999</v>
      </c>
      <c r="HE12" s="9">
        <v>139.84200000000001</v>
      </c>
      <c r="HF12" s="9">
        <v>72.477999999999994</v>
      </c>
      <c r="HG12" s="9">
        <v>67.363</v>
      </c>
      <c r="HH12" s="9">
        <v>59.503999999999998</v>
      </c>
      <c r="HI12" s="9">
        <v>32.103000000000002</v>
      </c>
      <c r="HJ12" s="9">
        <v>27.401</v>
      </c>
      <c r="HK12" s="9">
        <v>25.707999999999998</v>
      </c>
      <c r="HL12" s="9">
        <v>14.602</v>
      </c>
      <c r="HM12" s="9">
        <v>11.105</v>
      </c>
      <c r="HN12" s="9">
        <v>33.512999999999998</v>
      </c>
      <c r="HO12" s="9">
        <v>17.216999999999999</v>
      </c>
      <c r="HP12" s="9">
        <v>16.295999999999999</v>
      </c>
      <c r="HQ12" s="9">
        <v>31.998000000000001</v>
      </c>
      <c r="HR12" s="9">
        <v>15.566000000000001</v>
      </c>
      <c r="HS12" s="9">
        <v>16.431999999999999</v>
      </c>
      <c r="HT12" s="9">
        <v>27.222000000000001</v>
      </c>
      <c r="HU12" s="9">
        <v>16.253</v>
      </c>
      <c r="HV12" s="9">
        <v>10.968999999999999</v>
      </c>
      <c r="HW12" s="9">
        <v>17.707999999999998</v>
      </c>
      <c r="HX12" s="9">
        <v>11.092000000000001</v>
      </c>
      <c r="HY12" s="9">
        <v>6.6159999999999997</v>
      </c>
      <c r="HZ12" s="9">
        <v>20.591999999999999</v>
      </c>
      <c r="IA12" s="9">
        <v>11.015000000000001</v>
      </c>
      <c r="IB12" s="9">
        <v>9.577</v>
      </c>
      <c r="IC12" s="9">
        <v>5.5670000000000002</v>
      </c>
      <c r="ID12" s="9">
        <v>4.75</v>
      </c>
      <c r="IE12" s="9">
        <v>0.81699999999999995</v>
      </c>
      <c r="IF12" s="9">
        <v>7.1680000000000001</v>
      </c>
      <c r="IG12" s="9">
        <v>3.6909999999999998</v>
      </c>
      <c r="IH12" s="9">
        <v>3.4769999999999999</v>
      </c>
      <c r="II12" s="9">
        <v>7.8570000000000002</v>
      </c>
      <c r="IJ12" s="9">
        <v>2.5739999999999998</v>
      </c>
      <c r="IK12" s="9">
        <v>5.2830000000000004</v>
      </c>
      <c r="IL12" s="9">
        <v>21.204000000000001</v>
      </c>
      <c r="IM12" s="9">
        <v>9.9960000000000004</v>
      </c>
      <c r="IN12" s="9">
        <v>11.208</v>
      </c>
      <c r="IO12" s="9">
        <v>8.6790000000000003</v>
      </c>
      <c r="IP12" s="9">
        <v>5.9340000000000002</v>
      </c>
      <c r="IQ12" s="9">
        <v>2.7450000000000001</v>
      </c>
    </row>
    <row r="13" spans="1:251">
      <c r="A13" s="10">
        <v>42767</v>
      </c>
      <c r="B13" s="9">
        <v>149.172</v>
      </c>
      <c r="C13" s="9">
        <v>95.388000000000005</v>
      </c>
      <c r="D13" s="9">
        <v>45.212000000000003</v>
      </c>
      <c r="E13" s="9">
        <v>50.176000000000002</v>
      </c>
      <c r="F13" s="9">
        <v>108.815</v>
      </c>
      <c r="G13" s="9">
        <v>59.271000000000001</v>
      </c>
      <c r="H13" s="9">
        <v>49.542999999999999</v>
      </c>
      <c r="I13" s="9">
        <v>101.93899999999999</v>
      </c>
      <c r="J13" s="9">
        <v>52.485999999999997</v>
      </c>
      <c r="K13" s="9">
        <v>49.453000000000003</v>
      </c>
      <c r="L13" s="9">
        <v>1730.451</v>
      </c>
      <c r="M13" s="9">
        <v>858.45399999999995</v>
      </c>
      <c r="N13" s="9">
        <v>871.99599999999998</v>
      </c>
      <c r="O13" s="9">
        <v>524.89599999999996</v>
      </c>
      <c r="P13" s="9">
        <v>356.858</v>
      </c>
      <c r="Q13" s="9">
        <v>168.03800000000001</v>
      </c>
      <c r="R13" s="9">
        <v>337.57600000000002</v>
      </c>
      <c r="S13" s="9">
        <v>234.41300000000001</v>
      </c>
      <c r="T13" s="9">
        <v>103.16200000000001</v>
      </c>
      <c r="U13" s="9">
        <v>22.468</v>
      </c>
      <c r="V13" s="9">
        <v>11.257</v>
      </c>
      <c r="W13" s="9">
        <v>11.211</v>
      </c>
      <c r="X13" s="9">
        <v>9.0690000000000008</v>
      </c>
      <c r="Y13" s="9">
        <v>6.3630000000000004</v>
      </c>
      <c r="Z13" s="9">
        <v>2.706</v>
      </c>
      <c r="AA13" s="9">
        <v>2.7389999999999999</v>
      </c>
      <c r="AB13" s="9">
        <v>2.1920000000000002</v>
      </c>
      <c r="AC13" s="9">
        <v>0.54700000000000004</v>
      </c>
      <c r="AD13" s="9">
        <v>10.659000000000001</v>
      </c>
      <c r="AE13" s="9">
        <v>2.702</v>
      </c>
      <c r="AF13" s="9">
        <v>7.9580000000000002</v>
      </c>
      <c r="AG13" s="9">
        <v>23.635000000000002</v>
      </c>
      <c r="AH13" s="9">
        <v>12.291</v>
      </c>
      <c r="AI13" s="9">
        <v>11.343999999999999</v>
      </c>
      <c r="AJ13" s="9">
        <v>6.4169999999999998</v>
      </c>
      <c r="AK13" s="9">
        <v>5.3070000000000004</v>
      </c>
      <c r="AL13" s="9">
        <v>1.1100000000000001</v>
      </c>
      <c r="AM13" s="9">
        <v>8.0500000000000007</v>
      </c>
      <c r="AN13" s="9">
        <v>4.0599999999999996</v>
      </c>
      <c r="AO13" s="9">
        <v>3.99</v>
      </c>
      <c r="AP13" s="9">
        <v>9.1690000000000005</v>
      </c>
      <c r="AQ13" s="9">
        <v>2.9249999999999998</v>
      </c>
      <c r="AR13" s="9">
        <v>6.2439999999999998</v>
      </c>
      <c r="AS13" s="9">
        <v>141.21700000000001</v>
      </c>
      <c r="AT13" s="9">
        <v>98.896000000000001</v>
      </c>
      <c r="AU13" s="9">
        <v>42.320999999999998</v>
      </c>
      <c r="AV13" s="9">
        <v>2326.4169999999999</v>
      </c>
      <c r="AW13" s="9">
        <v>1222.259</v>
      </c>
      <c r="AX13" s="9">
        <v>1104.1579999999999</v>
      </c>
      <c r="AY13" s="9">
        <v>466.721</v>
      </c>
      <c r="AZ13" s="9">
        <v>263.65899999999999</v>
      </c>
      <c r="BA13" s="9">
        <v>203.06200000000001</v>
      </c>
      <c r="BB13" s="9">
        <v>185.83500000000001</v>
      </c>
      <c r="BC13" s="9">
        <v>115.64700000000001</v>
      </c>
      <c r="BD13" s="9">
        <v>70.188000000000002</v>
      </c>
      <c r="BE13" s="9">
        <v>91.144000000000005</v>
      </c>
      <c r="BF13" s="9">
        <v>62.545999999999999</v>
      </c>
      <c r="BG13" s="9">
        <v>28.597999999999999</v>
      </c>
      <c r="BH13" s="9">
        <v>94.691000000000003</v>
      </c>
      <c r="BI13" s="9">
        <v>53.1</v>
      </c>
      <c r="BJ13" s="9">
        <v>41.59</v>
      </c>
      <c r="BK13" s="9">
        <v>107.804</v>
      </c>
      <c r="BL13" s="9">
        <v>72.453000000000003</v>
      </c>
      <c r="BM13" s="9">
        <v>35.351999999999997</v>
      </c>
      <c r="BN13" s="9">
        <v>77.491</v>
      </c>
      <c r="BO13" s="9">
        <v>42.654000000000003</v>
      </c>
      <c r="BP13" s="9">
        <v>34.837000000000003</v>
      </c>
      <c r="BQ13" s="9">
        <v>54.887</v>
      </c>
      <c r="BR13" s="9">
        <v>38.689</v>
      </c>
      <c r="BS13" s="9">
        <v>16.198</v>
      </c>
      <c r="BT13" s="9">
        <v>67.787999999999997</v>
      </c>
      <c r="BU13" s="9">
        <v>38.590000000000003</v>
      </c>
      <c r="BV13" s="9">
        <v>29.198</v>
      </c>
      <c r="BW13" s="9">
        <v>22.925999999999998</v>
      </c>
      <c r="BX13" s="9">
        <v>19.202999999999999</v>
      </c>
      <c r="BY13" s="9">
        <v>3.7229999999999999</v>
      </c>
      <c r="BZ13" s="9">
        <v>28.059000000000001</v>
      </c>
      <c r="CA13" s="9">
        <v>13.654</v>
      </c>
      <c r="CB13" s="9">
        <v>14.404</v>
      </c>
      <c r="CC13" s="9">
        <v>16.803999999999998</v>
      </c>
      <c r="CD13" s="9">
        <v>5.7329999999999997</v>
      </c>
      <c r="CE13" s="9">
        <v>11.071</v>
      </c>
      <c r="CF13" s="9">
        <v>63.16</v>
      </c>
      <c r="CG13" s="9">
        <v>38.366999999999997</v>
      </c>
      <c r="CH13" s="9">
        <v>24.792999999999999</v>
      </c>
      <c r="CI13" s="9">
        <v>32.585000000000001</v>
      </c>
      <c r="CJ13" s="9">
        <v>25.391999999999999</v>
      </c>
      <c r="CK13" s="9">
        <v>7.1929999999999996</v>
      </c>
      <c r="CL13" s="9">
        <v>19.623000000000001</v>
      </c>
      <c r="CM13" s="9">
        <v>9.0410000000000004</v>
      </c>
      <c r="CN13" s="9">
        <v>10.582000000000001</v>
      </c>
      <c r="CO13" s="9">
        <v>10.952</v>
      </c>
      <c r="CP13" s="9">
        <v>3.9340000000000002</v>
      </c>
      <c r="CQ13" s="9">
        <v>7.0179999999999998</v>
      </c>
      <c r="CR13" s="9">
        <v>118.669</v>
      </c>
      <c r="CS13" s="9">
        <v>69.165000000000006</v>
      </c>
      <c r="CT13" s="9">
        <v>49.503999999999998</v>
      </c>
      <c r="CU13" s="9">
        <v>67.165999999999997</v>
      </c>
      <c r="CV13" s="9">
        <v>46.481000000000002</v>
      </c>
      <c r="CW13" s="9">
        <v>20.684000000000001</v>
      </c>
      <c r="CX13" s="9">
        <v>280.88600000000002</v>
      </c>
      <c r="CY13" s="9">
        <v>148.01300000000001</v>
      </c>
      <c r="CZ13" s="9">
        <v>132.87299999999999</v>
      </c>
      <c r="DA13" s="9">
        <v>1859.6949999999999</v>
      </c>
      <c r="DB13" s="9">
        <v>958.59900000000005</v>
      </c>
      <c r="DC13" s="9">
        <v>901.096</v>
      </c>
      <c r="DD13" s="9">
        <v>1512.8240000000001</v>
      </c>
      <c r="DE13" s="9">
        <v>734.91099999999994</v>
      </c>
      <c r="DF13" s="9">
        <v>777.91300000000001</v>
      </c>
      <c r="DG13" s="9">
        <v>1446.191</v>
      </c>
      <c r="DH13" s="9">
        <v>705.42899999999997</v>
      </c>
      <c r="DI13" s="9">
        <v>740.76199999999994</v>
      </c>
      <c r="DJ13" s="9">
        <v>37.579000000000001</v>
      </c>
      <c r="DK13" s="9">
        <v>16.934000000000001</v>
      </c>
      <c r="DL13" s="9">
        <v>20.645</v>
      </c>
      <c r="DM13" s="9">
        <v>28.099</v>
      </c>
      <c r="DN13" s="9">
        <v>11.988</v>
      </c>
      <c r="DO13" s="9">
        <v>16.111000000000001</v>
      </c>
      <c r="DP13" s="9">
        <v>1190.144</v>
      </c>
      <c r="DQ13" s="9">
        <v>593.95500000000004</v>
      </c>
      <c r="DR13" s="9">
        <v>596.18899999999996</v>
      </c>
      <c r="DS13" s="9">
        <v>82.391999999999996</v>
      </c>
      <c r="DT13" s="9">
        <v>24.596</v>
      </c>
      <c r="DU13" s="9">
        <v>57.795999999999999</v>
      </c>
      <c r="DV13" s="9">
        <v>20.122</v>
      </c>
      <c r="DW13" s="9">
        <v>13.548999999999999</v>
      </c>
      <c r="DX13" s="9">
        <v>6.5730000000000004</v>
      </c>
      <c r="DY13" s="9">
        <v>34.968000000000004</v>
      </c>
      <c r="DZ13" s="9">
        <v>7.6970000000000001</v>
      </c>
      <c r="EA13" s="9">
        <v>27.27</v>
      </c>
      <c r="EB13" s="9">
        <v>27.303000000000001</v>
      </c>
      <c r="EC13" s="9">
        <v>3.35</v>
      </c>
      <c r="ED13" s="9">
        <v>23.952000000000002</v>
      </c>
      <c r="EE13" s="9">
        <v>79.757000000000005</v>
      </c>
      <c r="EF13" s="9">
        <v>27.96</v>
      </c>
      <c r="EG13" s="9">
        <v>51.795999999999999</v>
      </c>
      <c r="EH13" s="9">
        <v>19.643999999999998</v>
      </c>
      <c r="EI13" s="9">
        <v>13.378</v>
      </c>
      <c r="EJ13" s="9">
        <v>6.2649999999999997</v>
      </c>
      <c r="EK13" s="9">
        <v>30.167999999999999</v>
      </c>
      <c r="EL13" s="9">
        <v>8.5519999999999996</v>
      </c>
      <c r="EM13" s="9">
        <v>21.616</v>
      </c>
      <c r="EN13" s="9">
        <v>29.945</v>
      </c>
      <c r="EO13" s="9">
        <v>6.03</v>
      </c>
      <c r="EP13" s="9">
        <v>23.914999999999999</v>
      </c>
      <c r="EQ13" s="9">
        <v>160.53200000000001</v>
      </c>
      <c r="ER13" s="9">
        <v>88.4</v>
      </c>
      <c r="ES13" s="9">
        <v>72.132000000000005</v>
      </c>
      <c r="ET13" s="9">
        <v>135.79</v>
      </c>
      <c r="EU13" s="9">
        <v>66.932000000000002</v>
      </c>
      <c r="EV13" s="9">
        <v>68.856999999999999</v>
      </c>
      <c r="EW13" s="9">
        <v>1377.0350000000001</v>
      </c>
      <c r="EX13" s="9">
        <v>667.97900000000004</v>
      </c>
      <c r="EY13" s="9">
        <v>709.05600000000004</v>
      </c>
      <c r="EZ13" s="9">
        <v>128.39699999999999</v>
      </c>
      <c r="FA13" s="9">
        <v>61.625</v>
      </c>
      <c r="FB13" s="9">
        <v>66.772000000000006</v>
      </c>
      <c r="FC13" s="9">
        <v>1384.4280000000001</v>
      </c>
      <c r="FD13" s="9">
        <v>673.28700000000003</v>
      </c>
      <c r="FE13" s="9">
        <v>711.14099999999996</v>
      </c>
      <c r="FF13" s="9">
        <v>205.76</v>
      </c>
      <c r="FG13" s="9">
        <v>96.947000000000003</v>
      </c>
      <c r="FH13" s="9">
        <v>108.813</v>
      </c>
      <c r="FI13" s="9">
        <v>58.426000000000002</v>
      </c>
      <c r="FJ13" s="9">
        <v>31.61</v>
      </c>
      <c r="FK13" s="9">
        <v>26.815999999999999</v>
      </c>
      <c r="FL13" s="9">
        <v>77.363</v>
      </c>
      <c r="FM13" s="9">
        <v>35.322000000000003</v>
      </c>
      <c r="FN13" s="9">
        <v>42.040999999999997</v>
      </c>
      <c r="FO13" s="9">
        <v>69.97</v>
      </c>
      <c r="FP13" s="9">
        <v>30.013999999999999</v>
      </c>
      <c r="FQ13" s="9">
        <v>39.956000000000003</v>
      </c>
      <c r="FR13" s="9">
        <v>1307.0640000000001</v>
      </c>
      <c r="FS13" s="9">
        <v>637.96500000000003</v>
      </c>
      <c r="FT13" s="9">
        <v>669.1</v>
      </c>
      <c r="FU13" s="9">
        <v>346.87099999999998</v>
      </c>
      <c r="FV13" s="9">
        <v>223.68799999999999</v>
      </c>
      <c r="FW13" s="9">
        <v>123.18300000000001</v>
      </c>
      <c r="FX13" s="9">
        <v>238.54300000000001</v>
      </c>
      <c r="FY13" s="9">
        <v>161.078</v>
      </c>
      <c r="FZ13" s="9">
        <v>77.465000000000003</v>
      </c>
      <c r="GA13" s="9">
        <v>9.9</v>
      </c>
      <c r="GB13" s="9">
        <v>5.1859999999999999</v>
      </c>
      <c r="GC13" s="9">
        <v>4.7140000000000004</v>
      </c>
      <c r="GD13" s="9">
        <v>4.6890000000000001</v>
      </c>
      <c r="GE13" s="9">
        <v>3.782</v>
      </c>
      <c r="GF13" s="9">
        <v>0.90700000000000003</v>
      </c>
      <c r="GG13" s="9">
        <v>2.5870000000000002</v>
      </c>
      <c r="GH13" s="9">
        <v>0.47</v>
      </c>
      <c r="GI13" s="9">
        <v>2.1179999999999999</v>
      </c>
      <c r="GJ13" s="9">
        <v>2.6230000000000002</v>
      </c>
      <c r="GK13" s="9">
        <v>0.93400000000000005</v>
      </c>
      <c r="GL13" s="9">
        <v>1.6890000000000001</v>
      </c>
      <c r="GM13" s="9">
        <v>18.568999999999999</v>
      </c>
      <c r="GN13" s="9">
        <v>7.8639999999999999</v>
      </c>
      <c r="GO13" s="9">
        <v>10.705</v>
      </c>
      <c r="GP13" s="9">
        <v>6.5940000000000003</v>
      </c>
      <c r="GQ13" s="9">
        <v>3.8439999999999999</v>
      </c>
      <c r="GR13" s="9">
        <v>2.75</v>
      </c>
      <c r="GS13" s="9">
        <v>8.4809999999999999</v>
      </c>
      <c r="GT13" s="9">
        <v>3.585</v>
      </c>
      <c r="GU13" s="9">
        <v>4.8970000000000002</v>
      </c>
      <c r="GV13" s="9">
        <v>3.4929999999999999</v>
      </c>
      <c r="GW13" s="9">
        <v>0.435</v>
      </c>
      <c r="GX13" s="9">
        <v>3.0579999999999998</v>
      </c>
      <c r="GY13" s="9">
        <v>79.86</v>
      </c>
      <c r="GZ13" s="9">
        <v>49.56</v>
      </c>
      <c r="HA13" s="9">
        <v>30.298999999999999</v>
      </c>
      <c r="HB13" s="9">
        <v>803.63499999999999</v>
      </c>
      <c r="HC13" s="9">
        <v>419.49200000000002</v>
      </c>
      <c r="HD13" s="9">
        <v>384.14299999999997</v>
      </c>
      <c r="HE13" s="9">
        <v>119.593</v>
      </c>
      <c r="HF13" s="9">
        <v>63.395000000000003</v>
      </c>
      <c r="HG13" s="9">
        <v>56.198</v>
      </c>
      <c r="HH13" s="9">
        <v>48.868000000000002</v>
      </c>
      <c r="HI13" s="9">
        <v>26.651</v>
      </c>
      <c r="HJ13" s="9">
        <v>22.216000000000001</v>
      </c>
      <c r="HK13" s="9">
        <v>22.428999999999998</v>
      </c>
      <c r="HL13" s="9">
        <v>11.423</v>
      </c>
      <c r="HM13" s="9">
        <v>11.006</v>
      </c>
      <c r="HN13" s="9">
        <v>26.437999999999999</v>
      </c>
      <c r="HO13" s="9">
        <v>15.228999999999999</v>
      </c>
      <c r="HP13" s="9">
        <v>11.21</v>
      </c>
      <c r="HQ13" s="9">
        <v>25.605</v>
      </c>
      <c r="HR13" s="9">
        <v>15.893000000000001</v>
      </c>
      <c r="HS13" s="9">
        <v>9.7110000000000003</v>
      </c>
      <c r="HT13" s="9">
        <v>23.263000000000002</v>
      </c>
      <c r="HU13" s="9">
        <v>10.757999999999999</v>
      </c>
      <c r="HV13" s="9">
        <v>12.505000000000001</v>
      </c>
      <c r="HW13" s="9">
        <v>11.884</v>
      </c>
      <c r="HX13" s="9">
        <v>5.9649999999999999</v>
      </c>
      <c r="HY13" s="9">
        <v>5.9189999999999996</v>
      </c>
      <c r="HZ13" s="9">
        <v>16.103000000000002</v>
      </c>
      <c r="IA13" s="9">
        <v>10.539</v>
      </c>
      <c r="IB13" s="9">
        <v>5.5640000000000001</v>
      </c>
      <c r="IC13" s="9">
        <v>6.0789999999999997</v>
      </c>
      <c r="ID13" s="9">
        <v>5.5460000000000003</v>
      </c>
      <c r="IE13" s="9">
        <v>0.53300000000000003</v>
      </c>
      <c r="IF13" s="9">
        <v>4.6840000000000002</v>
      </c>
      <c r="IG13" s="9">
        <v>1.5549999999999999</v>
      </c>
      <c r="IH13" s="9">
        <v>3.129</v>
      </c>
      <c r="II13" s="9">
        <v>5.34</v>
      </c>
      <c r="IJ13" s="9">
        <v>3.4380000000000002</v>
      </c>
      <c r="IK13" s="9">
        <v>1.9019999999999999</v>
      </c>
      <c r="IL13" s="9">
        <v>20.88</v>
      </c>
      <c r="IM13" s="9">
        <v>10.147</v>
      </c>
      <c r="IN13" s="9">
        <v>10.733000000000001</v>
      </c>
      <c r="IO13" s="9">
        <v>10.27</v>
      </c>
      <c r="IP13" s="9">
        <v>6.65</v>
      </c>
      <c r="IQ13" s="9">
        <v>3.62</v>
      </c>
    </row>
    <row r="14" spans="1:251">
      <c r="A14" s="10">
        <v>43132</v>
      </c>
      <c r="B14" s="9">
        <v>176.904</v>
      </c>
      <c r="C14" s="9">
        <v>103.086</v>
      </c>
      <c r="D14" s="9">
        <v>51.764000000000003</v>
      </c>
      <c r="E14" s="9">
        <v>51.320999999999998</v>
      </c>
      <c r="F14" s="9">
        <v>124.71899999999999</v>
      </c>
      <c r="G14" s="9">
        <v>61.707000000000001</v>
      </c>
      <c r="H14" s="9">
        <v>63.012</v>
      </c>
      <c r="I14" s="9">
        <v>112.523</v>
      </c>
      <c r="J14" s="9">
        <v>49.953000000000003</v>
      </c>
      <c r="K14" s="9">
        <v>62.57</v>
      </c>
      <c r="L14" s="9">
        <v>1721.018</v>
      </c>
      <c r="M14" s="9">
        <v>872.37599999999998</v>
      </c>
      <c r="N14" s="9">
        <v>848.64200000000005</v>
      </c>
      <c r="O14" s="9">
        <v>514.649</v>
      </c>
      <c r="P14" s="9">
        <v>365.75799999999998</v>
      </c>
      <c r="Q14" s="9">
        <v>148.89099999999999</v>
      </c>
      <c r="R14" s="9">
        <v>341.983</v>
      </c>
      <c r="S14" s="9">
        <v>250.059</v>
      </c>
      <c r="T14" s="9">
        <v>91.924000000000007</v>
      </c>
      <c r="U14" s="9">
        <v>19.423999999999999</v>
      </c>
      <c r="V14" s="9">
        <v>11.574999999999999</v>
      </c>
      <c r="W14" s="9">
        <v>7.8490000000000002</v>
      </c>
      <c r="X14" s="9">
        <v>7.306</v>
      </c>
      <c r="Y14" s="9">
        <v>6.7770000000000001</v>
      </c>
      <c r="Z14" s="9">
        <v>0.53</v>
      </c>
      <c r="AA14" s="9">
        <v>6.9359999999999999</v>
      </c>
      <c r="AB14" s="9">
        <v>3.758</v>
      </c>
      <c r="AC14" s="9">
        <v>3.1779999999999999</v>
      </c>
      <c r="AD14" s="9">
        <v>5.1820000000000004</v>
      </c>
      <c r="AE14" s="9">
        <v>1.0409999999999999</v>
      </c>
      <c r="AF14" s="9">
        <v>4.141</v>
      </c>
      <c r="AG14" s="9">
        <v>22.734000000000002</v>
      </c>
      <c r="AH14" s="9">
        <v>13.792999999999999</v>
      </c>
      <c r="AI14" s="9">
        <v>8.9420000000000002</v>
      </c>
      <c r="AJ14" s="9">
        <v>8.391</v>
      </c>
      <c r="AK14" s="9">
        <v>6.2830000000000004</v>
      </c>
      <c r="AL14" s="9">
        <v>2.1070000000000002</v>
      </c>
      <c r="AM14" s="9">
        <v>6.6790000000000003</v>
      </c>
      <c r="AN14" s="9">
        <v>4.5350000000000001</v>
      </c>
      <c r="AO14" s="9">
        <v>2.1440000000000001</v>
      </c>
      <c r="AP14" s="9">
        <v>7.665</v>
      </c>
      <c r="AQ14" s="9">
        <v>2.9740000000000002</v>
      </c>
      <c r="AR14" s="9">
        <v>4.6909999999999998</v>
      </c>
      <c r="AS14" s="9">
        <v>130.50800000000001</v>
      </c>
      <c r="AT14" s="9">
        <v>90.331999999999994</v>
      </c>
      <c r="AU14" s="9">
        <v>40.174999999999997</v>
      </c>
      <c r="AV14" s="9">
        <v>2411.1999999999998</v>
      </c>
      <c r="AW14" s="9">
        <v>1253.2919999999999</v>
      </c>
      <c r="AX14" s="9">
        <v>1157.9079999999999</v>
      </c>
      <c r="AY14" s="9">
        <v>475.154</v>
      </c>
      <c r="AZ14" s="9">
        <v>258.53300000000002</v>
      </c>
      <c r="BA14" s="9">
        <v>216.62200000000001</v>
      </c>
      <c r="BB14" s="9">
        <v>195.31399999999999</v>
      </c>
      <c r="BC14" s="9">
        <v>124.48699999999999</v>
      </c>
      <c r="BD14" s="9">
        <v>70.826999999999998</v>
      </c>
      <c r="BE14" s="9">
        <v>97.12</v>
      </c>
      <c r="BF14" s="9">
        <v>60.009</v>
      </c>
      <c r="BG14" s="9">
        <v>37.112000000000002</v>
      </c>
      <c r="BH14" s="9">
        <v>97.567999999999998</v>
      </c>
      <c r="BI14" s="9">
        <v>63.853000000000002</v>
      </c>
      <c r="BJ14" s="9">
        <v>33.715000000000003</v>
      </c>
      <c r="BK14" s="9">
        <v>108.595</v>
      </c>
      <c r="BL14" s="9">
        <v>70.251999999999995</v>
      </c>
      <c r="BM14" s="9">
        <v>38.343000000000004</v>
      </c>
      <c r="BN14" s="9">
        <v>85.561999999999998</v>
      </c>
      <c r="BO14" s="9">
        <v>53.078000000000003</v>
      </c>
      <c r="BP14" s="9">
        <v>32.484000000000002</v>
      </c>
      <c r="BQ14" s="9">
        <v>48.432000000000002</v>
      </c>
      <c r="BR14" s="9">
        <v>30.532</v>
      </c>
      <c r="BS14" s="9">
        <v>17.899999999999999</v>
      </c>
      <c r="BT14" s="9">
        <v>72.350999999999999</v>
      </c>
      <c r="BU14" s="9">
        <v>45.337000000000003</v>
      </c>
      <c r="BV14" s="9">
        <v>27.013999999999999</v>
      </c>
      <c r="BW14" s="9">
        <v>30.606000000000002</v>
      </c>
      <c r="BX14" s="9">
        <v>24.73</v>
      </c>
      <c r="BY14" s="9">
        <v>5.8760000000000003</v>
      </c>
      <c r="BZ14" s="9">
        <v>28.692</v>
      </c>
      <c r="CA14" s="9">
        <v>16.907</v>
      </c>
      <c r="CB14" s="9">
        <v>11.786</v>
      </c>
      <c r="CC14" s="9">
        <v>13.052</v>
      </c>
      <c r="CD14" s="9">
        <v>3.7</v>
      </c>
      <c r="CE14" s="9">
        <v>9.3520000000000003</v>
      </c>
      <c r="CF14" s="9">
        <v>74.531000000000006</v>
      </c>
      <c r="CG14" s="9">
        <v>48.618000000000002</v>
      </c>
      <c r="CH14" s="9">
        <v>25.911999999999999</v>
      </c>
      <c r="CI14" s="9">
        <v>41.825000000000003</v>
      </c>
      <c r="CJ14" s="9">
        <v>33.851999999999997</v>
      </c>
      <c r="CK14" s="9">
        <v>7.9729999999999999</v>
      </c>
      <c r="CL14" s="9">
        <v>18.222000000000001</v>
      </c>
      <c r="CM14" s="9">
        <v>9.4640000000000004</v>
      </c>
      <c r="CN14" s="9">
        <v>8.7579999999999991</v>
      </c>
      <c r="CO14" s="9">
        <v>14.484</v>
      </c>
      <c r="CP14" s="9">
        <v>5.3019999999999996</v>
      </c>
      <c r="CQ14" s="9">
        <v>9.1820000000000004</v>
      </c>
      <c r="CR14" s="9">
        <v>124.726</v>
      </c>
      <c r="CS14" s="9">
        <v>78.98</v>
      </c>
      <c r="CT14" s="9">
        <v>45.746000000000002</v>
      </c>
      <c r="CU14" s="9">
        <v>70.587999999999994</v>
      </c>
      <c r="CV14" s="9">
        <v>45.506999999999998</v>
      </c>
      <c r="CW14" s="9">
        <v>25.08</v>
      </c>
      <c r="CX14" s="9">
        <v>279.84100000000001</v>
      </c>
      <c r="CY14" s="9">
        <v>134.04599999999999</v>
      </c>
      <c r="CZ14" s="9">
        <v>145.79499999999999</v>
      </c>
      <c r="DA14" s="9">
        <v>1936.0450000000001</v>
      </c>
      <c r="DB14" s="9">
        <v>994.75900000000001</v>
      </c>
      <c r="DC14" s="9">
        <v>941.28599999999994</v>
      </c>
      <c r="DD14" s="9">
        <v>1582.7840000000001</v>
      </c>
      <c r="DE14" s="9">
        <v>769.92499999999995</v>
      </c>
      <c r="DF14" s="9">
        <v>812.85900000000004</v>
      </c>
      <c r="DG14" s="9">
        <v>1512.06</v>
      </c>
      <c r="DH14" s="9">
        <v>741.029</v>
      </c>
      <c r="DI14" s="9">
        <v>771.03099999999995</v>
      </c>
      <c r="DJ14" s="9">
        <v>39.777000000000001</v>
      </c>
      <c r="DK14" s="9">
        <v>16.43</v>
      </c>
      <c r="DL14" s="9">
        <v>23.347999999999999</v>
      </c>
      <c r="DM14" s="9">
        <v>30.375</v>
      </c>
      <c r="DN14" s="9">
        <v>12.465999999999999</v>
      </c>
      <c r="DO14" s="9">
        <v>17.908999999999999</v>
      </c>
      <c r="DP14" s="9">
        <v>1255.8389999999999</v>
      </c>
      <c r="DQ14" s="9">
        <v>635.86</v>
      </c>
      <c r="DR14" s="9">
        <v>619.97900000000004</v>
      </c>
      <c r="DS14" s="9">
        <v>92.066000000000003</v>
      </c>
      <c r="DT14" s="9">
        <v>29.085000000000001</v>
      </c>
      <c r="DU14" s="9">
        <v>62.98</v>
      </c>
      <c r="DV14" s="9">
        <v>20.832000000000001</v>
      </c>
      <c r="DW14" s="9">
        <v>14.05</v>
      </c>
      <c r="DX14" s="9">
        <v>6.782</v>
      </c>
      <c r="DY14" s="9">
        <v>34.533999999999999</v>
      </c>
      <c r="DZ14" s="9">
        <v>7.92</v>
      </c>
      <c r="EA14" s="9">
        <v>26.613</v>
      </c>
      <c r="EB14" s="9">
        <v>36.700000000000003</v>
      </c>
      <c r="EC14" s="9">
        <v>7.1150000000000002</v>
      </c>
      <c r="ED14" s="9">
        <v>29.585000000000001</v>
      </c>
      <c r="EE14" s="9">
        <v>68.411000000000001</v>
      </c>
      <c r="EF14" s="9">
        <v>21.09</v>
      </c>
      <c r="EG14" s="9">
        <v>47.320999999999998</v>
      </c>
      <c r="EH14" s="9">
        <v>15.292</v>
      </c>
      <c r="EI14" s="9">
        <v>9.9770000000000003</v>
      </c>
      <c r="EJ14" s="9">
        <v>5.3159999999999998</v>
      </c>
      <c r="EK14" s="9">
        <v>23.783999999999999</v>
      </c>
      <c r="EL14" s="9">
        <v>6.9180000000000001</v>
      </c>
      <c r="EM14" s="9">
        <v>16.867000000000001</v>
      </c>
      <c r="EN14" s="9">
        <v>29.334</v>
      </c>
      <c r="EO14" s="9">
        <v>4.1950000000000003</v>
      </c>
      <c r="EP14" s="9">
        <v>25.138999999999999</v>
      </c>
      <c r="EQ14" s="9">
        <v>166.46799999999999</v>
      </c>
      <c r="ER14" s="9">
        <v>83.89</v>
      </c>
      <c r="ES14" s="9">
        <v>82.578000000000003</v>
      </c>
      <c r="ET14" s="9">
        <v>144.49299999999999</v>
      </c>
      <c r="EU14" s="9">
        <v>73.028999999999996</v>
      </c>
      <c r="EV14" s="9">
        <v>71.463999999999999</v>
      </c>
      <c r="EW14" s="9">
        <v>1438.2919999999999</v>
      </c>
      <c r="EX14" s="9">
        <v>696.89599999999996</v>
      </c>
      <c r="EY14" s="9">
        <v>741.39499999999998</v>
      </c>
      <c r="EZ14" s="9">
        <v>144.59700000000001</v>
      </c>
      <c r="FA14" s="9">
        <v>61.536000000000001</v>
      </c>
      <c r="FB14" s="9">
        <v>83.061000000000007</v>
      </c>
      <c r="FC14" s="9">
        <v>1438.1880000000001</v>
      </c>
      <c r="FD14" s="9">
        <v>708.38900000000001</v>
      </c>
      <c r="FE14" s="9">
        <v>729.798</v>
      </c>
      <c r="FF14" s="9">
        <v>219.32900000000001</v>
      </c>
      <c r="FG14" s="9">
        <v>103.887</v>
      </c>
      <c r="FH14" s="9">
        <v>115.44199999999999</v>
      </c>
      <c r="FI14" s="9">
        <v>69.760000000000005</v>
      </c>
      <c r="FJ14" s="9">
        <v>30.677</v>
      </c>
      <c r="FK14" s="9">
        <v>39.082999999999998</v>
      </c>
      <c r="FL14" s="9">
        <v>74.731999999999999</v>
      </c>
      <c r="FM14" s="9">
        <v>42.351999999999997</v>
      </c>
      <c r="FN14" s="9">
        <v>32.381</v>
      </c>
      <c r="FO14" s="9">
        <v>74.835999999999999</v>
      </c>
      <c r="FP14" s="9">
        <v>30.859000000000002</v>
      </c>
      <c r="FQ14" s="9">
        <v>43.978000000000002</v>
      </c>
      <c r="FR14" s="9">
        <v>1363.4549999999999</v>
      </c>
      <c r="FS14" s="9">
        <v>666.03800000000001</v>
      </c>
      <c r="FT14" s="9">
        <v>697.41800000000001</v>
      </c>
      <c r="FU14" s="9">
        <v>353.26100000000002</v>
      </c>
      <c r="FV14" s="9">
        <v>224.834</v>
      </c>
      <c r="FW14" s="9">
        <v>128.42699999999999</v>
      </c>
      <c r="FX14" s="9">
        <v>248.42400000000001</v>
      </c>
      <c r="FY14" s="9">
        <v>158.66</v>
      </c>
      <c r="FZ14" s="9">
        <v>89.763999999999996</v>
      </c>
      <c r="GA14" s="9">
        <v>10.669</v>
      </c>
      <c r="GB14" s="9">
        <v>5.4169999999999998</v>
      </c>
      <c r="GC14" s="9">
        <v>5.2519999999999998</v>
      </c>
      <c r="GD14" s="9">
        <v>4.1219999999999999</v>
      </c>
      <c r="GE14" s="9">
        <v>3.524</v>
      </c>
      <c r="GF14" s="9">
        <v>0.59799999999999998</v>
      </c>
      <c r="GG14" s="9">
        <v>0.93600000000000005</v>
      </c>
      <c r="GH14" s="9">
        <v>0.54</v>
      </c>
      <c r="GI14" s="9">
        <v>0.39600000000000002</v>
      </c>
      <c r="GJ14" s="9">
        <v>5.61</v>
      </c>
      <c r="GK14" s="9">
        <v>1.3520000000000001</v>
      </c>
      <c r="GL14" s="9">
        <v>4.258</v>
      </c>
      <c r="GM14" s="9">
        <v>19.672000000000001</v>
      </c>
      <c r="GN14" s="9">
        <v>10.343</v>
      </c>
      <c r="GO14" s="9">
        <v>9.3290000000000006</v>
      </c>
      <c r="GP14" s="9">
        <v>4.4560000000000004</v>
      </c>
      <c r="GQ14" s="9">
        <v>2.6120000000000001</v>
      </c>
      <c r="GR14" s="9">
        <v>1.8440000000000001</v>
      </c>
      <c r="GS14" s="9">
        <v>6.1550000000000002</v>
      </c>
      <c r="GT14" s="9">
        <v>3.1859999999999999</v>
      </c>
      <c r="GU14" s="9">
        <v>2.9689999999999999</v>
      </c>
      <c r="GV14" s="9">
        <v>9.06</v>
      </c>
      <c r="GW14" s="9">
        <v>4.5449999999999999</v>
      </c>
      <c r="GX14" s="9">
        <v>4.5149999999999997</v>
      </c>
      <c r="GY14" s="9">
        <v>74.495999999999995</v>
      </c>
      <c r="GZ14" s="9">
        <v>50.414999999999999</v>
      </c>
      <c r="HA14" s="9">
        <v>24.082000000000001</v>
      </c>
      <c r="HB14" s="9">
        <v>825.274</v>
      </c>
      <c r="HC14" s="9">
        <v>432.83199999999999</v>
      </c>
      <c r="HD14" s="9">
        <v>392.44200000000001</v>
      </c>
      <c r="HE14" s="9">
        <v>140.529</v>
      </c>
      <c r="HF14" s="9">
        <v>72.269000000000005</v>
      </c>
      <c r="HG14" s="9">
        <v>68.260999999999996</v>
      </c>
      <c r="HH14" s="9">
        <v>57.942999999999998</v>
      </c>
      <c r="HI14" s="9">
        <v>28.388999999999999</v>
      </c>
      <c r="HJ14" s="9">
        <v>29.555</v>
      </c>
      <c r="HK14" s="9">
        <v>26.335000000000001</v>
      </c>
      <c r="HL14" s="9">
        <v>13.925000000000001</v>
      </c>
      <c r="HM14" s="9">
        <v>12.411</v>
      </c>
      <c r="HN14" s="9">
        <v>31.608000000000001</v>
      </c>
      <c r="HO14" s="9">
        <v>14.464</v>
      </c>
      <c r="HP14" s="9">
        <v>17.143999999999998</v>
      </c>
      <c r="HQ14" s="9">
        <v>31.798999999999999</v>
      </c>
      <c r="HR14" s="9">
        <v>15.352</v>
      </c>
      <c r="HS14" s="9">
        <v>16.446999999999999</v>
      </c>
      <c r="HT14" s="9">
        <v>25.847999999999999</v>
      </c>
      <c r="HU14" s="9">
        <v>13.036</v>
      </c>
      <c r="HV14" s="9">
        <v>12.811</v>
      </c>
      <c r="HW14" s="9">
        <v>17.573</v>
      </c>
      <c r="HX14" s="9">
        <v>9.423</v>
      </c>
      <c r="HY14" s="9">
        <v>8.15</v>
      </c>
      <c r="HZ14" s="9">
        <v>19.082999999999998</v>
      </c>
      <c r="IA14" s="9">
        <v>9.8559999999999999</v>
      </c>
      <c r="IB14" s="9">
        <v>9.2270000000000003</v>
      </c>
      <c r="IC14" s="9">
        <v>5.532</v>
      </c>
      <c r="ID14" s="9">
        <v>4.0289999999999999</v>
      </c>
      <c r="IE14" s="9">
        <v>1.502</v>
      </c>
      <c r="IF14" s="9">
        <v>7.3620000000000001</v>
      </c>
      <c r="IG14" s="9">
        <v>3.9780000000000002</v>
      </c>
      <c r="IH14" s="9">
        <v>3.3839999999999999</v>
      </c>
      <c r="II14" s="9">
        <v>6.19</v>
      </c>
      <c r="IJ14" s="9">
        <v>1.849</v>
      </c>
      <c r="IK14" s="9">
        <v>4.3410000000000002</v>
      </c>
      <c r="IL14" s="9">
        <v>21.286999999999999</v>
      </c>
      <c r="IM14" s="9">
        <v>9.109</v>
      </c>
      <c r="IN14" s="9">
        <v>12.177</v>
      </c>
      <c r="IO14" s="9">
        <v>9.2370000000000001</v>
      </c>
      <c r="IP14" s="9">
        <v>5.774</v>
      </c>
      <c r="IQ14" s="9">
        <v>3.464</v>
      </c>
    </row>
    <row r="15" spans="1:251">
      <c r="A15" s="10">
        <v>43497</v>
      </c>
      <c r="B15" s="9">
        <v>191.61199999999999</v>
      </c>
      <c r="C15" s="9">
        <v>126.68</v>
      </c>
      <c r="D15" s="9">
        <v>59.360999999999997</v>
      </c>
      <c r="E15" s="9">
        <v>67.319000000000003</v>
      </c>
      <c r="F15" s="9">
        <v>161.52099999999999</v>
      </c>
      <c r="G15" s="9">
        <v>89.715000000000003</v>
      </c>
      <c r="H15" s="9">
        <v>71.805999999999997</v>
      </c>
      <c r="I15" s="9">
        <v>111.086</v>
      </c>
      <c r="J15" s="9">
        <v>58.598999999999997</v>
      </c>
      <c r="K15" s="9">
        <v>52.487000000000002</v>
      </c>
      <c r="L15" s="9">
        <v>1736.1469999999999</v>
      </c>
      <c r="M15" s="9">
        <v>879.23500000000001</v>
      </c>
      <c r="N15" s="9">
        <v>856.91300000000001</v>
      </c>
      <c r="O15" s="9">
        <v>510.07900000000001</v>
      </c>
      <c r="P15" s="9">
        <v>337.55900000000003</v>
      </c>
      <c r="Q15" s="9">
        <v>172.52099999999999</v>
      </c>
      <c r="R15" s="9">
        <v>337.06400000000002</v>
      </c>
      <c r="S15" s="9">
        <v>228.69900000000001</v>
      </c>
      <c r="T15" s="9">
        <v>108.36499999999999</v>
      </c>
      <c r="U15" s="9">
        <v>23.442</v>
      </c>
      <c r="V15" s="9">
        <v>12.526</v>
      </c>
      <c r="W15" s="9">
        <v>10.916</v>
      </c>
      <c r="X15" s="9">
        <v>7.774</v>
      </c>
      <c r="Y15" s="9">
        <v>6.5039999999999996</v>
      </c>
      <c r="Z15" s="9">
        <v>1.27</v>
      </c>
      <c r="AA15" s="9">
        <v>5.702</v>
      </c>
      <c r="AB15" s="9">
        <v>3.8540000000000001</v>
      </c>
      <c r="AC15" s="9">
        <v>1.847</v>
      </c>
      <c r="AD15" s="9">
        <v>9.9659999999999993</v>
      </c>
      <c r="AE15" s="9">
        <v>2.1680000000000001</v>
      </c>
      <c r="AF15" s="9">
        <v>7.798</v>
      </c>
      <c r="AG15" s="9">
        <v>27.395</v>
      </c>
      <c r="AH15" s="9">
        <v>18.661999999999999</v>
      </c>
      <c r="AI15" s="9">
        <v>8.7330000000000005</v>
      </c>
      <c r="AJ15" s="9">
        <v>11.818</v>
      </c>
      <c r="AK15" s="9">
        <v>7.9509999999999996</v>
      </c>
      <c r="AL15" s="9">
        <v>3.8660000000000001</v>
      </c>
      <c r="AM15" s="9">
        <v>6.8109999999999999</v>
      </c>
      <c r="AN15" s="9">
        <v>4.0990000000000002</v>
      </c>
      <c r="AO15" s="9">
        <v>2.7120000000000002</v>
      </c>
      <c r="AP15" s="9">
        <v>8.766</v>
      </c>
      <c r="AQ15" s="9">
        <v>6.6120000000000001</v>
      </c>
      <c r="AR15" s="9">
        <v>2.1539999999999999</v>
      </c>
      <c r="AS15" s="9">
        <v>122.179</v>
      </c>
      <c r="AT15" s="9">
        <v>77.671999999999997</v>
      </c>
      <c r="AU15" s="9">
        <v>44.506999999999998</v>
      </c>
      <c r="AV15" s="9">
        <v>2455.3519999999999</v>
      </c>
      <c r="AW15" s="9">
        <v>1276.6320000000001</v>
      </c>
      <c r="AX15" s="9">
        <v>1178.72</v>
      </c>
      <c r="AY15" s="9">
        <v>468.85199999999998</v>
      </c>
      <c r="AZ15" s="9">
        <v>235.827</v>
      </c>
      <c r="BA15" s="9">
        <v>233.02500000000001</v>
      </c>
      <c r="BB15" s="9">
        <v>199.96100000000001</v>
      </c>
      <c r="BC15" s="9">
        <v>114.402</v>
      </c>
      <c r="BD15" s="9">
        <v>85.558999999999997</v>
      </c>
      <c r="BE15" s="9">
        <v>80.866</v>
      </c>
      <c r="BF15" s="9">
        <v>44.716999999999999</v>
      </c>
      <c r="BG15" s="9">
        <v>36.149000000000001</v>
      </c>
      <c r="BH15" s="9">
        <v>118.691</v>
      </c>
      <c r="BI15" s="9">
        <v>69.281000000000006</v>
      </c>
      <c r="BJ15" s="9">
        <v>49.41</v>
      </c>
      <c r="BK15" s="9">
        <v>109.822</v>
      </c>
      <c r="BL15" s="9">
        <v>60.334000000000003</v>
      </c>
      <c r="BM15" s="9">
        <v>49.488</v>
      </c>
      <c r="BN15" s="9">
        <v>89.736000000000004</v>
      </c>
      <c r="BO15" s="9">
        <v>53.664999999999999</v>
      </c>
      <c r="BP15" s="9">
        <v>36.070999999999998</v>
      </c>
      <c r="BQ15" s="9">
        <v>50.377000000000002</v>
      </c>
      <c r="BR15" s="9">
        <v>26.821999999999999</v>
      </c>
      <c r="BS15" s="9">
        <v>23.555</v>
      </c>
      <c r="BT15" s="9">
        <v>78.239999999999995</v>
      </c>
      <c r="BU15" s="9">
        <v>47.506999999999998</v>
      </c>
      <c r="BV15" s="9">
        <v>30.733000000000001</v>
      </c>
      <c r="BW15" s="9">
        <v>31.227</v>
      </c>
      <c r="BX15" s="9">
        <v>24.925000000000001</v>
      </c>
      <c r="BY15" s="9">
        <v>6.3019999999999996</v>
      </c>
      <c r="BZ15" s="9">
        <v>32.725999999999999</v>
      </c>
      <c r="CA15" s="9">
        <v>16.056999999999999</v>
      </c>
      <c r="CB15" s="9">
        <v>16.669</v>
      </c>
      <c r="CC15" s="9">
        <v>14.287000000000001</v>
      </c>
      <c r="CD15" s="9">
        <v>6.5250000000000004</v>
      </c>
      <c r="CE15" s="9">
        <v>7.7629999999999999</v>
      </c>
      <c r="CF15" s="9">
        <v>71.343000000000004</v>
      </c>
      <c r="CG15" s="9">
        <v>40.072000000000003</v>
      </c>
      <c r="CH15" s="9">
        <v>31.271000000000001</v>
      </c>
      <c r="CI15" s="9">
        <v>42.600999999999999</v>
      </c>
      <c r="CJ15" s="9">
        <v>28.262</v>
      </c>
      <c r="CK15" s="9">
        <v>14.339</v>
      </c>
      <c r="CL15" s="9">
        <v>19.995000000000001</v>
      </c>
      <c r="CM15" s="9">
        <v>9.4700000000000006</v>
      </c>
      <c r="CN15" s="9">
        <v>10.525</v>
      </c>
      <c r="CO15" s="9">
        <v>8.7479999999999993</v>
      </c>
      <c r="CP15" s="9">
        <v>2.3410000000000002</v>
      </c>
      <c r="CQ15" s="9">
        <v>6.407</v>
      </c>
      <c r="CR15" s="9">
        <v>125.209</v>
      </c>
      <c r="CS15" s="9">
        <v>69.95</v>
      </c>
      <c r="CT15" s="9">
        <v>55.258000000000003</v>
      </c>
      <c r="CU15" s="9">
        <v>74.751999999999995</v>
      </c>
      <c r="CV15" s="9">
        <v>44.451000000000001</v>
      </c>
      <c r="CW15" s="9">
        <v>30.300999999999998</v>
      </c>
      <c r="CX15" s="9">
        <v>268.892</v>
      </c>
      <c r="CY15" s="9">
        <v>121.426</v>
      </c>
      <c r="CZ15" s="9">
        <v>147.46600000000001</v>
      </c>
      <c r="DA15" s="9">
        <v>1986.5</v>
      </c>
      <c r="DB15" s="9">
        <v>1040.8050000000001</v>
      </c>
      <c r="DC15" s="9">
        <v>945.69500000000005</v>
      </c>
      <c r="DD15" s="9">
        <v>1601.2449999999999</v>
      </c>
      <c r="DE15" s="9">
        <v>793.55399999999997</v>
      </c>
      <c r="DF15" s="9">
        <v>807.69100000000003</v>
      </c>
      <c r="DG15" s="9">
        <v>1526.5440000000001</v>
      </c>
      <c r="DH15" s="9">
        <v>760.27099999999996</v>
      </c>
      <c r="DI15" s="9">
        <v>766.27300000000002</v>
      </c>
      <c r="DJ15" s="9">
        <v>39.085999999999999</v>
      </c>
      <c r="DK15" s="9">
        <v>17.652999999999999</v>
      </c>
      <c r="DL15" s="9">
        <v>21.431999999999999</v>
      </c>
      <c r="DM15" s="9">
        <v>34.982999999999997</v>
      </c>
      <c r="DN15" s="9">
        <v>14.997999999999999</v>
      </c>
      <c r="DO15" s="9">
        <v>19.984999999999999</v>
      </c>
      <c r="DP15" s="9">
        <v>1266.556</v>
      </c>
      <c r="DQ15" s="9">
        <v>657.93499999999995</v>
      </c>
      <c r="DR15" s="9">
        <v>608.62099999999998</v>
      </c>
      <c r="DS15" s="9">
        <v>77.876999999999995</v>
      </c>
      <c r="DT15" s="9">
        <v>27.143000000000001</v>
      </c>
      <c r="DU15" s="9">
        <v>50.734999999999999</v>
      </c>
      <c r="DV15" s="9">
        <v>17.152999999999999</v>
      </c>
      <c r="DW15" s="9">
        <v>11.404999999999999</v>
      </c>
      <c r="DX15" s="9">
        <v>5.7469999999999999</v>
      </c>
      <c r="DY15" s="9">
        <v>24.942</v>
      </c>
      <c r="DZ15" s="9">
        <v>7.9969999999999999</v>
      </c>
      <c r="EA15" s="9">
        <v>16.945</v>
      </c>
      <c r="EB15" s="9">
        <v>35.783000000000001</v>
      </c>
      <c r="EC15" s="9">
        <v>7.7409999999999997</v>
      </c>
      <c r="ED15" s="9">
        <v>28.042000000000002</v>
      </c>
      <c r="EE15" s="9">
        <v>78.64</v>
      </c>
      <c r="EF15" s="9">
        <v>21.933</v>
      </c>
      <c r="EG15" s="9">
        <v>56.707999999999998</v>
      </c>
      <c r="EH15" s="9">
        <v>23.954000000000001</v>
      </c>
      <c r="EI15" s="9">
        <v>13.920999999999999</v>
      </c>
      <c r="EJ15" s="9">
        <v>10.032</v>
      </c>
      <c r="EK15" s="9">
        <v>25.727</v>
      </c>
      <c r="EL15" s="9">
        <v>3.766</v>
      </c>
      <c r="EM15" s="9">
        <v>21.962</v>
      </c>
      <c r="EN15" s="9">
        <v>28.959</v>
      </c>
      <c r="EO15" s="9">
        <v>4.2460000000000004</v>
      </c>
      <c r="EP15" s="9">
        <v>24.713999999999999</v>
      </c>
      <c r="EQ15" s="9">
        <v>178.172</v>
      </c>
      <c r="ER15" s="9">
        <v>86.543999999999997</v>
      </c>
      <c r="ES15" s="9">
        <v>91.626999999999995</v>
      </c>
      <c r="ET15" s="9">
        <v>175.696</v>
      </c>
      <c r="EU15" s="9">
        <v>90.061000000000007</v>
      </c>
      <c r="EV15" s="9">
        <v>85.635000000000005</v>
      </c>
      <c r="EW15" s="9">
        <v>1425.55</v>
      </c>
      <c r="EX15" s="9">
        <v>703.49400000000003</v>
      </c>
      <c r="EY15" s="9">
        <v>722.05600000000004</v>
      </c>
      <c r="EZ15" s="9">
        <v>154.77500000000001</v>
      </c>
      <c r="FA15" s="9">
        <v>78.087000000000003</v>
      </c>
      <c r="FB15" s="9">
        <v>76.688000000000002</v>
      </c>
      <c r="FC15" s="9">
        <v>1446.471</v>
      </c>
      <c r="FD15" s="9">
        <v>715.46799999999996</v>
      </c>
      <c r="FE15" s="9">
        <v>731.00300000000004</v>
      </c>
      <c r="FF15" s="9">
        <v>247.08799999999999</v>
      </c>
      <c r="FG15" s="9">
        <v>125.849</v>
      </c>
      <c r="FH15" s="9">
        <v>121.239</v>
      </c>
      <c r="FI15" s="9">
        <v>83.382000000000005</v>
      </c>
      <c r="FJ15" s="9">
        <v>42.298000000000002</v>
      </c>
      <c r="FK15" s="9">
        <v>41.084000000000003</v>
      </c>
      <c r="FL15" s="9">
        <v>92.313000000000002</v>
      </c>
      <c r="FM15" s="9">
        <v>47.762999999999998</v>
      </c>
      <c r="FN15" s="9">
        <v>44.551000000000002</v>
      </c>
      <c r="FO15" s="9">
        <v>71.391999999999996</v>
      </c>
      <c r="FP15" s="9">
        <v>35.787999999999997</v>
      </c>
      <c r="FQ15" s="9">
        <v>35.603999999999999</v>
      </c>
      <c r="FR15" s="9">
        <v>1354.1569999999999</v>
      </c>
      <c r="FS15" s="9">
        <v>667.70500000000004</v>
      </c>
      <c r="FT15" s="9">
        <v>686.452</v>
      </c>
      <c r="FU15" s="9">
        <v>385.255</v>
      </c>
      <c r="FV15" s="9">
        <v>247.25</v>
      </c>
      <c r="FW15" s="9">
        <v>138.00399999999999</v>
      </c>
      <c r="FX15" s="9">
        <v>259.40800000000002</v>
      </c>
      <c r="FY15" s="9">
        <v>166.745</v>
      </c>
      <c r="FZ15" s="9">
        <v>92.662999999999997</v>
      </c>
      <c r="GA15" s="9">
        <v>17.117999999999999</v>
      </c>
      <c r="GB15" s="9">
        <v>9.7409999999999997</v>
      </c>
      <c r="GC15" s="9">
        <v>7.3769999999999998</v>
      </c>
      <c r="GD15" s="9">
        <v>5.2039999999999997</v>
      </c>
      <c r="GE15" s="9">
        <v>3.6749999999999998</v>
      </c>
      <c r="GF15" s="9">
        <v>1.528</v>
      </c>
      <c r="GG15" s="9">
        <v>4.8280000000000003</v>
      </c>
      <c r="GH15" s="9">
        <v>1.819</v>
      </c>
      <c r="GI15" s="9">
        <v>3.0089999999999999</v>
      </c>
      <c r="GJ15" s="9">
        <v>7.0860000000000003</v>
      </c>
      <c r="GK15" s="9">
        <v>4.2460000000000004</v>
      </c>
      <c r="GL15" s="9">
        <v>2.84</v>
      </c>
      <c r="GM15" s="9">
        <v>13.180999999999999</v>
      </c>
      <c r="GN15" s="9">
        <v>7.8460000000000001</v>
      </c>
      <c r="GO15" s="9">
        <v>5.335</v>
      </c>
      <c r="GP15" s="9">
        <v>4.3719999999999999</v>
      </c>
      <c r="GQ15" s="9">
        <v>3.8540000000000001</v>
      </c>
      <c r="GR15" s="9">
        <v>0.51800000000000002</v>
      </c>
      <c r="GS15" s="9">
        <v>2.6379999999999999</v>
      </c>
      <c r="GT15" s="9">
        <v>1.7150000000000001</v>
      </c>
      <c r="GU15" s="9">
        <v>0.92300000000000004</v>
      </c>
      <c r="GV15" s="9">
        <v>6.1710000000000003</v>
      </c>
      <c r="GW15" s="9">
        <v>2.2770000000000001</v>
      </c>
      <c r="GX15" s="9">
        <v>3.8940000000000001</v>
      </c>
      <c r="GY15" s="9">
        <v>95.549000000000007</v>
      </c>
      <c r="GZ15" s="9">
        <v>62.92</v>
      </c>
      <c r="HA15" s="9">
        <v>32.628999999999998</v>
      </c>
      <c r="HB15" s="9">
        <v>838.56799999999998</v>
      </c>
      <c r="HC15" s="9">
        <v>441.28100000000001</v>
      </c>
      <c r="HD15" s="9">
        <v>397.28699999999998</v>
      </c>
      <c r="HE15" s="9">
        <v>140.35499999999999</v>
      </c>
      <c r="HF15" s="9">
        <v>73.36</v>
      </c>
      <c r="HG15" s="9">
        <v>66.995000000000005</v>
      </c>
      <c r="HH15" s="9">
        <v>54.83</v>
      </c>
      <c r="HI15" s="9">
        <v>32.136000000000003</v>
      </c>
      <c r="HJ15" s="9">
        <v>22.693999999999999</v>
      </c>
      <c r="HK15" s="9">
        <v>26.355</v>
      </c>
      <c r="HL15" s="9">
        <v>16.260000000000002</v>
      </c>
      <c r="HM15" s="9">
        <v>10.093999999999999</v>
      </c>
      <c r="HN15" s="9">
        <v>27.925999999999998</v>
      </c>
      <c r="HO15" s="9">
        <v>15.326000000000001</v>
      </c>
      <c r="HP15" s="9">
        <v>12.6</v>
      </c>
      <c r="HQ15" s="9">
        <v>32.152999999999999</v>
      </c>
      <c r="HR15" s="9">
        <v>18.507000000000001</v>
      </c>
      <c r="HS15" s="9">
        <v>13.646000000000001</v>
      </c>
      <c r="HT15" s="9">
        <v>22.081</v>
      </c>
      <c r="HU15" s="9">
        <v>13.032999999999999</v>
      </c>
      <c r="HV15" s="9">
        <v>9.048</v>
      </c>
      <c r="HW15" s="9">
        <v>16.61</v>
      </c>
      <c r="HX15" s="9">
        <v>11.679</v>
      </c>
      <c r="HY15" s="9">
        <v>4.9320000000000004</v>
      </c>
      <c r="HZ15" s="9">
        <v>18.187000000000001</v>
      </c>
      <c r="IA15" s="9">
        <v>9.4190000000000005</v>
      </c>
      <c r="IB15" s="9">
        <v>8.7680000000000007</v>
      </c>
      <c r="IC15" s="9">
        <v>5.7880000000000003</v>
      </c>
      <c r="ID15" s="9">
        <v>4.1870000000000003</v>
      </c>
      <c r="IE15" s="9">
        <v>1.601</v>
      </c>
      <c r="IF15" s="9">
        <v>6.9269999999999996</v>
      </c>
      <c r="IG15" s="9">
        <v>3.3130000000000002</v>
      </c>
      <c r="IH15" s="9">
        <v>3.6139999999999999</v>
      </c>
      <c r="II15" s="9">
        <v>5.4720000000000004</v>
      </c>
      <c r="IJ15" s="9">
        <v>1.919</v>
      </c>
      <c r="IK15" s="9">
        <v>3.5529999999999999</v>
      </c>
      <c r="IL15" s="9">
        <v>20.033000000000001</v>
      </c>
      <c r="IM15" s="9">
        <v>11.039</v>
      </c>
      <c r="IN15" s="9">
        <v>8.9939999999999998</v>
      </c>
      <c r="IO15" s="9">
        <v>9.9169999999999998</v>
      </c>
      <c r="IP15" s="9">
        <v>6.7350000000000003</v>
      </c>
      <c r="IQ15" s="9">
        <v>3.1819999999999999</v>
      </c>
    </row>
    <row r="16" spans="1:251">
      <c r="A16" s="10">
        <v>43862</v>
      </c>
      <c r="B16" s="9">
        <v>168.91200000000001</v>
      </c>
      <c r="C16" s="9">
        <v>113.96299999999999</v>
      </c>
      <c r="D16" s="9">
        <v>55.427999999999997</v>
      </c>
      <c r="E16" s="9">
        <v>58.534999999999997</v>
      </c>
      <c r="F16" s="9">
        <v>118.131</v>
      </c>
      <c r="G16" s="9">
        <v>51.933999999999997</v>
      </c>
      <c r="H16" s="9">
        <v>66.197000000000003</v>
      </c>
      <c r="I16" s="9">
        <v>90.320999999999998</v>
      </c>
      <c r="J16" s="9">
        <v>46.140999999999998</v>
      </c>
      <c r="K16" s="9">
        <v>44.18</v>
      </c>
      <c r="L16" s="9">
        <v>1868.2570000000001</v>
      </c>
      <c r="M16" s="9">
        <v>943.91200000000003</v>
      </c>
      <c r="N16" s="9">
        <v>924.34500000000003</v>
      </c>
      <c r="O16" s="9">
        <v>528.10599999999999</v>
      </c>
      <c r="P16" s="9">
        <v>344.68200000000002</v>
      </c>
      <c r="Q16" s="9">
        <v>183.42400000000001</v>
      </c>
      <c r="R16" s="9">
        <v>329.49299999999999</v>
      </c>
      <c r="S16" s="9">
        <v>215.93100000000001</v>
      </c>
      <c r="T16" s="9">
        <v>113.56100000000001</v>
      </c>
      <c r="U16" s="9">
        <v>23.018000000000001</v>
      </c>
      <c r="V16" s="9">
        <v>14.298999999999999</v>
      </c>
      <c r="W16" s="9">
        <v>8.7189999999999994</v>
      </c>
      <c r="X16" s="9">
        <v>5.9859999999999998</v>
      </c>
      <c r="Y16" s="9">
        <v>4.9000000000000004</v>
      </c>
      <c r="Z16" s="9">
        <v>1.0860000000000001</v>
      </c>
      <c r="AA16" s="9">
        <v>7.9450000000000003</v>
      </c>
      <c r="AB16" s="9">
        <v>6.5069999999999997</v>
      </c>
      <c r="AC16" s="9">
        <v>1.4379999999999999</v>
      </c>
      <c r="AD16" s="9">
        <v>9.0869999999999997</v>
      </c>
      <c r="AE16" s="9">
        <v>2.8929999999999998</v>
      </c>
      <c r="AF16" s="9">
        <v>6.1950000000000003</v>
      </c>
      <c r="AG16" s="9">
        <v>23.25</v>
      </c>
      <c r="AH16" s="9">
        <v>12.941000000000001</v>
      </c>
      <c r="AI16" s="9">
        <v>10.308999999999999</v>
      </c>
      <c r="AJ16" s="9">
        <v>8.8789999999999996</v>
      </c>
      <c r="AK16" s="9">
        <v>6.468</v>
      </c>
      <c r="AL16" s="9">
        <v>2.411</v>
      </c>
      <c r="AM16" s="9">
        <v>6.9249999999999998</v>
      </c>
      <c r="AN16" s="9">
        <v>4.4960000000000004</v>
      </c>
      <c r="AO16" s="9">
        <v>2.4289999999999998</v>
      </c>
      <c r="AP16" s="9">
        <v>7.4459999999999997</v>
      </c>
      <c r="AQ16" s="9">
        <v>1.978</v>
      </c>
      <c r="AR16" s="9">
        <v>5.468</v>
      </c>
      <c r="AS16" s="9">
        <v>152.345</v>
      </c>
      <c r="AT16" s="9">
        <v>101.511</v>
      </c>
      <c r="AU16" s="9">
        <v>50.834000000000003</v>
      </c>
      <c r="AV16" s="9">
        <v>2498.105</v>
      </c>
      <c r="AW16" s="9">
        <v>1283.068</v>
      </c>
      <c r="AX16" s="9">
        <v>1215.037</v>
      </c>
      <c r="AY16" s="9">
        <v>442.50900000000001</v>
      </c>
      <c r="AZ16" s="9">
        <v>231.66900000000001</v>
      </c>
      <c r="BA16" s="9">
        <v>210.84100000000001</v>
      </c>
      <c r="BB16" s="9">
        <v>189.917</v>
      </c>
      <c r="BC16" s="9">
        <v>102.39100000000001</v>
      </c>
      <c r="BD16" s="9">
        <v>87.525000000000006</v>
      </c>
      <c r="BE16" s="9">
        <v>88.950999999999993</v>
      </c>
      <c r="BF16" s="9">
        <v>49.345999999999997</v>
      </c>
      <c r="BG16" s="9">
        <v>39.604999999999997</v>
      </c>
      <c r="BH16" s="9">
        <v>100.965</v>
      </c>
      <c r="BI16" s="9">
        <v>53.045000000000002</v>
      </c>
      <c r="BJ16" s="9">
        <v>47.92</v>
      </c>
      <c r="BK16" s="9">
        <v>109.553</v>
      </c>
      <c r="BL16" s="9">
        <v>60.46</v>
      </c>
      <c r="BM16" s="9">
        <v>49.094000000000001</v>
      </c>
      <c r="BN16" s="9">
        <v>80.363</v>
      </c>
      <c r="BO16" s="9">
        <v>41.932000000000002</v>
      </c>
      <c r="BP16" s="9">
        <v>38.432000000000002</v>
      </c>
      <c r="BQ16" s="9">
        <v>61.207999999999998</v>
      </c>
      <c r="BR16" s="9">
        <v>34.325000000000003</v>
      </c>
      <c r="BS16" s="9">
        <v>26.882999999999999</v>
      </c>
      <c r="BT16" s="9">
        <v>67.366</v>
      </c>
      <c r="BU16" s="9">
        <v>34.899000000000001</v>
      </c>
      <c r="BV16" s="9">
        <v>32.466999999999999</v>
      </c>
      <c r="BW16" s="9">
        <v>28.253</v>
      </c>
      <c r="BX16" s="9">
        <v>21.908999999999999</v>
      </c>
      <c r="BY16" s="9">
        <v>6.3440000000000003</v>
      </c>
      <c r="BZ16" s="9">
        <v>18.48</v>
      </c>
      <c r="CA16" s="9">
        <v>6.3490000000000002</v>
      </c>
      <c r="CB16" s="9">
        <v>12.13</v>
      </c>
      <c r="CC16" s="9">
        <v>20.632999999999999</v>
      </c>
      <c r="CD16" s="9">
        <v>6.641</v>
      </c>
      <c r="CE16" s="9">
        <v>13.992000000000001</v>
      </c>
      <c r="CF16" s="9">
        <v>61.343000000000004</v>
      </c>
      <c r="CG16" s="9">
        <v>33.167000000000002</v>
      </c>
      <c r="CH16" s="9">
        <v>28.175999999999998</v>
      </c>
      <c r="CI16" s="9">
        <v>32.305</v>
      </c>
      <c r="CJ16" s="9">
        <v>21.771000000000001</v>
      </c>
      <c r="CK16" s="9">
        <v>10.532999999999999</v>
      </c>
      <c r="CL16" s="9">
        <v>15.237</v>
      </c>
      <c r="CM16" s="9">
        <v>6.7859999999999996</v>
      </c>
      <c r="CN16" s="9">
        <v>8.4510000000000005</v>
      </c>
      <c r="CO16" s="9">
        <v>13.801</v>
      </c>
      <c r="CP16" s="9">
        <v>4.6100000000000003</v>
      </c>
      <c r="CQ16" s="9">
        <v>9.1910000000000007</v>
      </c>
      <c r="CR16" s="9">
        <v>123.52</v>
      </c>
      <c r="CS16" s="9">
        <v>62.725999999999999</v>
      </c>
      <c r="CT16" s="9">
        <v>60.792999999999999</v>
      </c>
      <c r="CU16" s="9">
        <v>66.397000000000006</v>
      </c>
      <c r="CV16" s="9">
        <v>39.664999999999999</v>
      </c>
      <c r="CW16" s="9">
        <v>26.731999999999999</v>
      </c>
      <c r="CX16" s="9">
        <v>252.59299999999999</v>
      </c>
      <c r="CY16" s="9">
        <v>129.27699999999999</v>
      </c>
      <c r="CZ16" s="9">
        <v>123.316</v>
      </c>
      <c r="DA16" s="9">
        <v>2055.596</v>
      </c>
      <c r="DB16" s="9">
        <v>1051.3989999999999</v>
      </c>
      <c r="DC16" s="9">
        <v>1004.196</v>
      </c>
      <c r="DD16" s="9">
        <v>1657.8630000000001</v>
      </c>
      <c r="DE16" s="9">
        <v>801.78499999999997</v>
      </c>
      <c r="DF16" s="9">
        <v>856.077</v>
      </c>
      <c r="DG16" s="9">
        <v>1592.3910000000001</v>
      </c>
      <c r="DH16" s="9">
        <v>773.62300000000005</v>
      </c>
      <c r="DI16" s="9">
        <v>818.76800000000003</v>
      </c>
      <c r="DJ16" s="9">
        <v>30.45</v>
      </c>
      <c r="DK16" s="9">
        <v>11.795999999999999</v>
      </c>
      <c r="DL16" s="9">
        <v>18.652999999999999</v>
      </c>
      <c r="DM16" s="9">
        <v>35.021999999999998</v>
      </c>
      <c r="DN16" s="9">
        <v>16.367000000000001</v>
      </c>
      <c r="DO16" s="9">
        <v>18.655999999999999</v>
      </c>
      <c r="DP16" s="9">
        <v>1255.991</v>
      </c>
      <c r="DQ16" s="9">
        <v>616.57799999999997</v>
      </c>
      <c r="DR16" s="9">
        <v>639.41300000000001</v>
      </c>
      <c r="DS16" s="9">
        <v>89.033000000000001</v>
      </c>
      <c r="DT16" s="9">
        <v>32.612000000000002</v>
      </c>
      <c r="DU16" s="9">
        <v>56.420999999999999</v>
      </c>
      <c r="DV16" s="9">
        <v>27.251000000000001</v>
      </c>
      <c r="DW16" s="9">
        <v>16.550999999999998</v>
      </c>
      <c r="DX16" s="9">
        <v>10.701000000000001</v>
      </c>
      <c r="DY16" s="9">
        <v>26.117999999999999</v>
      </c>
      <c r="DZ16" s="9">
        <v>7.0629999999999997</v>
      </c>
      <c r="EA16" s="9">
        <v>19.055</v>
      </c>
      <c r="EB16" s="9">
        <v>35.664000000000001</v>
      </c>
      <c r="EC16" s="9">
        <v>8.9979999999999993</v>
      </c>
      <c r="ED16" s="9">
        <v>26.664999999999999</v>
      </c>
      <c r="EE16" s="9">
        <v>80</v>
      </c>
      <c r="EF16" s="9">
        <v>29.024000000000001</v>
      </c>
      <c r="EG16" s="9">
        <v>50.975999999999999</v>
      </c>
      <c r="EH16" s="9">
        <v>28.015999999999998</v>
      </c>
      <c r="EI16" s="9">
        <v>17.387</v>
      </c>
      <c r="EJ16" s="9">
        <v>10.63</v>
      </c>
      <c r="EK16" s="9">
        <v>17.995000000000001</v>
      </c>
      <c r="EL16" s="9">
        <v>4.891</v>
      </c>
      <c r="EM16" s="9">
        <v>13.105</v>
      </c>
      <c r="EN16" s="9">
        <v>33.988</v>
      </c>
      <c r="EO16" s="9">
        <v>6.7460000000000004</v>
      </c>
      <c r="EP16" s="9">
        <v>27.242000000000001</v>
      </c>
      <c r="EQ16" s="9">
        <v>232.839</v>
      </c>
      <c r="ER16" s="9">
        <v>123.572</v>
      </c>
      <c r="ES16" s="9">
        <v>109.268</v>
      </c>
      <c r="ET16" s="9">
        <v>172.07900000000001</v>
      </c>
      <c r="EU16" s="9">
        <v>82.433999999999997</v>
      </c>
      <c r="EV16" s="9">
        <v>89.644999999999996</v>
      </c>
      <c r="EW16" s="9">
        <v>1485.7840000000001</v>
      </c>
      <c r="EX16" s="9">
        <v>719.35199999999998</v>
      </c>
      <c r="EY16" s="9">
        <v>766.43200000000002</v>
      </c>
      <c r="EZ16" s="9">
        <v>138.03399999999999</v>
      </c>
      <c r="FA16" s="9">
        <v>65.753</v>
      </c>
      <c r="FB16" s="9">
        <v>72.281000000000006</v>
      </c>
      <c r="FC16" s="9">
        <v>1519.828</v>
      </c>
      <c r="FD16" s="9">
        <v>736.03200000000004</v>
      </c>
      <c r="FE16" s="9">
        <v>783.79600000000005</v>
      </c>
      <c r="FF16" s="9">
        <v>238.85400000000001</v>
      </c>
      <c r="FG16" s="9">
        <v>118.21599999999999</v>
      </c>
      <c r="FH16" s="9">
        <v>120.63800000000001</v>
      </c>
      <c r="FI16" s="9">
        <v>71.259</v>
      </c>
      <c r="FJ16" s="9">
        <v>29.971</v>
      </c>
      <c r="FK16" s="9">
        <v>41.287999999999997</v>
      </c>
      <c r="FL16" s="9">
        <v>100.82</v>
      </c>
      <c r="FM16" s="9">
        <v>52.463000000000001</v>
      </c>
      <c r="FN16" s="9">
        <v>48.356999999999999</v>
      </c>
      <c r="FO16" s="9">
        <v>66.775000000000006</v>
      </c>
      <c r="FP16" s="9">
        <v>35.781999999999996</v>
      </c>
      <c r="FQ16" s="9">
        <v>30.992999999999999</v>
      </c>
      <c r="FR16" s="9">
        <v>1419.009</v>
      </c>
      <c r="FS16" s="9">
        <v>683.57</v>
      </c>
      <c r="FT16" s="9">
        <v>735.43899999999996</v>
      </c>
      <c r="FU16" s="9">
        <v>397.733</v>
      </c>
      <c r="FV16" s="9">
        <v>249.614</v>
      </c>
      <c r="FW16" s="9">
        <v>148.119</v>
      </c>
      <c r="FX16" s="9">
        <v>241.499</v>
      </c>
      <c r="FY16" s="9">
        <v>157.60599999999999</v>
      </c>
      <c r="FZ16" s="9">
        <v>83.893000000000001</v>
      </c>
      <c r="GA16" s="9">
        <v>13.388</v>
      </c>
      <c r="GB16" s="9">
        <v>8.2710000000000008</v>
      </c>
      <c r="GC16" s="9">
        <v>5.117</v>
      </c>
      <c r="GD16" s="9">
        <v>5.1360000000000001</v>
      </c>
      <c r="GE16" s="9">
        <v>3.8889999999999998</v>
      </c>
      <c r="GF16" s="9">
        <v>1.2470000000000001</v>
      </c>
      <c r="GG16" s="9">
        <v>4.6280000000000001</v>
      </c>
      <c r="GH16" s="9">
        <v>3.4159999999999999</v>
      </c>
      <c r="GI16" s="9">
        <v>1.2110000000000001</v>
      </c>
      <c r="GJ16" s="9">
        <v>3.6240000000000001</v>
      </c>
      <c r="GK16" s="9">
        <v>0.96599999999999997</v>
      </c>
      <c r="GL16" s="9">
        <v>2.6579999999999999</v>
      </c>
      <c r="GM16" s="9">
        <v>20.847000000000001</v>
      </c>
      <c r="GN16" s="9">
        <v>12.964</v>
      </c>
      <c r="GO16" s="9">
        <v>7.883</v>
      </c>
      <c r="GP16" s="9">
        <v>5.3550000000000004</v>
      </c>
      <c r="GQ16" s="9">
        <v>4.79</v>
      </c>
      <c r="GR16" s="9">
        <v>0.56499999999999995</v>
      </c>
      <c r="GS16" s="9">
        <v>6.2329999999999997</v>
      </c>
      <c r="GT16" s="9">
        <v>3.871</v>
      </c>
      <c r="GU16" s="9">
        <v>2.3620000000000001</v>
      </c>
      <c r="GV16" s="9">
        <v>9.2590000000000003</v>
      </c>
      <c r="GW16" s="9">
        <v>4.3029999999999999</v>
      </c>
      <c r="GX16" s="9">
        <v>4.9560000000000004</v>
      </c>
      <c r="GY16" s="9">
        <v>121.999</v>
      </c>
      <c r="GZ16" s="9">
        <v>70.772000000000006</v>
      </c>
      <c r="HA16" s="9">
        <v>51.226999999999997</v>
      </c>
      <c r="HB16" s="9">
        <v>844.45100000000002</v>
      </c>
      <c r="HC16" s="9">
        <v>432.82100000000003</v>
      </c>
      <c r="HD16" s="9">
        <v>411.63</v>
      </c>
      <c r="HE16" s="9">
        <v>151.74100000000001</v>
      </c>
      <c r="HF16" s="9">
        <v>74.31</v>
      </c>
      <c r="HG16" s="9">
        <v>77.430999999999997</v>
      </c>
      <c r="HH16" s="9">
        <v>68.587999999999994</v>
      </c>
      <c r="HI16" s="9">
        <v>35.610999999999997</v>
      </c>
      <c r="HJ16" s="9">
        <v>32.976999999999997</v>
      </c>
      <c r="HK16" s="9">
        <v>31.472000000000001</v>
      </c>
      <c r="HL16" s="9">
        <v>16.599</v>
      </c>
      <c r="HM16" s="9">
        <v>14.872999999999999</v>
      </c>
      <c r="HN16" s="9">
        <v>36.825000000000003</v>
      </c>
      <c r="HO16" s="9">
        <v>19.012</v>
      </c>
      <c r="HP16" s="9">
        <v>17.812999999999999</v>
      </c>
      <c r="HQ16" s="9">
        <v>38.593000000000004</v>
      </c>
      <c r="HR16" s="9">
        <v>19.959</v>
      </c>
      <c r="HS16" s="9">
        <v>18.634</v>
      </c>
      <c r="HT16" s="9">
        <v>29.704999999999998</v>
      </c>
      <c r="HU16" s="9">
        <v>15.653</v>
      </c>
      <c r="HV16" s="9">
        <v>14.052</v>
      </c>
      <c r="HW16" s="9">
        <v>23.195</v>
      </c>
      <c r="HX16" s="9">
        <v>14.135</v>
      </c>
      <c r="HY16" s="9">
        <v>9.06</v>
      </c>
      <c r="HZ16" s="9">
        <v>24.806000000000001</v>
      </c>
      <c r="IA16" s="9">
        <v>11.391</v>
      </c>
      <c r="IB16" s="9">
        <v>13.414999999999999</v>
      </c>
      <c r="IC16" s="9">
        <v>7.4349999999999996</v>
      </c>
      <c r="ID16" s="9">
        <v>4.851</v>
      </c>
      <c r="IE16" s="9">
        <v>2.5840000000000001</v>
      </c>
      <c r="IF16" s="9">
        <v>8.6359999999999992</v>
      </c>
      <c r="IG16" s="9">
        <v>3.9489999999999998</v>
      </c>
      <c r="IH16" s="9">
        <v>4.6859999999999999</v>
      </c>
      <c r="II16" s="9">
        <v>8.7349999999999994</v>
      </c>
      <c r="IJ16" s="9">
        <v>2.59</v>
      </c>
      <c r="IK16" s="9">
        <v>6.1449999999999996</v>
      </c>
      <c r="IL16" s="9">
        <v>20.587</v>
      </c>
      <c r="IM16" s="9">
        <v>10.085000000000001</v>
      </c>
      <c r="IN16" s="9">
        <v>10.500999999999999</v>
      </c>
      <c r="IO16" s="9">
        <v>8.1590000000000007</v>
      </c>
      <c r="IP16" s="9">
        <v>5.1849999999999996</v>
      </c>
      <c r="IQ16" s="9">
        <v>2.9740000000000002</v>
      </c>
    </row>
    <row r="17" spans="1:251">
      <c r="A17" s="10">
        <v>44228</v>
      </c>
      <c r="B17" s="9">
        <v>185.53800000000001</v>
      </c>
      <c r="C17" s="9">
        <v>125.389</v>
      </c>
      <c r="D17" s="9">
        <v>49.438000000000002</v>
      </c>
      <c r="E17" s="9">
        <v>75.950999999999993</v>
      </c>
      <c r="F17" s="9">
        <v>119.41</v>
      </c>
      <c r="G17" s="9">
        <v>70.227000000000004</v>
      </c>
      <c r="H17" s="9">
        <v>49.183</v>
      </c>
      <c r="I17" s="9">
        <v>121.973</v>
      </c>
      <c r="J17" s="9">
        <v>61.567999999999998</v>
      </c>
      <c r="K17" s="9">
        <v>60.404000000000003</v>
      </c>
      <c r="L17" s="9">
        <v>1863.701</v>
      </c>
      <c r="M17" s="9">
        <v>953.83299999999997</v>
      </c>
      <c r="N17" s="9">
        <v>909.86800000000005</v>
      </c>
      <c r="O17" s="9">
        <v>532.53099999999995</v>
      </c>
      <c r="P17" s="9">
        <v>345.31799999999998</v>
      </c>
      <c r="Q17" s="9">
        <v>187.21299999999999</v>
      </c>
      <c r="R17" s="9">
        <v>290.61</v>
      </c>
      <c r="S17" s="9">
        <v>192.12200000000001</v>
      </c>
      <c r="T17" s="9">
        <v>98.488</v>
      </c>
      <c r="U17" s="9">
        <v>37.926000000000002</v>
      </c>
      <c r="V17" s="9">
        <v>25.817</v>
      </c>
      <c r="W17" s="9">
        <v>12.11</v>
      </c>
      <c r="X17" s="9">
        <v>8.0060000000000002</v>
      </c>
      <c r="Y17" s="9">
        <v>6.665</v>
      </c>
      <c r="Z17" s="9">
        <v>1.341</v>
      </c>
      <c r="AA17" s="9">
        <v>22.004000000000001</v>
      </c>
      <c r="AB17" s="9">
        <v>15.223000000000001</v>
      </c>
      <c r="AC17" s="9">
        <v>6.7809999999999997</v>
      </c>
      <c r="AD17" s="9">
        <v>7.9160000000000004</v>
      </c>
      <c r="AE17" s="9">
        <v>3.9289999999999998</v>
      </c>
      <c r="AF17" s="9">
        <v>3.9870000000000001</v>
      </c>
      <c r="AG17" s="9">
        <v>67.91</v>
      </c>
      <c r="AH17" s="9">
        <v>41.716999999999999</v>
      </c>
      <c r="AI17" s="9">
        <v>26.193999999999999</v>
      </c>
      <c r="AJ17" s="9">
        <v>20.067</v>
      </c>
      <c r="AK17" s="9">
        <v>16.114000000000001</v>
      </c>
      <c r="AL17" s="9">
        <v>3.9540000000000002</v>
      </c>
      <c r="AM17" s="9">
        <v>24.748999999999999</v>
      </c>
      <c r="AN17" s="9">
        <v>18.331</v>
      </c>
      <c r="AO17" s="9">
        <v>6.4180000000000001</v>
      </c>
      <c r="AP17" s="9">
        <v>23.094000000000001</v>
      </c>
      <c r="AQ17" s="9">
        <v>7.2720000000000002</v>
      </c>
      <c r="AR17" s="9">
        <v>15.821999999999999</v>
      </c>
      <c r="AS17" s="9">
        <v>136.08500000000001</v>
      </c>
      <c r="AT17" s="9">
        <v>85.662999999999997</v>
      </c>
      <c r="AU17" s="9">
        <v>50.421999999999997</v>
      </c>
      <c r="AV17" s="9">
        <v>2536.567</v>
      </c>
      <c r="AW17" s="9">
        <v>1308.579</v>
      </c>
      <c r="AX17" s="9">
        <v>1227.9880000000001</v>
      </c>
      <c r="AY17" s="9">
        <v>479.02499999999998</v>
      </c>
      <c r="AZ17" s="9">
        <v>236.458</v>
      </c>
      <c r="BA17" s="9">
        <v>242.56800000000001</v>
      </c>
      <c r="BB17" s="9">
        <v>197.834</v>
      </c>
      <c r="BC17" s="9">
        <v>101.459</v>
      </c>
      <c r="BD17" s="9">
        <v>96.375</v>
      </c>
      <c r="BE17" s="9">
        <v>84.231999999999999</v>
      </c>
      <c r="BF17" s="9">
        <v>41.956000000000003</v>
      </c>
      <c r="BG17" s="9">
        <v>42.277000000000001</v>
      </c>
      <c r="BH17" s="9">
        <v>113.602</v>
      </c>
      <c r="BI17" s="9">
        <v>59.503999999999998</v>
      </c>
      <c r="BJ17" s="9">
        <v>54.098999999999997</v>
      </c>
      <c r="BK17" s="9">
        <v>106.084</v>
      </c>
      <c r="BL17" s="9">
        <v>55.250999999999998</v>
      </c>
      <c r="BM17" s="9">
        <v>50.832999999999998</v>
      </c>
      <c r="BN17" s="9">
        <v>89.909000000000006</v>
      </c>
      <c r="BO17" s="9">
        <v>44.366999999999997</v>
      </c>
      <c r="BP17" s="9">
        <v>45.542000000000002</v>
      </c>
      <c r="BQ17" s="9">
        <v>60.2</v>
      </c>
      <c r="BR17" s="9">
        <v>33.313000000000002</v>
      </c>
      <c r="BS17" s="9">
        <v>26.887</v>
      </c>
      <c r="BT17" s="9">
        <v>78.855000000000004</v>
      </c>
      <c r="BU17" s="9">
        <v>37.509</v>
      </c>
      <c r="BV17" s="9">
        <v>41.347000000000001</v>
      </c>
      <c r="BW17" s="9">
        <v>28.872</v>
      </c>
      <c r="BX17" s="9">
        <v>16.986999999999998</v>
      </c>
      <c r="BY17" s="9">
        <v>11.885</v>
      </c>
      <c r="BZ17" s="9">
        <v>29.210999999999999</v>
      </c>
      <c r="CA17" s="9">
        <v>14.263</v>
      </c>
      <c r="CB17" s="9">
        <v>14.948</v>
      </c>
      <c r="CC17" s="9">
        <v>20.771999999999998</v>
      </c>
      <c r="CD17" s="9">
        <v>6.258</v>
      </c>
      <c r="CE17" s="9">
        <v>14.513999999999999</v>
      </c>
      <c r="CF17" s="9">
        <v>58.779000000000003</v>
      </c>
      <c r="CG17" s="9">
        <v>30.638000000000002</v>
      </c>
      <c r="CH17" s="9">
        <v>28.140999999999998</v>
      </c>
      <c r="CI17" s="9">
        <v>28.300999999999998</v>
      </c>
      <c r="CJ17" s="9">
        <v>15.887</v>
      </c>
      <c r="CK17" s="9">
        <v>12.414</v>
      </c>
      <c r="CL17" s="9">
        <v>18.530999999999999</v>
      </c>
      <c r="CM17" s="9">
        <v>9.8819999999999997</v>
      </c>
      <c r="CN17" s="9">
        <v>8.6489999999999991</v>
      </c>
      <c r="CO17" s="9">
        <v>11.946999999999999</v>
      </c>
      <c r="CP17" s="9">
        <v>4.8689999999999998</v>
      </c>
      <c r="CQ17" s="9">
        <v>7.0780000000000003</v>
      </c>
      <c r="CR17" s="9">
        <v>137.40100000000001</v>
      </c>
      <c r="CS17" s="9">
        <v>67.695999999999998</v>
      </c>
      <c r="CT17" s="9">
        <v>69.706000000000003</v>
      </c>
      <c r="CU17" s="9">
        <v>60.433</v>
      </c>
      <c r="CV17" s="9">
        <v>33.764000000000003</v>
      </c>
      <c r="CW17" s="9">
        <v>26.67</v>
      </c>
      <c r="CX17" s="9">
        <v>281.19099999999997</v>
      </c>
      <c r="CY17" s="9">
        <v>134.999</v>
      </c>
      <c r="CZ17" s="9">
        <v>146.19200000000001</v>
      </c>
      <c r="DA17" s="9">
        <v>2057.5410000000002</v>
      </c>
      <c r="DB17" s="9">
        <v>1072.1210000000001</v>
      </c>
      <c r="DC17" s="9">
        <v>985.42</v>
      </c>
      <c r="DD17" s="9">
        <v>1652.4349999999999</v>
      </c>
      <c r="DE17" s="9">
        <v>819.46400000000006</v>
      </c>
      <c r="DF17" s="9">
        <v>832.971</v>
      </c>
      <c r="DG17" s="9">
        <v>1571.203</v>
      </c>
      <c r="DH17" s="9">
        <v>783.88400000000001</v>
      </c>
      <c r="DI17" s="9">
        <v>787.31899999999996</v>
      </c>
      <c r="DJ17" s="9">
        <v>45.058999999999997</v>
      </c>
      <c r="DK17" s="9">
        <v>20.100999999999999</v>
      </c>
      <c r="DL17" s="9">
        <v>24.957000000000001</v>
      </c>
      <c r="DM17" s="9">
        <v>34.988</v>
      </c>
      <c r="DN17" s="9">
        <v>14.294</v>
      </c>
      <c r="DO17" s="9">
        <v>20.695</v>
      </c>
      <c r="DP17" s="9">
        <v>1211.3009999999999</v>
      </c>
      <c r="DQ17" s="9">
        <v>605.42499999999995</v>
      </c>
      <c r="DR17" s="9">
        <v>605.87599999999998</v>
      </c>
      <c r="DS17" s="9">
        <v>107.54600000000001</v>
      </c>
      <c r="DT17" s="9">
        <v>41.436</v>
      </c>
      <c r="DU17" s="9">
        <v>66.11</v>
      </c>
      <c r="DV17" s="9">
        <v>27.966000000000001</v>
      </c>
      <c r="DW17" s="9">
        <v>17.481000000000002</v>
      </c>
      <c r="DX17" s="9">
        <v>10.484999999999999</v>
      </c>
      <c r="DY17" s="9">
        <v>39.585999999999999</v>
      </c>
      <c r="DZ17" s="9">
        <v>12.24</v>
      </c>
      <c r="EA17" s="9">
        <v>27.346</v>
      </c>
      <c r="EB17" s="9">
        <v>39.994</v>
      </c>
      <c r="EC17" s="9">
        <v>11.715</v>
      </c>
      <c r="ED17" s="9">
        <v>28.279</v>
      </c>
      <c r="EE17" s="9">
        <v>103.114</v>
      </c>
      <c r="EF17" s="9">
        <v>42.764000000000003</v>
      </c>
      <c r="EG17" s="9">
        <v>60.35</v>
      </c>
      <c r="EH17" s="9">
        <v>33.064</v>
      </c>
      <c r="EI17" s="9">
        <v>22.564</v>
      </c>
      <c r="EJ17" s="9">
        <v>10.5</v>
      </c>
      <c r="EK17" s="9">
        <v>31.76</v>
      </c>
      <c r="EL17" s="9">
        <v>11.368</v>
      </c>
      <c r="EM17" s="9">
        <v>20.391999999999999</v>
      </c>
      <c r="EN17" s="9">
        <v>38.29</v>
      </c>
      <c r="EO17" s="9">
        <v>8.8320000000000007</v>
      </c>
      <c r="EP17" s="9">
        <v>29.457999999999998</v>
      </c>
      <c r="EQ17" s="9">
        <v>230.47499999999999</v>
      </c>
      <c r="ER17" s="9">
        <v>129.84</v>
      </c>
      <c r="ES17" s="9">
        <v>100.63500000000001</v>
      </c>
      <c r="ET17" s="9">
        <v>161.19200000000001</v>
      </c>
      <c r="EU17" s="9">
        <v>82.07</v>
      </c>
      <c r="EV17" s="9">
        <v>79.122</v>
      </c>
      <c r="EW17" s="9">
        <v>1491.2429999999999</v>
      </c>
      <c r="EX17" s="9">
        <v>737.39400000000001</v>
      </c>
      <c r="EY17" s="9">
        <v>753.84900000000005</v>
      </c>
      <c r="EZ17" s="9">
        <v>157.44900000000001</v>
      </c>
      <c r="FA17" s="9">
        <v>68.44</v>
      </c>
      <c r="FB17" s="9">
        <v>89.009</v>
      </c>
      <c r="FC17" s="9">
        <v>1494.9870000000001</v>
      </c>
      <c r="FD17" s="9">
        <v>751.024</v>
      </c>
      <c r="FE17" s="9">
        <v>743.96199999999999</v>
      </c>
      <c r="FF17" s="9">
        <v>239.565</v>
      </c>
      <c r="FG17" s="9">
        <v>112.27500000000001</v>
      </c>
      <c r="FH17" s="9">
        <v>127.29</v>
      </c>
      <c r="FI17" s="9">
        <v>79.075000000000003</v>
      </c>
      <c r="FJ17" s="9">
        <v>38.234999999999999</v>
      </c>
      <c r="FK17" s="9">
        <v>40.841000000000001</v>
      </c>
      <c r="FL17" s="9">
        <v>82.117000000000004</v>
      </c>
      <c r="FM17" s="9">
        <v>43.835000000000001</v>
      </c>
      <c r="FN17" s="9">
        <v>38.280999999999999</v>
      </c>
      <c r="FO17" s="9">
        <v>78.373000000000005</v>
      </c>
      <c r="FP17" s="9">
        <v>30.204999999999998</v>
      </c>
      <c r="FQ17" s="9">
        <v>48.167999999999999</v>
      </c>
      <c r="FR17" s="9">
        <v>1412.87</v>
      </c>
      <c r="FS17" s="9">
        <v>707.18899999999996</v>
      </c>
      <c r="FT17" s="9">
        <v>705.68100000000004</v>
      </c>
      <c r="FU17" s="9">
        <v>405.10599999999999</v>
      </c>
      <c r="FV17" s="9">
        <v>252.65700000000001</v>
      </c>
      <c r="FW17" s="9">
        <v>152.44900000000001</v>
      </c>
      <c r="FX17" s="9">
        <v>239.017</v>
      </c>
      <c r="FY17" s="9">
        <v>159.179</v>
      </c>
      <c r="FZ17" s="9">
        <v>79.837000000000003</v>
      </c>
      <c r="GA17" s="9">
        <v>28.039000000000001</v>
      </c>
      <c r="GB17" s="9">
        <v>12.097</v>
      </c>
      <c r="GC17" s="9">
        <v>15.943</v>
      </c>
      <c r="GD17" s="9">
        <v>12.055</v>
      </c>
      <c r="GE17" s="9">
        <v>7.1790000000000003</v>
      </c>
      <c r="GF17" s="9">
        <v>4.8760000000000003</v>
      </c>
      <c r="GG17" s="9">
        <v>9.0380000000000003</v>
      </c>
      <c r="GH17" s="9">
        <v>3.5539999999999998</v>
      </c>
      <c r="GI17" s="9">
        <v>5.484</v>
      </c>
      <c r="GJ17" s="9">
        <v>6.9459999999999997</v>
      </c>
      <c r="GK17" s="9">
        <v>1.3640000000000001</v>
      </c>
      <c r="GL17" s="9">
        <v>5.5830000000000002</v>
      </c>
      <c r="GM17" s="9">
        <v>34.395000000000003</v>
      </c>
      <c r="GN17" s="9">
        <v>17.381</v>
      </c>
      <c r="GO17" s="9">
        <v>17.013999999999999</v>
      </c>
      <c r="GP17" s="9">
        <v>9.952</v>
      </c>
      <c r="GQ17" s="9">
        <v>5.2469999999999999</v>
      </c>
      <c r="GR17" s="9">
        <v>4.7039999999999997</v>
      </c>
      <c r="GS17" s="9">
        <v>10.061</v>
      </c>
      <c r="GT17" s="9">
        <v>6.2060000000000004</v>
      </c>
      <c r="GU17" s="9">
        <v>3.855</v>
      </c>
      <c r="GV17" s="9">
        <v>14.382999999999999</v>
      </c>
      <c r="GW17" s="9">
        <v>5.9279999999999999</v>
      </c>
      <c r="GX17" s="9">
        <v>8.4550000000000001</v>
      </c>
      <c r="GY17" s="9">
        <v>103.655</v>
      </c>
      <c r="GZ17" s="9">
        <v>64</v>
      </c>
      <c r="HA17" s="9">
        <v>39.655000000000001</v>
      </c>
      <c r="HB17" s="9">
        <v>845.66399999999999</v>
      </c>
      <c r="HC17" s="9">
        <v>440.50700000000001</v>
      </c>
      <c r="HD17" s="9">
        <v>405.15699999999998</v>
      </c>
      <c r="HE17" s="9">
        <v>125.727</v>
      </c>
      <c r="HF17" s="9">
        <v>65.698999999999998</v>
      </c>
      <c r="HG17" s="9">
        <v>60.029000000000003</v>
      </c>
      <c r="HH17" s="9">
        <v>57.883000000000003</v>
      </c>
      <c r="HI17" s="9">
        <v>29.802</v>
      </c>
      <c r="HJ17" s="9">
        <v>28.081</v>
      </c>
      <c r="HK17" s="9">
        <v>26.484999999999999</v>
      </c>
      <c r="HL17" s="9">
        <v>13.782</v>
      </c>
      <c r="HM17" s="9">
        <v>12.702</v>
      </c>
      <c r="HN17" s="9">
        <v>31.398</v>
      </c>
      <c r="HO17" s="9">
        <v>16.02</v>
      </c>
      <c r="HP17" s="9">
        <v>15.378</v>
      </c>
      <c r="HQ17" s="9">
        <v>32.402000000000001</v>
      </c>
      <c r="HR17" s="9">
        <v>17.536999999999999</v>
      </c>
      <c r="HS17" s="9">
        <v>14.866</v>
      </c>
      <c r="HT17" s="9">
        <v>25.143000000000001</v>
      </c>
      <c r="HU17" s="9">
        <v>12.266</v>
      </c>
      <c r="HV17" s="9">
        <v>12.877000000000001</v>
      </c>
      <c r="HW17" s="9">
        <v>14.973000000000001</v>
      </c>
      <c r="HX17" s="9">
        <v>8.6359999999999992</v>
      </c>
      <c r="HY17" s="9">
        <v>6.3369999999999997</v>
      </c>
      <c r="HZ17" s="9">
        <v>24.837</v>
      </c>
      <c r="IA17" s="9">
        <v>12.532999999999999</v>
      </c>
      <c r="IB17" s="9">
        <v>12.304</v>
      </c>
      <c r="IC17" s="9">
        <v>7.2670000000000003</v>
      </c>
      <c r="ID17" s="9">
        <v>4.9509999999999996</v>
      </c>
      <c r="IE17" s="9">
        <v>2.3149999999999999</v>
      </c>
      <c r="IF17" s="9">
        <v>7.968</v>
      </c>
      <c r="IG17" s="9">
        <v>4.1289999999999996</v>
      </c>
      <c r="IH17" s="9">
        <v>3.839</v>
      </c>
      <c r="II17" s="9">
        <v>9.6020000000000003</v>
      </c>
      <c r="IJ17" s="9">
        <v>3.452</v>
      </c>
      <c r="IK17" s="9">
        <v>6.15</v>
      </c>
      <c r="IL17" s="9">
        <v>18.073</v>
      </c>
      <c r="IM17" s="9">
        <v>8.6329999999999991</v>
      </c>
      <c r="IN17" s="9">
        <v>9.44</v>
      </c>
      <c r="IO17" s="9">
        <v>6.6319999999999997</v>
      </c>
      <c r="IP17" s="9">
        <v>3.657</v>
      </c>
      <c r="IQ17" s="9">
        <v>2.9750000000000001</v>
      </c>
    </row>
    <row r="18" spans="1:251">
      <c r="A18" s="10">
        <v>44593</v>
      </c>
      <c r="B18" s="9">
        <v>200.31800000000001</v>
      </c>
      <c r="C18" s="9">
        <v>141.44900000000001</v>
      </c>
      <c r="D18" s="9">
        <v>71.472999999999999</v>
      </c>
      <c r="E18" s="9">
        <v>69.975999999999999</v>
      </c>
      <c r="F18" s="9">
        <v>142.44300000000001</v>
      </c>
      <c r="G18" s="9">
        <v>70.388000000000005</v>
      </c>
      <c r="H18" s="9">
        <v>72.055000000000007</v>
      </c>
      <c r="I18" s="9">
        <v>107.36499999999999</v>
      </c>
      <c r="J18" s="9">
        <v>49.078000000000003</v>
      </c>
      <c r="K18" s="9">
        <v>58.286999999999999</v>
      </c>
      <c r="L18" s="9">
        <v>1737.934</v>
      </c>
      <c r="M18" s="9">
        <v>896.78099999999995</v>
      </c>
      <c r="N18" s="9">
        <v>841.154</v>
      </c>
      <c r="O18" s="9">
        <v>532.19600000000003</v>
      </c>
      <c r="P18" s="9">
        <v>338.48</v>
      </c>
      <c r="Q18" s="9">
        <v>193.71600000000001</v>
      </c>
      <c r="R18" s="9">
        <v>290.67700000000002</v>
      </c>
      <c r="S18" s="9">
        <v>190.29499999999999</v>
      </c>
      <c r="T18" s="9">
        <v>100.38200000000001</v>
      </c>
      <c r="U18" s="9">
        <v>44.47</v>
      </c>
      <c r="V18" s="9">
        <v>23.541</v>
      </c>
      <c r="W18" s="9">
        <v>20.93</v>
      </c>
      <c r="X18" s="9">
        <v>13.78</v>
      </c>
      <c r="Y18" s="9">
        <v>9.3979999999999997</v>
      </c>
      <c r="Z18" s="9">
        <v>4.3819999999999997</v>
      </c>
      <c r="AA18" s="9">
        <v>15.318</v>
      </c>
      <c r="AB18" s="9">
        <v>9.2140000000000004</v>
      </c>
      <c r="AC18" s="9">
        <v>6.1050000000000004</v>
      </c>
      <c r="AD18" s="9">
        <v>15.372</v>
      </c>
      <c r="AE18" s="9">
        <v>4.9290000000000003</v>
      </c>
      <c r="AF18" s="9">
        <v>10.443</v>
      </c>
      <c r="AG18" s="9">
        <v>40.911000000000001</v>
      </c>
      <c r="AH18" s="9">
        <v>22.483000000000001</v>
      </c>
      <c r="AI18" s="9">
        <v>18.427</v>
      </c>
      <c r="AJ18" s="9">
        <v>13.372999999999999</v>
      </c>
      <c r="AK18" s="9">
        <v>10.932</v>
      </c>
      <c r="AL18" s="9">
        <v>2.4409999999999998</v>
      </c>
      <c r="AM18" s="9">
        <v>11.692</v>
      </c>
      <c r="AN18" s="9">
        <v>6.4989999999999997</v>
      </c>
      <c r="AO18" s="9">
        <v>5.1929999999999996</v>
      </c>
      <c r="AP18" s="9">
        <v>15.845000000000001</v>
      </c>
      <c r="AQ18" s="9">
        <v>5.0519999999999996</v>
      </c>
      <c r="AR18" s="9">
        <v>10.792</v>
      </c>
      <c r="AS18" s="9">
        <v>156.13800000000001</v>
      </c>
      <c r="AT18" s="9">
        <v>102.161</v>
      </c>
      <c r="AU18" s="9">
        <v>53.976999999999997</v>
      </c>
      <c r="AV18" s="9">
        <v>2663.6849999999999</v>
      </c>
      <c r="AW18" s="9">
        <v>1367.2260000000001</v>
      </c>
      <c r="AX18" s="9">
        <v>1296.4590000000001</v>
      </c>
      <c r="AY18" s="9">
        <v>589.74900000000002</v>
      </c>
      <c r="AZ18" s="9">
        <v>285.11200000000002</v>
      </c>
      <c r="BA18" s="9">
        <v>304.637</v>
      </c>
      <c r="BB18" s="9">
        <v>258.71499999999997</v>
      </c>
      <c r="BC18" s="9">
        <v>133.21600000000001</v>
      </c>
      <c r="BD18" s="9">
        <v>125.5</v>
      </c>
      <c r="BE18" s="9">
        <v>108.005</v>
      </c>
      <c r="BF18" s="9">
        <v>55.152000000000001</v>
      </c>
      <c r="BG18" s="9">
        <v>52.853000000000002</v>
      </c>
      <c r="BH18" s="9">
        <v>150.71</v>
      </c>
      <c r="BI18" s="9">
        <v>78.063000000000002</v>
      </c>
      <c r="BJ18" s="9">
        <v>72.647000000000006</v>
      </c>
      <c r="BK18" s="9">
        <v>135.21600000000001</v>
      </c>
      <c r="BL18" s="9">
        <v>71.724999999999994</v>
      </c>
      <c r="BM18" s="9">
        <v>63.491</v>
      </c>
      <c r="BN18" s="9">
        <v>122.786</v>
      </c>
      <c r="BO18" s="9">
        <v>60.777000000000001</v>
      </c>
      <c r="BP18" s="9">
        <v>62.009</v>
      </c>
      <c r="BQ18" s="9">
        <v>82.001000000000005</v>
      </c>
      <c r="BR18" s="9">
        <v>45.48</v>
      </c>
      <c r="BS18" s="9">
        <v>36.521000000000001</v>
      </c>
      <c r="BT18" s="9">
        <v>98.218000000000004</v>
      </c>
      <c r="BU18" s="9">
        <v>48.363999999999997</v>
      </c>
      <c r="BV18" s="9">
        <v>49.853999999999999</v>
      </c>
      <c r="BW18" s="9">
        <v>33.887</v>
      </c>
      <c r="BX18" s="9">
        <v>25.187000000000001</v>
      </c>
      <c r="BY18" s="9">
        <v>8.6999999999999993</v>
      </c>
      <c r="BZ18" s="9">
        <v>37.027999999999999</v>
      </c>
      <c r="CA18" s="9">
        <v>17.073</v>
      </c>
      <c r="CB18" s="9">
        <v>19.954999999999998</v>
      </c>
      <c r="CC18" s="9">
        <v>27.302</v>
      </c>
      <c r="CD18" s="9">
        <v>6.1029999999999998</v>
      </c>
      <c r="CE18" s="9">
        <v>21.199000000000002</v>
      </c>
      <c r="CF18" s="9">
        <v>78.495999999999995</v>
      </c>
      <c r="CG18" s="9">
        <v>39.372</v>
      </c>
      <c r="CH18" s="9">
        <v>39.125</v>
      </c>
      <c r="CI18" s="9">
        <v>38.677999999999997</v>
      </c>
      <c r="CJ18" s="9">
        <v>26.617000000000001</v>
      </c>
      <c r="CK18" s="9">
        <v>12.061</v>
      </c>
      <c r="CL18" s="9">
        <v>24</v>
      </c>
      <c r="CM18" s="9">
        <v>9.7129999999999992</v>
      </c>
      <c r="CN18" s="9">
        <v>14.287000000000001</v>
      </c>
      <c r="CO18" s="9">
        <v>15.818</v>
      </c>
      <c r="CP18" s="9">
        <v>3.0419999999999998</v>
      </c>
      <c r="CQ18" s="9">
        <v>12.776</v>
      </c>
      <c r="CR18" s="9">
        <v>173.39</v>
      </c>
      <c r="CS18" s="9">
        <v>86.322999999999993</v>
      </c>
      <c r="CT18" s="9">
        <v>87.066999999999993</v>
      </c>
      <c r="CU18" s="9">
        <v>85.325000000000003</v>
      </c>
      <c r="CV18" s="9">
        <v>46.892000000000003</v>
      </c>
      <c r="CW18" s="9">
        <v>38.433</v>
      </c>
      <c r="CX18" s="9">
        <v>331.03300000000002</v>
      </c>
      <c r="CY18" s="9">
        <v>151.89599999999999</v>
      </c>
      <c r="CZ18" s="9">
        <v>179.137</v>
      </c>
      <c r="DA18" s="9">
        <v>2073.9360000000001</v>
      </c>
      <c r="DB18" s="9">
        <v>1082.114</v>
      </c>
      <c r="DC18" s="9">
        <v>991.822</v>
      </c>
      <c r="DD18" s="9">
        <v>1705.9079999999999</v>
      </c>
      <c r="DE18" s="9">
        <v>842.19600000000003</v>
      </c>
      <c r="DF18" s="9">
        <v>863.71199999999999</v>
      </c>
      <c r="DG18" s="9">
        <v>1608.835</v>
      </c>
      <c r="DH18" s="9">
        <v>797.83299999999997</v>
      </c>
      <c r="DI18" s="9">
        <v>811.00199999999995</v>
      </c>
      <c r="DJ18" s="9">
        <v>58.481000000000002</v>
      </c>
      <c r="DK18" s="9">
        <v>24.385000000000002</v>
      </c>
      <c r="DL18" s="9">
        <v>34.095999999999997</v>
      </c>
      <c r="DM18" s="9">
        <v>35.036000000000001</v>
      </c>
      <c r="DN18" s="9">
        <v>18.478999999999999</v>
      </c>
      <c r="DO18" s="9">
        <v>16.558</v>
      </c>
      <c r="DP18" s="9">
        <v>1296.704</v>
      </c>
      <c r="DQ18" s="9">
        <v>663.73299999999995</v>
      </c>
      <c r="DR18" s="9">
        <v>632.971</v>
      </c>
      <c r="DS18" s="9">
        <v>107.407</v>
      </c>
      <c r="DT18" s="9">
        <v>43.238</v>
      </c>
      <c r="DU18" s="9">
        <v>64.168999999999997</v>
      </c>
      <c r="DV18" s="9">
        <v>29.405000000000001</v>
      </c>
      <c r="DW18" s="9">
        <v>17.321999999999999</v>
      </c>
      <c r="DX18" s="9">
        <v>12.084</v>
      </c>
      <c r="DY18" s="9">
        <v>32.369</v>
      </c>
      <c r="DZ18" s="9">
        <v>15.023999999999999</v>
      </c>
      <c r="EA18" s="9">
        <v>17.344999999999999</v>
      </c>
      <c r="EB18" s="9">
        <v>45.633000000000003</v>
      </c>
      <c r="EC18" s="9">
        <v>10.891999999999999</v>
      </c>
      <c r="ED18" s="9">
        <v>34.74</v>
      </c>
      <c r="EE18" s="9">
        <v>77.688999999999993</v>
      </c>
      <c r="EF18" s="9">
        <v>25.952999999999999</v>
      </c>
      <c r="EG18" s="9">
        <v>51.735999999999997</v>
      </c>
      <c r="EH18" s="9">
        <v>17.957999999999998</v>
      </c>
      <c r="EI18" s="9">
        <v>10.891</v>
      </c>
      <c r="EJ18" s="9">
        <v>7.0670000000000002</v>
      </c>
      <c r="EK18" s="9">
        <v>32.097000000000001</v>
      </c>
      <c r="EL18" s="9">
        <v>8.8290000000000006</v>
      </c>
      <c r="EM18" s="9">
        <v>23.268999999999998</v>
      </c>
      <c r="EN18" s="9">
        <v>27.632999999999999</v>
      </c>
      <c r="EO18" s="9">
        <v>6.2329999999999997</v>
      </c>
      <c r="EP18" s="9">
        <v>21.4</v>
      </c>
      <c r="EQ18" s="9">
        <v>224.10900000000001</v>
      </c>
      <c r="ER18" s="9">
        <v>109.27200000000001</v>
      </c>
      <c r="ES18" s="9">
        <v>114.837</v>
      </c>
      <c r="ET18" s="9">
        <v>212.071</v>
      </c>
      <c r="EU18" s="9">
        <v>113.425</v>
      </c>
      <c r="EV18" s="9">
        <v>98.646000000000001</v>
      </c>
      <c r="EW18" s="9">
        <v>1493.837</v>
      </c>
      <c r="EX18" s="9">
        <v>728.77099999999996</v>
      </c>
      <c r="EY18" s="9">
        <v>765.06600000000003</v>
      </c>
      <c r="EZ18" s="9">
        <v>179.75200000000001</v>
      </c>
      <c r="FA18" s="9">
        <v>82.341999999999999</v>
      </c>
      <c r="FB18" s="9">
        <v>97.41</v>
      </c>
      <c r="FC18" s="9">
        <v>1526.1559999999999</v>
      </c>
      <c r="FD18" s="9">
        <v>759.85400000000004</v>
      </c>
      <c r="FE18" s="9">
        <v>766.30200000000002</v>
      </c>
      <c r="FF18" s="9">
        <v>294.43700000000001</v>
      </c>
      <c r="FG18" s="9">
        <v>148.411</v>
      </c>
      <c r="FH18" s="9">
        <v>146.02600000000001</v>
      </c>
      <c r="FI18" s="9">
        <v>97.385000000000005</v>
      </c>
      <c r="FJ18" s="9">
        <v>47.356000000000002</v>
      </c>
      <c r="FK18" s="9">
        <v>50.029000000000003</v>
      </c>
      <c r="FL18" s="9">
        <v>114.68600000000001</v>
      </c>
      <c r="FM18" s="9">
        <v>66.069000000000003</v>
      </c>
      <c r="FN18" s="9">
        <v>48.616999999999997</v>
      </c>
      <c r="FO18" s="9">
        <v>82.366</v>
      </c>
      <c r="FP18" s="9">
        <v>34.985999999999997</v>
      </c>
      <c r="FQ18" s="9">
        <v>47.38</v>
      </c>
      <c r="FR18" s="9">
        <v>1411.471</v>
      </c>
      <c r="FS18" s="9">
        <v>693.78499999999997</v>
      </c>
      <c r="FT18" s="9">
        <v>717.68600000000004</v>
      </c>
      <c r="FU18" s="9">
        <v>368.02800000000002</v>
      </c>
      <c r="FV18" s="9">
        <v>239.91800000000001</v>
      </c>
      <c r="FW18" s="9">
        <v>128.11000000000001</v>
      </c>
      <c r="FX18" s="9">
        <v>226.541</v>
      </c>
      <c r="FY18" s="9">
        <v>152.001</v>
      </c>
      <c r="FZ18" s="9">
        <v>74.539000000000001</v>
      </c>
      <c r="GA18" s="9">
        <v>21.327000000000002</v>
      </c>
      <c r="GB18" s="9">
        <v>13.167</v>
      </c>
      <c r="GC18" s="9">
        <v>8.16</v>
      </c>
      <c r="GD18" s="9">
        <v>6.3380000000000001</v>
      </c>
      <c r="GE18" s="9">
        <v>3.8079999999999998</v>
      </c>
      <c r="GF18" s="9">
        <v>2.5299999999999998</v>
      </c>
      <c r="GG18" s="9">
        <v>6.835</v>
      </c>
      <c r="GH18" s="9">
        <v>4.1980000000000004</v>
      </c>
      <c r="GI18" s="9">
        <v>2.6360000000000001</v>
      </c>
      <c r="GJ18" s="9">
        <v>8.1549999999999994</v>
      </c>
      <c r="GK18" s="9">
        <v>5.1609999999999996</v>
      </c>
      <c r="GL18" s="9">
        <v>2.9940000000000002</v>
      </c>
      <c r="GM18" s="9">
        <v>14.743</v>
      </c>
      <c r="GN18" s="9">
        <v>7.5140000000000002</v>
      </c>
      <c r="GO18" s="9">
        <v>7.2290000000000001</v>
      </c>
      <c r="GP18" s="9">
        <v>5.3890000000000002</v>
      </c>
      <c r="GQ18" s="9">
        <v>4.0110000000000001</v>
      </c>
      <c r="GR18" s="9">
        <v>1.377</v>
      </c>
      <c r="GS18" s="9">
        <v>4.3360000000000003</v>
      </c>
      <c r="GT18" s="9">
        <v>2.306</v>
      </c>
      <c r="GU18" s="9">
        <v>2.0289999999999999</v>
      </c>
      <c r="GV18" s="9">
        <v>5.0190000000000001</v>
      </c>
      <c r="GW18" s="9">
        <v>1.196</v>
      </c>
      <c r="GX18" s="9">
        <v>3.823</v>
      </c>
      <c r="GY18" s="9">
        <v>105.41800000000001</v>
      </c>
      <c r="GZ18" s="9">
        <v>67.236000000000004</v>
      </c>
      <c r="HA18" s="9">
        <v>38.180999999999997</v>
      </c>
      <c r="HB18" s="9">
        <v>885.96199999999999</v>
      </c>
      <c r="HC18" s="9">
        <v>457.33199999999999</v>
      </c>
      <c r="HD18" s="9">
        <v>428.63</v>
      </c>
      <c r="HE18" s="9">
        <v>179.77199999999999</v>
      </c>
      <c r="HF18" s="9">
        <v>86.144000000000005</v>
      </c>
      <c r="HG18" s="9">
        <v>93.628</v>
      </c>
      <c r="HH18" s="9">
        <v>77.024000000000001</v>
      </c>
      <c r="HI18" s="9">
        <v>41.624000000000002</v>
      </c>
      <c r="HJ18" s="9">
        <v>35.4</v>
      </c>
      <c r="HK18" s="9">
        <v>33.021000000000001</v>
      </c>
      <c r="HL18" s="9">
        <v>15.321</v>
      </c>
      <c r="HM18" s="9">
        <v>17.7</v>
      </c>
      <c r="HN18" s="9">
        <v>44.003</v>
      </c>
      <c r="HO18" s="9">
        <v>26.303000000000001</v>
      </c>
      <c r="HP18" s="9">
        <v>17.7</v>
      </c>
      <c r="HQ18" s="9">
        <v>41.505000000000003</v>
      </c>
      <c r="HR18" s="9">
        <v>22.792000000000002</v>
      </c>
      <c r="HS18" s="9">
        <v>18.713000000000001</v>
      </c>
      <c r="HT18" s="9">
        <v>35.518999999999998</v>
      </c>
      <c r="HU18" s="9">
        <v>18.832000000000001</v>
      </c>
      <c r="HV18" s="9">
        <v>16.687999999999999</v>
      </c>
      <c r="HW18" s="9">
        <v>21.393000000000001</v>
      </c>
      <c r="HX18" s="9">
        <v>11.709</v>
      </c>
      <c r="HY18" s="9">
        <v>9.6839999999999993</v>
      </c>
      <c r="HZ18" s="9">
        <v>31.605</v>
      </c>
      <c r="IA18" s="9">
        <v>17.652999999999999</v>
      </c>
      <c r="IB18" s="9">
        <v>13.952</v>
      </c>
      <c r="IC18" s="9">
        <v>6.524</v>
      </c>
      <c r="ID18" s="9">
        <v>4.4859999999999998</v>
      </c>
      <c r="IE18" s="9">
        <v>2.0390000000000001</v>
      </c>
      <c r="IF18" s="9">
        <v>14.523999999999999</v>
      </c>
      <c r="IG18" s="9">
        <v>8.9849999999999994</v>
      </c>
      <c r="IH18" s="9">
        <v>5.5389999999999997</v>
      </c>
      <c r="II18" s="9">
        <v>10.557</v>
      </c>
      <c r="IJ18" s="9">
        <v>4.1820000000000004</v>
      </c>
      <c r="IK18" s="9">
        <v>6.375</v>
      </c>
      <c r="IL18" s="9">
        <v>24.026</v>
      </c>
      <c r="IM18" s="9">
        <v>12.262</v>
      </c>
      <c r="IN18" s="9">
        <v>11.763999999999999</v>
      </c>
      <c r="IO18" s="9">
        <v>12.967000000000001</v>
      </c>
      <c r="IP18" s="9">
        <v>8.8170000000000002</v>
      </c>
      <c r="IQ18" s="9">
        <v>4.1500000000000004</v>
      </c>
    </row>
    <row r="19" spans="1:251">
      <c r="A19" s="10">
        <v>44958</v>
      </c>
      <c r="B19" s="9">
        <v>208.702</v>
      </c>
      <c r="C19" s="9">
        <v>156.02000000000001</v>
      </c>
      <c r="D19" s="9">
        <v>75.457999999999998</v>
      </c>
      <c r="E19" s="9">
        <v>80.561999999999998</v>
      </c>
      <c r="F19" s="9">
        <v>173.566</v>
      </c>
      <c r="G19" s="9">
        <v>92.204999999999998</v>
      </c>
      <c r="H19" s="9">
        <v>81.36</v>
      </c>
      <c r="I19" s="9">
        <v>90.682000000000002</v>
      </c>
      <c r="J19" s="9">
        <v>43.902999999999999</v>
      </c>
      <c r="K19" s="9">
        <v>46.779000000000003</v>
      </c>
      <c r="L19" s="9">
        <v>1838.81</v>
      </c>
      <c r="M19" s="9">
        <v>928.13</v>
      </c>
      <c r="N19" s="9">
        <v>910.68</v>
      </c>
      <c r="O19" s="9">
        <v>520.57299999999998</v>
      </c>
      <c r="P19" s="9">
        <v>334.209</v>
      </c>
      <c r="Q19" s="9">
        <v>186.363</v>
      </c>
      <c r="R19" s="9">
        <v>340.52</v>
      </c>
      <c r="S19" s="9">
        <v>224.292</v>
      </c>
      <c r="T19" s="9">
        <v>116.22799999999999</v>
      </c>
      <c r="U19" s="9">
        <v>25.11</v>
      </c>
      <c r="V19" s="9">
        <v>13.802</v>
      </c>
      <c r="W19" s="9">
        <v>11.308</v>
      </c>
      <c r="X19" s="9">
        <v>9.1180000000000003</v>
      </c>
      <c r="Y19" s="9">
        <v>7.9939999999999998</v>
      </c>
      <c r="Z19" s="9">
        <v>1.125</v>
      </c>
      <c r="AA19" s="9">
        <v>6.7839999999999998</v>
      </c>
      <c r="AB19" s="9">
        <v>3.262</v>
      </c>
      <c r="AC19" s="9">
        <v>3.5219999999999998</v>
      </c>
      <c r="AD19" s="9">
        <v>9.2070000000000007</v>
      </c>
      <c r="AE19" s="9">
        <v>2.5459999999999998</v>
      </c>
      <c r="AF19" s="9">
        <v>6.6609999999999996</v>
      </c>
      <c r="AG19" s="9">
        <v>29.858000000000001</v>
      </c>
      <c r="AH19" s="9">
        <v>12.163</v>
      </c>
      <c r="AI19" s="9">
        <v>17.695</v>
      </c>
      <c r="AJ19" s="9">
        <v>7.6</v>
      </c>
      <c r="AK19" s="9">
        <v>5.1909999999999998</v>
      </c>
      <c r="AL19" s="9">
        <v>2.4089999999999998</v>
      </c>
      <c r="AM19" s="9">
        <v>11.904</v>
      </c>
      <c r="AN19" s="9">
        <v>6.4210000000000003</v>
      </c>
      <c r="AO19" s="9">
        <v>5.4820000000000002</v>
      </c>
      <c r="AP19" s="9">
        <v>10.353999999999999</v>
      </c>
      <c r="AQ19" s="9">
        <v>0.55100000000000005</v>
      </c>
      <c r="AR19" s="9">
        <v>9.8030000000000008</v>
      </c>
      <c r="AS19" s="9">
        <v>125.08499999999999</v>
      </c>
      <c r="AT19" s="9">
        <v>83.951999999999998</v>
      </c>
      <c r="AU19" s="9">
        <v>41.133000000000003</v>
      </c>
      <c r="AV19" s="9">
        <v>2746.663</v>
      </c>
      <c r="AW19" s="9">
        <v>1409.1890000000001</v>
      </c>
      <c r="AX19" s="9">
        <v>1337.4749999999999</v>
      </c>
      <c r="AY19" s="9">
        <v>593.95899999999995</v>
      </c>
      <c r="AZ19" s="9">
        <v>290.53300000000002</v>
      </c>
      <c r="BA19" s="9">
        <v>303.42599999999999</v>
      </c>
      <c r="BB19" s="9">
        <v>278.209</v>
      </c>
      <c r="BC19" s="9">
        <v>143.792</v>
      </c>
      <c r="BD19" s="9">
        <v>134.417</v>
      </c>
      <c r="BE19" s="9">
        <v>114.435</v>
      </c>
      <c r="BF19" s="9">
        <v>56.082000000000001</v>
      </c>
      <c r="BG19" s="9">
        <v>58.353000000000002</v>
      </c>
      <c r="BH19" s="9">
        <v>162.071</v>
      </c>
      <c r="BI19" s="9">
        <v>86.515000000000001</v>
      </c>
      <c r="BJ19" s="9">
        <v>75.555999999999997</v>
      </c>
      <c r="BK19" s="9">
        <v>149.61000000000001</v>
      </c>
      <c r="BL19" s="9">
        <v>77.643000000000001</v>
      </c>
      <c r="BM19" s="9">
        <v>71.966999999999999</v>
      </c>
      <c r="BN19" s="9">
        <v>124.242</v>
      </c>
      <c r="BO19" s="9">
        <v>62.953000000000003</v>
      </c>
      <c r="BP19" s="9">
        <v>61.289000000000001</v>
      </c>
      <c r="BQ19" s="9">
        <v>88.078000000000003</v>
      </c>
      <c r="BR19" s="9">
        <v>52.569000000000003</v>
      </c>
      <c r="BS19" s="9">
        <v>35.509</v>
      </c>
      <c r="BT19" s="9">
        <v>94.649000000000001</v>
      </c>
      <c r="BU19" s="9">
        <v>47.738999999999997</v>
      </c>
      <c r="BV19" s="9">
        <v>46.91</v>
      </c>
      <c r="BW19" s="9">
        <v>34.728999999999999</v>
      </c>
      <c r="BX19" s="9">
        <v>23.364999999999998</v>
      </c>
      <c r="BY19" s="9">
        <v>11.364000000000001</v>
      </c>
      <c r="BZ19" s="9">
        <v>29.968</v>
      </c>
      <c r="CA19" s="9">
        <v>14.893000000000001</v>
      </c>
      <c r="CB19" s="9">
        <v>15.074999999999999</v>
      </c>
      <c r="CC19" s="9">
        <v>29.951000000000001</v>
      </c>
      <c r="CD19" s="9">
        <v>9.4809999999999999</v>
      </c>
      <c r="CE19" s="9">
        <v>20.47</v>
      </c>
      <c r="CF19" s="9">
        <v>95.481999999999999</v>
      </c>
      <c r="CG19" s="9">
        <v>43.484000000000002</v>
      </c>
      <c r="CH19" s="9">
        <v>51.997999999999998</v>
      </c>
      <c r="CI19" s="9">
        <v>47.783999999999999</v>
      </c>
      <c r="CJ19" s="9">
        <v>28.829000000000001</v>
      </c>
      <c r="CK19" s="9">
        <v>18.954999999999998</v>
      </c>
      <c r="CL19" s="9">
        <v>29.138999999999999</v>
      </c>
      <c r="CM19" s="9">
        <v>7.8159999999999998</v>
      </c>
      <c r="CN19" s="9">
        <v>21.323</v>
      </c>
      <c r="CO19" s="9">
        <v>18.559000000000001</v>
      </c>
      <c r="CP19" s="9">
        <v>6.8390000000000004</v>
      </c>
      <c r="CQ19" s="9">
        <v>11.72</v>
      </c>
      <c r="CR19" s="9">
        <v>186.43100000000001</v>
      </c>
      <c r="CS19" s="9">
        <v>98.747</v>
      </c>
      <c r="CT19" s="9">
        <v>87.683999999999997</v>
      </c>
      <c r="CU19" s="9">
        <v>91.778000000000006</v>
      </c>
      <c r="CV19" s="9">
        <v>45.045000000000002</v>
      </c>
      <c r="CW19" s="9">
        <v>46.732999999999997</v>
      </c>
      <c r="CX19" s="9">
        <v>315.75</v>
      </c>
      <c r="CY19" s="9">
        <v>146.74199999999999</v>
      </c>
      <c r="CZ19" s="9">
        <v>169.00899999999999</v>
      </c>
      <c r="DA19" s="9">
        <v>2152.7040000000002</v>
      </c>
      <c r="DB19" s="9">
        <v>1118.655</v>
      </c>
      <c r="DC19" s="9">
        <v>1034.049</v>
      </c>
      <c r="DD19" s="9">
        <v>1759.114</v>
      </c>
      <c r="DE19" s="9">
        <v>879.42499999999995</v>
      </c>
      <c r="DF19" s="9">
        <v>879.68899999999996</v>
      </c>
      <c r="DG19" s="9">
        <v>1640.6179999999999</v>
      </c>
      <c r="DH19" s="9">
        <v>828.03300000000002</v>
      </c>
      <c r="DI19" s="9">
        <v>812.58500000000004</v>
      </c>
      <c r="DJ19" s="9">
        <v>65.099999999999994</v>
      </c>
      <c r="DK19" s="9">
        <v>28.609000000000002</v>
      </c>
      <c r="DL19" s="9">
        <v>36.491</v>
      </c>
      <c r="DM19" s="9">
        <v>52.69</v>
      </c>
      <c r="DN19" s="9">
        <v>22.783999999999999</v>
      </c>
      <c r="DO19" s="9">
        <v>29.905999999999999</v>
      </c>
      <c r="DP19" s="9">
        <v>1295.7329999999999</v>
      </c>
      <c r="DQ19" s="9">
        <v>665.17399999999998</v>
      </c>
      <c r="DR19" s="9">
        <v>630.55899999999997</v>
      </c>
      <c r="DS19" s="9">
        <v>106.062</v>
      </c>
      <c r="DT19" s="9">
        <v>37.680999999999997</v>
      </c>
      <c r="DU19" s="9">
        <v>68.381</v>
      </c>
      <c r="DV19" s="9">
        <v>26.51</v>
      </c>
      <c r="DW19" s="9">
        <v>15.664999999999999</v>
      </c>
      <c r="DX19" s="9">
        <v>10.845000000000001</v>
      </c>
      <c r="DY19" s="9">
        <v>29.431000000000001</v>
      </c>
      <c r="DZ19" s="9">
        <v>9.2910000000000004</v>
      </c>
      <c r="EA19" s="9">
        <v>20.140999999999998</v>
      </c>
      <c r="EB19" s="9">
        <v>50.121000000000002</v>
      </c>
      <c r="EC19" s="9">
        <v>12.725</v>
      </c>
      <c r="ED19" s="9">
        <v>37.396000000000001</v>
      </c>
      <c r="EE19" s="9">
        <v>94.58</v>
      </c>
      <c r="EF19" s="9">
        <v>31.895</v>
      </c>
      <c r="EG19" s="9">
        <v>62.685000000000002</v>
      </c>
      <c r="EH19" s="9">
        <v>28.276</v>
      </c>
      <c r="EI19" s="9">
        <v>18.167999999999999</v>
      </c>
      <c r="EJ19" s="9">
        <v>10.109</v>
      </c>
      <c r="EK19" s="9">
        <v>35.143000000000001</v>
      </c>
      <c r="EL19" s="9">
        <v>9.0060000000000002</v>
      </c>
      <c r="EM19" s="9">
        <v>26.137</v>
      </c>
      <c r="EN19" s="9">
        <v>31.16</v>
      </c>
      <c r="EO19" s="9">
        <v>4.7220000000000004</v>
      </c>
      <c r="EP19" s="9">
        <v>26.439</v>
      </c>
      <c r="EQ19" s="9">
        <v>262.73899999999998</v>
      </c>
      <c r="ER19" s="9">
        <v>144.67500000000001</v>
      </c>
      <c r="ES19" s="9">
        <v>118.06399999999999</v>
      </c>
      <c r="ET19" s="9">
        <v>259.202</v>
      </c>
      <c r="EU19" s="9">
        <v>125.46899999999999</v>
      </c>
      <c r="EV19" s="9">
        <v>133.733</v>
      </c>
      <c r="EW19" s="9">
        <v>1499.912</v>
      </c>
      <c r="EX19" s="9">
        <v>753.95600000000002</v>
      </c>
      <c r="EY19" s="9">
        <v>745.95600000000002</v>
      </c>
      <c r="EZ19" s="9">
        <v>238.04400000000001</v>
      </c>
      <c r="FA19" s="9">
        <v>99.908000000000001</v>
      </c>
      <c r="FB19" s="9">
        <v>138.13499999999999</v>
      </c>
      <c r="FC19" s="9">
        <v>1521.07</v>
      </c>
      <c r="FD19" s="9">
        <v>779.51700000000005</v>
      </c>
      <c r="FE19" s="9">
        <v>741.553</v>
      </c>
      <c r="FF19" s="9">
        <v>356.05700000000002</v>
      </c>
      <c r="FG19" s="9">
        <v>160.262</v>
      </c>
      <c r="FH19" s="9">
        <v>195.79400000000001</v>
      </c>
      <c r="FI19" s="9">
        <v>141.18899999999999</v>
      </c>
      <c r="FJ19" s="9">
        <v>65.114999999999995</v>
      </c>
      <c r="FK19" s="9">
        <v>76.073999999999998</v>
      </c>
      <c r="FL19" s="9">
        <v>118.01300000000001</v>
      </c>
      <c r="FM19" s="9">
        <v>60.353999999999999</v>
      </c>
      <c r="FN19" s="9">
        <v>57.658999999999999</v>
      </c>
      <c r="FO19" s="9">
        <v>96.853999999999999</v>
      </c>
      <c r="FP19" s="9">
        <v>34.792999999999999</v>
      </c>
      <c r="FQ19" s="9">
        <v>62.061</v>
      </c>
      <c r="FR19" s="9">
        <v>1403.057</v>
      </c>
      <c r="FS19" s="9">
        <v>719.16300000000001</v>
      </c>
      <c r="FT19" s="9">
        <v>683.89400000000001</v>
      </c>
      <c r="FU19" s="9">
        <v>393.59100000000001</v>
      </c>
      <c r="FV19" s="9">
        <v>239.23</v>
      </c>
      <c r="FW19" s="9">
        <v>154.36099999999999</v>
      </c>
      <c r="FX19" s="9">
        <v>233.76499999999999</v>
      </c>
      <c r="FY19" s="9">
        <v>149.76599999999999</v>
      </c>
      <c r="FZ19" s="9">
        <v>83.998999999999995</v>
      </c>
      <c r="GA19" s="9">
        <v>20.067</v>
      </c>
      <c r="GB19" s="9">
        <v>12.266</v>
      </c>
      <c r="GC19" s="9">
        <v>7.8010000000000002</v>
      </c>
      <c r="GD19" s="9">
        <v>3.47</v>
      </c>
      <c r="GE19" s="9">
        <v>2.8740000000000001</v>
      </c>
      <c r="GF19" s="9">
        <v>0.59599999999999997</v>
      </c>
      <c r="GG19" s="9">
        <v>8.1270000000000007</v>
      </c>
      <c r="GH19" s="9">
        <v>4.4219999999999997</v>
      </c>
      <c r="GI19" s="9">
        <v>3.7050000000000001</v>
      </c>
      <c r="GJ19" s="9">
        <v>8.4689999999999994</v>
      </c>
      <c r="GK19" s="9">
        <v>4.97</v>
      </c>
      <c r="GL19" s="9">
        <v>3.4990000000000001</v>
      </c>
      <c r="GM19" s="9">
        <v>29.059000000000001</v>
      </c>
      <c r="GN19" s="9">
        <v>14.12</v>
      </c>
      <c r="GO19" s="9">
        <v>14.94</v>
      </c>
      <c r="GP19" s="9">
        <v>6.2850000000000001</v>
      </c>
      <c r="GQ19" s="9">
        <v>5.1429999999999998</v>
      </c>
      <c r="GR19" s="9">
        <v>1.143</v>
      </c>
      <c r="GS19" s="9">
        <v>9.8230000000000004</v>
      </c>
      <c r="GT19" s="9">
        <v>5.1920000000000002</v>
      </c>
      <c r="GU19" s="9">
        <v>4.63</v>
      </c>
      <c r="GV19" s="9">
        <v>12.951000000000001</v>
      </c>
      <c r="GW19" s="9">
        <v>3.7850000000000001</v>
      </c>
      <c r="GX19" s="9">
        <v>9.1669999999999998</v>
      </c>
      <c r="GY19" s="9">
        <v>110.699</v>
      </c>
      <c r="GZ19" s="9">
        <v>63.078000000000003</v>
      </c>
      <c r="HA19" s="9">
        <v>47.621000000000002</v>
      </c>
      <c r="HB19" s="9">
        <v>920.49900000000002</v>
      </c>
      <c r="HC19" s="9">
        <v>480.05700000000002</v>
      </c>
      <c r="HD19" s="9">
        <v>440.44200000000001</v>
      </c>
      <c r="HE19" s="9">
        <v>183.911</v>
      </c>
      <c r="HF19" s="9">
        <v>93.460999999999999</v>
      </c>
      <c r="HG19" s="9">
        <v>90.448999999999998</v>
      </c>
      <c r="HH19" s="9">
        <v>81.665000000000006</v>
      </c>
      <c r="HI19" s="9">
        <v>44.939</v>
      </c>
      <c r="HJ19" s="9">
        <v>36.725999999999999</v>
      </c>
      <c r="HK19" s="9">
        <v>37.625</v>
      </c>
      <c r="HL19" s="9">
        <v>21.026</v>
      </c>
      <c r="HM19" s="9">
        <v>16.599</v>
      </c>
      <c r="HN19" s="9">
        <v>43.497</v>
      </c>
      <c r="HO19" s="9">
        <v>23.594000000000001</v>
      </c>
      <c r="HP19" s="9">
        <v>19.902999999999999</v>
      </c>
      <c r="HQ19" s="9">
        <v>46.112000000000002</v>
      </c>
      <c r="HR19" s="9">
        <v>24.937999999999999</v>
      </c>
      <c r="HS19" s="9">
        <v>21.173999999999999</v>
      </c>
      <c r="HT19" s="9">
        <v>34.347000000000001</v>
      </c>
      <c r="HU19" s="9">
        <v>19.100999999999999</v>
      </c>
      <c r="HV19" s="9">
        <v>15.244999999999999</v>
      </c>
      <c r="HW19" s="9">
        <v>28.709</v>
      </c>
      <c r="HX19" s="9">
        <v>19.638000000000002</v>
      </c>
      <c r="HY19" s="9">
        <v>9.0709999999999997</v>
      </c>
      <c r="HZ19" s="9">
        <v>28.170999999999999</v>
      </c>
      <c r="IA19" s="9">
        <v>14.086</v>
      </c>
      <c r="IB19" s="9">
        <v>14.086</v>
      </c>
      <c r="IC19" s="9">
        <v>7.21</v>
      </c>
      <c r="ID19" s="9">
        <v>5.4790000000000001</v>
      </c>
      <c r="IE19" s="9">
        <v>1.7310000000000001</v>
      </c>
      <c r="IF19" s="9">
        <v>12.132</v>
      </c>
      <c r="IG19" s="9">
        <v>6.0750000000000002</v>
      </c>
      <c r="IH19" s="9">
        <v>6.0570000000000004</v>
      </c>
      <c r="II19" s="9">
        <v>8.8290000000000006</v>
      </c>
      <c r="IJ19" s="9">
        <v>2.532</v>
      </c>
      <c r="IK19" s="9">
        <v>6.298</v>
      </c>
      <c r="IL19" s="9">
        <v>24.785</v>
      </c>
      <c r="IM19" s="9">
        <v>11.215999999999999</v>
      </c>
      <c r="IN19" s="9">
        <v>13.569000000000001</v>
      </c>
      <c r="IO19" s="9">
        <v>12.529</v>
      </c>
      <c r="IP19" s="9">
        <v>8.3490000000000002</v>
      </c>
      <c r="IQ19" s="9">
        <v>4.18</v>
      </c>
    </row>
    <row r="20" spans="1:251">
      <c r="A20" s="10">
        <v>45323</v>
      </c>
      <c r="B20" s="9">
        <v>188.184</v>
      </c>
      <c r="C20" s="9">
        <v>145.66</v>
      </c>
      <c r="D20" s="9">
        <v>74.581000000000003</v>
      </c>
      <c r="E20" s="9">
        <v>71.078000000000003</v>
      </c>
      <c r="F20" s="9">
        <v>151.04400000000001</v>
      </c>
      <c r="G20" s="9">
        <v>87.561999999999998</v>
      </c>
      <c r="H20" s="9">
        <v>63.481000000000002</v>
      </c>
      <c r="I20" s="9">
        <v>89.42</v>
      </c>
      <c r="J20" s="9">
        <v>35.795999999999999</v>
      </c>
      <c r="K20" s="9">
        <v>53.625</v>
      </c>
      <c r="L20" s="9">
        <v>2109.6770000000001</v>
      </c>
      <c r="M20" s="9">
        <v>1040.184</v>
      </c>
      <c r="N20" s="9">
        <v>1069.4929999999999</v>
      </c>
      <c r="O20" s="9">
        <v>510.5</v>
      </c>
      <c r="P20" s="9">
        <v>329.64800000000002</v>
      </c>
      <c r="Q20" s="9">
        <v>180.852</v>
      </c>
      <c r="R20" s="9">
        <v>321.82799999999997</v>
      </c>
      <c r="S20" s="9">
        <v>219.423</v>
      </c>
      <c r="T20" s="9">
        <v>102.405</v>
      </c>
      <c r="U20" s="9">
        <v>20.527999999999999</v>
      </c>
      <c r="V20" s="9">
        <v>11.558</v>
      </c>
      <c r="W20" s="9">
        <v>8.9700000000000006</v>
      </c>
      <c r="X20" s="9">
        <v>7.7619999999999996</v>
      </c>
      <c r="Y20" s="9">
        <v>5.1879999999999997</v>
      </c>
      <c r="Z20" s="9">
        <v>2.5739999999999998</v>
      </c>
      <c r="AA20" s="9">
        <v>5.4489999999999998</v>
      </c>
      <c r="AB20" s="9">
        <v>3.625</v>
      </c>
      <c r="AC20" s="9">
        <v>1.8240000000000001</v>
      </c>
      <c r="AD20" s="9">
        <v>7.3179999999999996</v>
      </c>
      <c r="AE20" s="9">
        <v>2.7450000000000001</v>
      </c>
      <c r="AF20" s="9">
        <v>4.5730000000000004</v>
      </c>
      <c r="AG20" s="9">
        <v>28.571000000000002</v>
      </c>
      <c r="AH20" s="9">
        <v>14.567</v>
      </c>
      <c r="AI20" s="9">
        <v>14.004</v>
      </c>
      <c r="AJ20" s="9">
        <v>7.798</v>
      </c>
      <c r="AK20" s="9">
        <v>4.9749999999999996</v>
      </c>
      <c r="AL20" s="9">
        <v>2.823</v>
      </c>
      <c r="AM20" s="9">
        <v>12.747</v>
      </c>
      <c r="AN20" s="9">
        <v>5.625</v>
      </c>
      <c r="AO20" s="9">
        <v>7.1230000000000002</v>
      </c>
      <c r="AP20" s="9">
        <v>8.0250000000000004</v>
      </c>
      <c r="AQ20" s="9">
        <v>3.9670000000000001</v>
      </c>
      <c r="AR20" s="9">
        <v>4.0579999999999998</v>
      </c>
      <c r="AS20" s="9">
        <v>139.57300000000001</v>
      </c>
      <c r="AT20" s="9">
        <v>84.1</v>
      </c>
      <c r="AU20" s="9">
        <v>55.472999999999999</v>
      </c>
      <c r="AV20" s="9">
        <v>2848.5210000000002</v>
      </c>
      <c r="AW20" s="9">
        <v>1451.4480000000001</v>
      </c>
      <c r="AX20" s="9">
        <v>1397.0719999999999</v>
      </c>
      <c r="AY20" s="9">
        <v>555.76599999999996</v>
      </c>
      <c r="AZ20" s="9">
        <v>264.92</v>
      </c>
      <c r="BA20" s="9">
        <v>290.846</v>
      </c>
      <c r="BB20" s="9">
        <v>245.155</v>
      </c>
      <c r="BC20" s="9">
        <v>123.57899999999999</v>
      </c>
      <c r="BD20" s="9">
        <v>121.577</v>
      </c>
      <c r="BE20" s="9">
        <v>106.351</v>
      </c>
      <c r="BF20" s="9">
        <v>52.238999999999997</v>
      </c>
      <c r="BG20" s="9">
        <v>54.112000000000002</v>
      </c>
      <c r="BH20" s="9">
        <v>136.035</v>
      </c>
      <c r="BI20" s="9">
        <v>69.171999999999997</v>
      </c>
      <c r="BJ20" s="9">
        <v>66.863</v>
      </c>
      <c r="BK20" s="9">
        <v>127.2</v>
      </c>
      <c r="BL20" s="9">
        <v>61.957000000000001</v>
      </c>
      <c r="BM20" s="9">
        <v>65.244</v>
      </c>
      <c r="BN20" s="9">
        <v>115.235</v>
      </c>
      <c r="BO20" s="9">
        <v>59.64</v>
      </c>
      <c r="BP20" s="9">
        <v>55.594999999999999</v>
      </c>
      <c r="BQ20" s="9">
        <v>80.971999999999994</v>
      </c>
      <c r="BR20" s="9">
        <v>45.651000000000003</v>
      </c>
      <c r="BS20" s="9">
        <v>35.320999999999998</v>
      </c>
      <c r="BT20" s="9">
        <v>72.239000000000004</v>
      </c>
      <c r="BU20" s="9">
        <v>34.488999999999997</v>
      </c>
      <c r="BV20" s="9">
        <v>37.75</v>
      </c>
      <c r="BW20" s="9">
        <v>26.27</v>
      </c>
      <c r="BX20" s="9">
        <v>18.239999999999998</v>
      </c>
      <c r="BY20" s="9">
        <v>8.0299999999999994</v>
      </c>
      <c r="BZ20" s="9">
        <v>24.137</v>
      </c>
      <c r="CA20" s="9">
        <v>9.07</v>
      </c>
      <c r="CB20" s="9">
        <v>15.068</v>
      </c>
      <c r="CC20" s="9">
        <v>21.832000000000001</v>
      </c>
      <c r="CD20" s="9">
        <v>7.1790000000000003</v>
      </c>
      <c r="CE20" s="9">
        <v>14.651999999999999</v>
      </c>
      <c r="CF20" s="9">
        <v>91.944999999999993</v>
      </c>
      <c r="CG20" s="9">
        <v>43.439</v>
      </c>
      <c r="CH20" s="9">
        <v>48.506</v>
      </c>
      <c r="CI20" s="9">
        <v>43.506</v>
      </c>
      <c r="CJ20" s="9">
        <v>27.138999999999999</v>
      </c>
      <c r="CK20" s="9">
        <v>16.367000000000001</v>
      </c>
      <c r="CL20" s="9">
        <v>28.024999999999999</v>
      </c>
      <c r="CM20" s="9">
        <v>10.119999999999999</v>
      </c>
      <c r="CN20" s="9">
        <v>17.905000000000001</v>
      </c>
      <c r="CO20" s="9">
        <v>20.414000000000001</v>
      </c>
      <c r="CP20" s="9">
        <v>6.18</v>
      </c>
      <c r="CQ20" s="9">
        <v>14.234</v>
      </c>
      <c r="CR20" s="9">
        <v>171.52</v>
      </c>
      <c r="CS20" s="9">
        <v>84.206000000000003</v>
      </c>
      <c r="CT20" s="9">
        <v>87.313999999999993</v>
      </c>
      <c r="CU20" s="9">
        <v>73.635000000000005</v>
      </c>
      <c r="CV20" s="9">
        <v>39.372999999999998</v>
      </c>
      <c r="CW20" s="9">
        <v>34.262</v>
      </c>
      <c r="CX20" s="9">
        <v>310.61</v>
      </c>
      <c r="CY20" s="9">
        <v>141.34100000000001</v>
      </c>
      <c r="CZ20" s="9">
        <v>169.26900000000001</v>
      </c>
      <c r="DA20" s="9">
        <v>2292.7550000000001</v>
      </c>
      <c r="DB20" s="9">
        <v>1186.528</v>
      </c>
      <c r="DC20" s="9">
        <v>1106.2260000000001</v>
      </c>
      <c r="DD20" s="9">
        <v>1882.5309999999999</v>
      </c>
      <c r="DE20" s="9">
        <v>934.15</v>
      </c>
      <c r="DF20" s="9">
        <v>948.38099999999997</v>
      </c>
      <c r="DG20" s="9">
        <v>1768.8009999999999</v>
      </c>
      <c r="DH20" s="9">
        <v>878.28</v>
      </c>
      <c r="DI20" s="9">
        <v>890.52099999999996</v>
      </c>
      <c r="DJ20" s="9">
        <v>60.149000000000001</v>
      </c>
      <c r="DK20" s="9">
        <v>30.728000000000002</v>
      </c>
      <c r="DL20" s="9">
        <v>29.420999999999999</v>
      </c>
      <c r="DM20" s="9">
        <v>49.682000000000002</v>
      </c>
      <c r="DN20" s="9">
        <v>24.286000000000001</v>
      </c>
      <c r="DO20" s="9">
        <v>25.396000000000001</v>
      </c>
      <c r="DP20" s="9">
        <v>1404.0930000000001</v>
      </c>
      <c r="DQ20" s="9">
        <v>704.50099999999998</v>
      </c>
      <c r="DR20" s="9">
        <v>699.59199999999998</v>
      </c>
      <c r="DS20" s="9">
        <v>114.078</v>
      </c>
      <c r="DT20" s="9">
        <v>42.192</v>
      </c>
      <c r="DU20" s="9">
        <v>71.885999999999996</v>
      </c>
      <c r="DV20" s="9">
        <v>33.228000000000002</v>
      </c>
      <c r="DW20" s="9">
        <v>19.603999999999999</v>
      </c>
      <c r="DX20" s="9">
        <v>13.622999999999999</v>
      </c>
      <c r="DY20" s="9">
        <v>37.265999999999998</v>
      </c>
      <c r="DZ20" s="9">
        <v>14.836</v>
      </c>
      <c r="EA20" s="9">
        <v>22.428999999999998</v>
      </c>
      <c r="EB20" s="9">
        <v>43.585000000000001</v>
      </c>
      <c r="EC20" s="9">
        <v>7.7519999999999998</v>
      </c>
      <c r="ED20" s="9">
        <v>35.834000000000003</v>
      </c>
      <c r="EE20" s="9">
        <v>91.007000000000005</v>
      </c>
      <c r="EF20" s="9">
        <v>33.893999999999998</v>
      </c>
      <c r="EG20" s="9">
        <v>57.113</v>
      </c>
      <c r="EH20" s="9">
        <v>27.356000000000002</v>
      </c>
      <c r="EI20" s="9">
        <v>16.928000000000001</v>
      </c>
      <c r="EJ20" s="9">
        <v>10.428000000000001</v>
      </c>
      <c r="EK20" s="9">
        <v>28.102</v>
      </c>
      <c r="EL20" s="9">
        <v>8.7750000000000004</v>
      </c>
      <c r="EM20" s="9">
        <v>19.326000000000001</v>
      </c>
      <c r="EN20" s="9">
        <v>35.548999999999999</v>
      </c>
      <c r="EO20" s="9">
        <v>8.1910000000000007</v>
      </c>
      <c r="EP20" s="9">
        <v>27.358000000000001</v>
      </c>
      <c r="EQ20" s="9">
        <v>273.35300000000001</v>
      </c>
      <c r="ER20" s="9">
        <v>153.56200000000001</v>
      </c>
      <c r="ES20" s="9">
        <v>119.79</v>
      </c>
      <c r="ET20" s="9">
        <v>236.83500000000001</v>
      </c>
      <c r="EU20" s="9">
        <v>111.42</v>
      </c>
      <c r="EV20" s="9">
        <v>125.41500000000001</v>
      </c>
      <c r="EW20" s="9">
        <v>1645.6959999999999</v>
      </c>
      <c r="EX20" s="9">
        <v>822.73</v>
      </c>
      <c r="EY20" s="9">
        <v>822.96699999999998</v>
      </c>
      <c r="EZ20" s="9">
        <v>205.50899999999999</v>
      </c>
      <c r="FA20" s="9">
        <v>95.088999999999999</v>
      </c>
      <c r="FB20" s="9">
        <v>110.42</v>
      </c>
      <c r="FC20" s="9">
        <v>1677.0219999999999</v>
      </c>
      <c r="FD20" s="9">
        <v>839.06100000000004</v>
      </c>
      <c r="FE20" s="9">
        <v>837.96100000000001</v>
      </c>
      <c r="FF20" s="9">
        <v>328.077</v>
      </c>
      <c r="FG20" s="9">
        <v>154.916</v>
      </c>
      <c r="FH20" s="9">
        <v>173.161</v>
      </c>
      <c r="FI20" s="9">
        <v>114.267</v>
      </c>
      <c r="FJ20" s="9">
        <v>51.593000000000004</v>
      </c>
      <c r="FK20" s="9">
        <v>62.673999999999999</v>
      </c>
      <c r="FL20" s="9">
        <v>122.568</v>
      </c>
      <c r="FM20" s="9">
        <v>59.826999999999998</v>
      </c>
      <c r="FN20" s="9">
        <v>62.741</v>
      </c>
      <c r="FO20" s="9">
        <v>91.242000000000004</v>
      </c>
      <c r="FP20" s="9">
        <v>43.496000000000002</v>
      </c>
      <c r="FQ20" s="9">
        <v>47.746000000000002</v>
      </c>
      <c r="FR20" s="9">
        <v>1554.454</v>
      </c>
      <c r="FS20" s="9">
        <v>779.23299999999995</v>
      </c>
      <c r="FT20" s="9">
        <v>775.22</v>
      </c>
      <c r="FU20" s="9">
        <v>410.22399999999999</v>
      </c>
      <c r="FV20" s="9">
        <v>252.37899999999999</v>
      </c>
      <c r="FW20" s="9">
        <v>157.845</v>
      </c>
      <c r="FX20" s="9">
        <v>260.983</v>
      </c>
      <c r="FY20" s="9">
        <v>160.352</v>
      </c>
      <c r="FZ20" s="9">
        <v>100.631</v>
      </c>
      <c r="GA20" s="9">
        <v>12.766999999999999</v>
      </c>
      <c r="GB20" s="9">
        <v>6.6139999999999999</v>
      </c>
      <c r="GC20" s="9">
        <v>6.1529999999999996</v>
      </c>
      <c r="GD20" s="9">
        <v>4.8840000000000003</v>
      </c>
      <c r="GE20" s="9">
        <v>3.778</v>
      </c>
      <c r="GF20" s="9">
        <v>1.1060000000000001</v>
      </c>
      <c r="GG20" s="9">
        <v>5.6040000000000001</v>
      </c>
      <c r="GH20" s="9">
        <v>2.3239999999999998</v>
      </c>
      <c r="GI20" s="9">
        <v>3.28</v>
      </c>
      <c r="GJ20" s="9">
        <v>2.2789999999999999</v>
      </c>
      <c r="GK20" s="9">
        <v>0.51300000000000001</v>
      </c>
      <c r="GL20" s="9">
        <v>1.7669999999999999</v>
      </c>
      <c r="GM20" s="9">
        <v>16.640999999999998</v>
      </c>
      <c r="GN20" s="9">
        <v>7.548</v>
      </c>
      <c r="GO20" s="9">
        <v>9.0939999999999994</v>
      </c>
      <c r="GP20" s="9">
        <v>5.7009999999999996</v>
      </c>
      <c r="GQ20" s="9">
        <v>3.1419999999999999</v>
      </c>
      <c r="GR20" s="9">
        <v>2.5590000000000002</v>
      </c>
      <c r="GS20" s="9">
        <v>5.3959999999999999</v>
      </c>
      <c r="GT20" s="9">
        <v>2.4630000000000001</v>
      </c>
      <c r="GU20" s="9">
        <v>2.9329999999999998</v>
      </c>
      <c r="GV20" s="9">
        <v>5.5439999999999996</v>
      </c>
      <c r="GW20" s="9">
        <v>1.9430000000000001</v>
      </c>
      <c r="GX20" s="9">
        <v>3.6019999999999999</v>
      </c>
      <c r="GY20" s="9">
        <v>119.83199999999999</v>
      </c>
      <c r="GZ20" s="9">
        <v>77.864000000000004</v>
      </c>
      <c r="HA20" s="9">
        <v>41.968000000000004</v>
      </c>
      <c r="HB20" s="9">
        <v>931.24900000000002</v>
      </c>
      <c r="HC20" s="9">
        <v>489.04399999999998</v>
      </c>
      <c r="HD20" s="9">
        <v>442.20499999999998</v>
      </c>
      <c r="HE20" s="9">
        <v>178.13399999999999</v>
      </c>
      <c r="HF20" s="9">
        <v>83.122</v>
      </c>
      <c r="HG20" s="9">
        <v>95.013000000000005</v>
      </c>
      <c r="HH20" s="9">
        <v>74.61</v>
      </c>
      <c r="HI20" s="9">
        <v>32.055</v>
      </c>
      <c r="HJ20" s="9">
        <v>42.554000000000002</v>
      </c>
      <c r="HK20" s="9">
        <v>31.957999999999998</v>
      </c>
      <c r="HL20" s="9">
        <v>12.954000000000001</v>
      </c>
      <c r="HM20" s="9">
        <v>19.004000000000001</v>
      </c>
      <c r="HN20" s="9">
        <v>41.798999999999999</v>
      </c>
      <c r="HO20" s="9">
        <v>18.853000000000002</v>
      </c>
      <c r="HP20" s="9">
        <v>22.946000000000002</v>
      </c>
      <c r="HQ20" s="9">
        <v>38.417000000000002</v>
      </c>
      <c r="HR20" s="9">
        <v>16.768000000000001</v>
      </c>
      <c r="HS20" s="9">
        <v>21.649000000000001</v>
      </c>
      <c r="HT20" s="9">
        <v>35.253</v>
      </c>
      <c r="HU20" s="9">
        <v>15.038</v>
      </c>
      <c r="HV20" s="9">
        <v>20.213999999999999</v>
      </c>
      <c r="HW20" s="9">
        <v>22.047999999999998</v>
      </c>
      <c r="HX20" s="9">
        <v>10.686999999999999</v>
      </c>
      <c r="HY20" s="9">
        <v>11.361000000000001</v>
      </c>
      <c r="HZ20" s="9">
        <v>29.654</v>
      </c>
      <c r="IA20" s="9">
        <v>12.025</v>
      </c>
      <c r="IB20" s="9">
        <v>17.629000000000001</v>
      </c>
      <c r="IC20" s="9">
        <v>7.9820000000000002</v>
      </c>
      <c r="ID20" s="9">
        <v>5.2389999999999999</v>
      </c>
      <c r="IE20" s="9">
        <v>2.7429999999999999</v>
      </c>
      <c r="IF20" s="9">
        <v>13.063000000000001</v>
      </c>
      <c r="IG20" s="9">
        <v>4.9880000000000004</v>
      </c>
      <c r="IH20" s="9">
        <v>8.0749999999999993</v>
      </c>
      <c r="II20" s="9">
        <v>8.609</v>
      </c>
      <c r="IJ20" s="9">
        <v>1.798</v>
      </c>
      <c r="IK20" s="9">
        <v>6.8109999999999999</v>
      </c>
      <c r="IL20" s="9">
        <v>22.908000000000001</v>
      </c>
      <c r="IM20" s="9">
        <v>9.343</v>
      </c>
      <c r="IN20" s="9">
        <v>13.565</v>
      </c>
      <c r="IO20" s="9">
        <v>9.5980000000000008</v>
      </c>
      <c r="IP20" s="9">
        <v>5.6230000000000002</v>
      </c>
      <c r="IQ20" s="9">
        <v>3.9750000000000001</v>
      </c>
    </row>
  </sheetData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Q20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2823</v>
      </c>
      <c r="C1" s="3" t="s">
        <v>2824</v>
      </c>
      <c r="D1" s="3" t="s">
        <v>2825</v>
      </c>
      <c r="E1" s="3" t="s">
        <v>2826</v>
      </c>
      <c r="F1" s="3" t="s">
        <v>2827</v>
      </c>
      <c r="G1" s="3" t="s">
        <v>2828</v>
      </c>
      <c r="H1" s="3" t="s">
        <v>2829</v>
      </c>
      <c r="I1" s="3" t="s">
        <v>2830</v>
      </c>
      <c r="J1" s="3" t="s">
        <v>2831</v>
      </c>
      <c r="K1" s="3" t="s">
        <v>2832</v>
      </c>
      <c r="L1" s="3" t="s">
        <v>2833</v>
      </c>
      <c r="M1" s="3" t="s">
        <v>2834</v>
      </c>
      <c r="N1" s="3" t="s">
        <v>2835</v>
      </c>
      <c r="O1" s="3" t="s">
        <v>2836</v>
      </c>
      <c r="P1" s="3" t="s">
        <v>2837</v>
      </c>
      <c r="Q1" s="3" t="s">
        <v>2838</v>
      </c>
      <c r="R1" s="3" t="s">
        <v>2839</v>
      </c>
      <c r="S1" s="3" t="s">
        <v>2840</v>
      </c>
      <c r="T1" s="3" t="s">
        <v>2841</v>
      </c>
      <c r="U1" s="3" t="s">
        <v>2842</v>
      </c>
      <c r="V1" s="3" t="s">
        <v>2843</v>
      </c>
      <c r="W1" s="3" t="s">
        <v>2844</v>
      </c>
      <c r="X1" s="3" t="s">
        <v>2845</v>
      </c>
      <c r="Y1" s="3" t="s">
        <v>2846</v>
      </c>
      <c r="Z1" s="3" t="s">
        <v>2847</v>
      </c>
      <c r="AA1" s="3" t="s">
        <v>2848</v>
      </c>
      <c r="AB1" s="3" t="s">
        <v>2849</v>
      </c>
      <c r="AC1" s="3" t="s">
        <v>2850</v>
      </c>
      <c r="AD1" s="3" t="s">
        <v>2851</v>
      </c>
      <c r="AE1" s="3" t="s">
        <v>2852</v>
      </c>
      <c r="AF1" s="3" t="s">
        <v>2853</v>
      </c>
      <c r="AG1" s="3" t="s">
        <v>2854</v>
      </c>
      <c r="AH1" s="3" t="s">
        <v>2855</v>
      </c>
      <c r="AI1" s="3" t="s">
        <v>2856</v>
      </c>
      <c r="AJ1" s="3" t="s">
        <v>2857</v>
      </c>
      <c r="AK1" s="3" t="s">
        <v>2858</v>
      </c>
      <c r="AL1" s="3" t="s">
        <v>2859</v>
      </c>
      <c r="AM1" s="3" t="s">
        <v>2860</v>
      </c>
      <c r="AN1" s="3" t="s">
        <v>2861</v>
      </c>
      <c r="AO1" s="3" t="s">
        <v>2862</v>
      </c>
      <c r="AP1" s="3" t="s">
        <v>2863</v>
      </c>
      <c r="AQ1" s="3" t="s">
        <v>2864</v>
      </c>
      <c r="AR1" s="3" t="s">
        <v>2865</v>
      </c>
      <c r="AS1" s="3" t="s">
        <v>2866</v>
      </c>
      <c r="AT1" s="3" t="s">
        <v>2867</v>
      </c>
      <c r="AU1" s="3" t="s">
        <v>2868</v>
      </c>
      <c r="AV1" s="3" t="s">
        <v>2869</v>
      </c>
      <c r="AW1" s="3" t="s">
        <v>2870</v>
      </c>
      <c r="AX1" s="3" t="s">
        <v>2871</v>
      </c>
      <c r="AY1" s="3" t="s">
        <v>2872</v>
      </c>
      <c r="AZ1" s="3" t="s">
        <v>2873</v>
      </c>
      <c r="BA1" s="3" t="s">
        <v>2874</v>
      </c>
      <c r="BB1" s="3" t="s">
        <v>2875</v>
      </c>
      <c r="BC1" s="3" t="s">
        <v>2876</v>
      </c>
      <c r="BD1" s="3" t="s">
        <v>2877</v>
      </c>
      <c r="BE1" s="3" t="s">
        <v>2878</v>
      </c>
      <c r="BF1" s="3" t="s">
        <v>2879</v>
      </c>
      <c r="BG1" s="3" t="s">
        <v>2880</v>
      </c>
      <c r="BH1" s="3" t="s">
        <v>2881</v>
      </c>
      <c r="BI1" s="3" t="s">
        <v>2882</v>
      </c>
      <c r="BJ1" s="3" t="s">
        <v>2883</v>
      </c>
      <c r="BK1" s="3" t="s">
        <v>2884</v>
      </c>
      <c r="BL1" s="3" t="s">
        <v>2885</v>
      </c>
      <c r="BM1" s="3" t="s">
        <v>2886</v>
      </c>
      <c r="BN1" s="3" t="s">
        <v>2887</v>
      </c>
      <c r="BO1" s="3" t="s">
        <v>2888</v>
      </c>
      <c r="BP1" s="3" t="s">
        <v>2889</v>
      </c>
      <c r="BQ1" s="3" t="s">
        <v>2890</v>
      </c>
      <c r="BR1" s="3" t="s">
        <v>2891</v>
      </c>
      <c r="BS1" s="3" t="s">
        <v>2892</v>
      </c>
      <c r="BT1" s="3" t="s">
        <v>2893</v>
      </c>
      <c r="BU1" s="3" t="s">
        <v>2894</v>
      </c>
      <c r="BV1" s="3" t="s">
        <v>2895</v>
      </c>
      <c r="BW1" s="3" t="s">
        <v>2896</v>
      </c>
      <c r="BX1" s="3" t="s">
        <v>2897</v>
      </c>
      <c r="BY1" s="3" t="s">
        <v>2898</v>
      </c>
      <c r="BZ1" s="3" t="s">
        <v>2899</v>
      </c>
      <c r="CA1" s="3" t="s">
        <v>2900</v>
      </c>
      <c r="CB1" s="3" t="s">
        <v>2901</v>
      </c>
      <c r="CC1" s="3" t="s">
        <v>2902</v>
      </c>
      <c r="CD1" s="3" t="s">
        <v>2903</v>
      </c>
      <c r="CE1" s="3" t="s">
        <v>2904</v>
      </c>
      <c r="CF1" s="3" t="s">
        <v>2905</v>
      </c>
      <c r="CG1" s="3" t="s">
        <v>2906</v>
      </c>
      <c r="CH1" s="3" t="s">
        <v>2907</v>
      </c>
      <c r="CI1" s="3" t="s">
        <v>2908</v>
      </c>
      <c r="CJ1" s="3" t="s">
        <v>2909</v>
      </c>
      <c r="CK1" s="3" t="s">
        <v>2910</v>
      </c>
      <c r="CL1" s="3" t="s">
        <v>2911</v>
      </c>
      <c r="CM1" s="3" t="s">
        <v>2912</v>
      </c>
      <c r="CN1" s="3" t="s">
        <v>2913</v>
      </c>
      <c r="CO1" s="3" t="s">
        <v>2914</v>
      </c>
      <c r="CP1" s="3" t="s">
        <v>2915</v>
      </c>
      <c r="CQ1" s="3" t="s">
        <v>2916</v>
      </c>
      <c r="CR1" s="3" t="s">
        <v>2917</v>
      </c>
      <c r="CS1" s="3" t="s">
        <v>2918</v>
      </c>
      <c r="CT1" s="3" t="s">
        <v>2859</v>
      </c>
      <c r="CU1" s="3" t="s">
        <v>2860</v>
      </c>
      <c r="CV1" s="3" t="s">
        <v>2861</v>
      </c>
      <c r="CW1" s="3" t="s">
        <v>2862</v>
      </c>
      <c r="CX1" s="3" t="s">
        <v>2863</v>
      </c>
      <c r="CY1" s="3" t="s">
        <v>2864</v>
      </c>
      <c r="CZ1" s="3" t="s">
        <v>2865</v>
      </c>
      <c r="DA1" s="3" t="s">
        <v>2866</v>
      </c>
      <c r="DB1" s="3" t="s">
        <v>2867</v>
      </c>
      <c r="DC1" s="3" t="s">
        <v>2919</v>
      </c>
      <c r="DD1" s="3" t="s">
        <v>2920</v>
      </c>
      <c r="DE1" s="3" t="s">
        <v>2921</v>
      </c>
      <c r="DF1" s="3" t="s">
        <v>2871</v>
      </c>
      <c r="DG1" s="3" t="s">
        <v>2872</v>
      </c>
      <c r="DH1" s="3" t="s">
        <v>2873</v>
      </c>
      <c r="DI1" s="3" t="s">
        <v>2874</v>
      </c>
      <c r="DJ1" s="3" t="s">
        <v>2875</v>
      </c>
      <c r="DK1" s="3" t="s">
        <v>2876</v>
      </c>
      <c r="DL1" s="3" t="s">
        <v>2877</v>
      </c>
      <c r="DM1" s="3" t="s">
        <v>2878</v>
      </c>
      <c r="DN1" s="3" t="s">
        <v>2879</v>
      </c>
      <c r="DO1" s="3" t="s">
        <v>2880</v>
      </c>
      <c r="DP1" s="3" t="s">
        <v>2881</v>
      </c>
      <c r="DQ1" s="3" t="s">
        <v>2882</v>
      </c>
      <c r="DR1" s="3" t="s">
        <v>2922</v>
      </c>
      <c r="DS1" s="3" t="s">
        <v>2923</v>
      </c>
      <c r="DT1" s="3" t="s">
        <v>2924</v>
      </c>
      <c r="DU1" s="3" t="s">
        <v>2925</v>
      </c>
      <c r="DV1" s="3" t="s">
        <v>2926</v>
      </c>
      <c r="DW1" s="3" t="s">
        <v>2927</v>
      </c>
      <c r="DX1" s="3" t="s">
        <v>2928</v>
      </c>
      <c r="DY1" s="3" t="s">
        <v>2929</v>
      </c>
      <c r="DZ1" s="3" t="s">
        <v>2930</v>
      </c>
      <c r="EA1" s="3" t="s">
        <v>2931</v>
      </c>
      <c r="EB1" s="3" t="s">
        <v>2932</v>
      </c>
      <c r="EC1" s="3" t="s">
        <v>2933</v>
      </c>
      <c r="ED1" s="3" t="s">
        <v>2934</v>
      </c>
      <c r="EE1" s="3" t="s">
        <v>2935</v>
      </c>
      <c r="EF1" s="3" t="s">
        <v>2936</v>
      </c>
      <c r="EG1" s="3" t="s">
        <v>2937</v>
      </c>
      <c r="EH1" s="3" t="s">
        <v>2938</v>
      </c>
      <c r="EI1" s="3" t="s">
        <v>2939</v>
      </c>
      <c r="EJ1" s="3" t="s">
        <v>2940</v>
      </c>
      <c r="EK1" s="3" t="s">
        <v>2941</v>
      </c>
      <c r="EL1" s="3" t="s">
        <v>2942</v>
      </c>
      <c r="EM1" s="3" t="s">
        <v>2943</v>
      </c>
      <c r="EN1" s="3" t="s">
        <v>2944</v>
      </c>
      <c r="EO1" s="3" t="s">
        <v>2945</v>
      </c>
      <c r="EP1" s="3" t="s">
        <v>2946</v>
      </c>
      <c r="EQ1" s="3" t="s">
        <v>2947</v>
      </c>
      <c r="ER1" s="3" t="s">
        <v>2948</v>
      </c>
      <c r="ES1" s="3" t="s">
        <v>2949</v>
      </c>
      <c r="ET1" s="3" t="s">
        <v>2950</v>
      </c>
      <c r="EU1" s="3" t="s">
        <v>2951</v>
      </c>
      <c r="EV1" s="3" t="s">
        <v>2952</v>
      </c>
      <c r="EW1" s="3" t="s">
        <v>2953</v>
      </c>
      <c r="EX1" s="3" t="s">
        <v>2954</v>
      </c>
      <c r="EY1" s="3" t="s">
        <v>2955</v>
      </c>
      <c r="EZ1" s="3" t="s">
        <v>2956</v>
      </c>
      <c r="FA1" s="3" t="s">
        <v>2957</v>
      </c>
      <c r="FB1" s="3" t="s">
        <v>2958</v>
      </c>
      <c r="FC1" s="3" t="s">
        <v>2959</v>
      </c>
      <c r="FD1" s="3" t="s">
        <v>2960</v>
      </c>
      <c r="FE1" s="3" t="s">
        <v>2961</v>
      </c>
      <c r="FF1" s="3" t="s">
        <v>2962</v>
      </c>
      <c r="FG1" s="3" t="s">
        <v>2963</v>
      </c>
      <c r="FH1" s="3" t="s">
        <v>2964</v>
      </c>
      <c r="FI1" s="3" t="s">
        <v>2965</v>
      </c>
      <c r="FJ1" s="3" t="s">
        <v>2966</v>
      </c>
      <c r="FK1" s="3" t="s">
        <v>2967</v>
      </c>
      <c r="FL1" s="3" t="s">
        <v>2968</v>
      </c>
      <c r="FM1" s="3" t="s">
        <v>2969</v>
      </c>
      <c r="FN1" s="3" t="s">
        <v>2970</v>
      </c>
      <c r="FO1" s="3" t="s">
        <v>2971</v>
      </c>
      <c r="FP1" s="3" t="s">
        <v>2972</v>
      </c>
      <c r="FQ1" s="3" t="s">
        <v>2973</v>
      </c>
      <c r="FR1" s="3" t="s">
        <v>2974</v>
      </c>
      <c r="FS1" s="3" t="s">
        <v>2975</v>
      </c>
      <c r="FT1" s="3" t="s">
        <v>2976</v>
      </c>
      <c r="FU1" s="3" t="s">
        <v>2977</v>
      </c>
      <c r="FV1" s="3" t="s">
        <v>2978</v>
      </c>
      <c r="FW1" s="3" t="s">
        <v>2979</v>
      </c>
      <c r="FX1" s="3" t="s">
        <v>2980</v>
      </c>
      <c r="FY1" s="3" t="s">
        <v>2981</v>
      </c>
      <c r="FZ1" s="3" t="s">
        <v>2982</v>
      </c>
      <c r="GA1" s="3" t="s">
        <v>2983</v>
      </c>
      <c r="GB1" s="3" t="s">
        <v>2984</v>
      </c>
      <c r="GC1" s="3" t="s">
        <v>2985</v>
      </c>
      <c r="GD1" s="3" t="s">
        <v>2986</v>
      </c>
      <c r="GE1" s="3" t="s">
        <v>2987</v>
      </c>
      <c r="GF1" s="3" t="s">
        <v>2988</v>
      </c>
      <c r="GG1" s="3" t="s">
        <v>2989</v>
      </c>
      <c r="GH1" s="3" t="s">
        <v>2990</v>
      </c>
      <c r="GI1" s="3" t="s">
        <v>2991</v>
      </c>
      <c r="GJ1" s="3" t="s">
        <v>2992</v>
      </c>
      <c r="GK1" s="3" t="s">
        <v>2993</v>
      </c>
      <c r="GL1" s="3" t="s">
        <v>2994</v>
      </c>
      <c r="GM1" s="3" t="s">
        <v>2995</v>
      </c>
      <c r="GN1" s="3" t="s">
        <v>2996</v>
      </c>
      <c r="GO1" s="3" t="s">
        <v>2997</v>
      </c>
      <c r="GP1" s="3" t="s">
        <v>2998</v>
      </c>
      <c r="GQ1" s="3" t="s">
        <v>2999</v>
      </c>
      <c r="GR1" s="3" t="s">
        <v>3000</v>
      </c>
      <c r="GS1" s="3" t="s">
        <v>3001</v>
      </c>
      <c r="GT1" s="3" t="s">
        <v>3002</v>
      </c>
      <c r="GU1" s="3" t="s">
        <v>3003</v>
      </c>
      <c r="GV1" s="3" t="s">
        <v>3004</v>
      </c>
      <c r="GW1" s="3" t="s">
        <v>3005</v>
      </c>
      <c r="GX1" s="3" t="s">
        <v>3006</v>
      </c>
      <c r="GY1" s="3" t="s">
        <v>3007</v>
      </c>
      <c r="GZ1" s="3" t="s">
        <v>3008</v>
      </c>
      <c r="HA1" s="3" t="s">
        <v>3009</v>
      </c>
      <c r="HB1" s="3" t="s">
        <v>3010</v>
      </c>
      <c r="HC1" s="3" t="s">
        <v>3011</v>
      </c>
      <c r="HD1" s="3" t="s">
        <v>3012</v>
      </c>
      <c r="HE1" s="3" t="s">
        <v>3013</v>
      </c>
      <c r="HF1" s="3" t="s">
        <v>3014</v>
      </c>
      <c r="HG1" s="3" t="s">
        <v>3015</v>
      </c>
      <c r="HH1" s="3" t="s">
        <v>3016</v>
      </c>
      <c r="HI1" s="3" t="s">
        <v>3017</v>
      </c>
      <c r="HJ1" s="3" t="s">
        <v>3018</v>
      </c>
      <c r="HK1" s="3" t="s">
        <v>3019</v>
      </c>
      <c r="HL1" s="3" t="s">
        <v>3020</v>
      </c>
      <c r="HM1" s="3" t="s">
        <v>3021</v>
      </c>
      <c r="HN1" s="3" t="s">
        <v>3022</v>
      </c>
      <c r="HO1" s="3" t="s">
        <v>3023</v>
      </c>
      <c r="HP1" s="3" t="s">
        <v>3024</v>
      </c>
      <c r="HQ1" s="3" t="s">
        <v>3025</v>
      </c>
      <c r="HR1" s="3" t="s">
        <v>3026</v>
      </c>
      <c r="HS1" s="3" t="s">
        <v>3027</v>
      </c>
      <c r="HT1" s="3" t="s">
        <v>3028</v>
      </c>
      <c r="HU1" s="3" t="s">
        <v>3029</v>
      </c>
      <c r="HV1" s="3" t="s">
        <v>3030</v>
      </c>
      <c r="HW1" s="3" t="s">
        <v>3031</v>
      </c>
      <c r="HX1" s="3" t="s">
        <v>3032</v>
      </c>
      <c r="HY1" s="3" t="s">
        <v>3033</v>
      </c>
      <c r="HZ1" s="3" t="s">
        <v>3034</v>
      </c>
      <c r="IA1" s="3" t="s">
        <v>3035</v>
      </c>
      <c r="IB1" s="3" t="s">
        <v>3036</v>
      </c>
      <c r="IC1" s="3" t="s">
        <v>3037</v>
      </c>
      <c r="ID1" s="3" t="s">
        <v>3038</v>
      </c>
      <c r="IE1" s="3" t="s">
        <v>3039</v>
      </c>
      <c r="IF1" s="3" t="s">
        <v>3040</v>
      </c>
      <c r="IG1" s="3" t="s">
        <v>3041</v>
      </c>
      <c r="IH1" s="3" t="s">
        <v>3042</v>
      </c>
      <c r="II1" s="3" t="s">
        <v>3043</v>
      </c>
      <c r="IJ1" s="3" t="s">
        <v>3044</v>
      </c>
      <c r="IK1" s="3" t="s">
        <v>3045</v>
      </c>
      <c r="IL1" s="3" t="s">
        <v>3046</v>
      </c>
      <c r="IM1" s="3" t="s">
        <v>3047</v>
      </c>
      <c r="IN1" s="3" t="s">
        <v>3048</v>
      </c>
      <c r="IO1" s="3" t="s">
        <v>3049</v>
      </c>
      <c r="IP1" s="3" t="s">
        <v>3050</v>
      </c>
      <c r="IQ1" s="3" t="s">
        <v>3051</v>
      </c>
    </row>
    <row r="2" spans="1:251">
      <c r="A2" s="4" t="s">
        <v>229</v>
      </c>
      <c r="B2" s="7" t="s">
        <v>238</v>
      </c>
      <c r="C2" s="7" t="s">
        <v>238</v>
      </c>
      <c r="D2" s="7" t="s">
        <v>238</v>
      </c>
      <c r="E2" s="7" t="s">
        <v>238</v>
      </c>
      <c r="F2" s="7" t="s">
        <v>238</v>
      </c>
      <c r="G2" s="7" t="s">
        <v>238</v>
      </c>
      <c r="H2" s="7" t="s">
        <v>238</v>
      </c>
      <c r="I2" s="7" t="s">
        <v>238</v>
      </c>
      <c r="J2" s="7" t="s">
        <v>238</v>
      </c>
      <c r="K2" s="7" t="s">
        <v>238</v>
      </c>
      <c r="L2" s="7" t="s">
        <v>238</v>
      </c>
      <c r="M2" s="7" t="s">
        <v>238</v>
      </c>
      <c r="N2" s="7" t="s">
        <v>238</v>
      </c>
      <c r="O2" s="7" t="s">
        <v>238</v>
      </c>
      <c r="P2" s="7" t="s">
        <v>238</v>
      </c>
      <c r="Q2" s="7" t="s">
        <v>238</v>
      </c>
      <c r="R2" s="7" t="s">
        <v>238</v>
      </c>
      <c r="S2" s="7" t="s">
        <v>238</v>
      </c>
      <c r="T2" s="7" t="s">
        <v>238</v>
      </c>
      <c r="U2" s="7" t="s">
        <v>238</v>
      </c>
      <c r="V2" s="7" t="s">
        <v>238</v>
      </c>
      <c r="W2" s="7" t="s">
        <v>238</v>
      </c>
      <c r="X2" s="7" t="s">
        <v>238</v>
      </c>
      <c r="Y2" s="7" t="s">
        <v>238</v>
      </c>
      <c r="Z2" s="7" t="s">
        <v>238</v>
      </c>
      <c r="AA2" s="7" t="s">
        <v>238</v>
      </c>
      <c r="AB2" s="7" t="s">
        <v>238</v>
      </c>
      <c r="AC2" s="7" t="s">
        <v>238</v>
      </c>
      <c r="AD2" s="7" t="s">
        <v>238</v>
      </c>
      <c r="AE2" s="7" t="s">
        <v>238</v>
      </c>
      <c r="AF2" s="7" t="s">
        <v>238</v>
      </c>
      <c r="AG2" s="7" t="s">
        <v>238</v>
      </c>
      <c r="AH2" s="7" t="s">
        <v>238</v>
      </c>
      <c r="AI2" s="7" t="s">
        <v>238</v>
      </c>
      <c r="AJ2" s="7" t="s">
        <v>238</v>
      </c>
      <c r="AK2" s="7" t="s">
        <v>238</v>
      </c>
      <c r="AL2" s="7" t="s">
        <v>238</v>
      </c>
      <c r="AM2" s="7" t="s">
        <v>238</v>
      </c>
      <c r="AN2" s="7" t="s">
        <v>238</v>
      </c>
      <c r="AO2" s="7" t="s">
        <v>238</v>
      </c>
      <c r="AP2" s="7" t="s">
        <v>238</v>
      </c>
      <c r="AQ2" s="7" t="s">
        <v>238</v>
      </c>
      <c r="AR2" s="7" t="s">
        <v>238</v>
      </c>
      <c r="AS2" s="7" t="s">
        <v>238</v>
      </c>
      <c r="AT2" s="7" t="s">
        <v>238</v>
      </c>
      <c r="AU2" s="7" t="s">
        <v>238</v>
      </c>
      <c r="AV2" s="7" t="s">
        <v>238</v>
      </c>
      <c r="AW2" s="7" t="s">
        <v>238</v>
      </c>
      <c r="AX2" s="7" t="s">
        <v>238</v>
      </c>
      <c r="AY2" s="7" t="s">
        <v>238</v>
      </c>
      <c r="AZ2" s="7" t="s">
        <v>238</v>
      </c>
      <c r="BA2" s="7" t="s">
        <v>238</v>
      </c>
      <c r="BB2" s="7" t="s">
        <v>238</v>
      </c>
      <c r="BC2" s="7" t="s">
        <v>238</v>
      </c>
      <c r="BD2" s="7" t="s">
        <v>238</v>
      </c>
      <c r="BE2" s="7" t="s">
        <v>238</v>
      </c>
      <c r="BF2" s="7" t="s">
        <v>238</v>
      </c>
      <c r="BG2" s="7" t="s">
        <v>238</v>
      </c>
      <c r="BH2" s="7" t="s">
        <v>238</v>
      </c>
      <c r="BI2" s="7" t="s">
        <v>238</v>
      </c>
      <c r="BJ2" s="7" t="s">
        <v>238</v>
      </c>
      <c r="BK2" s="7" t="s">
        <v>238</v>
      </c>
      <c r="BL2" s="7" t="s">
        <v>238</v>
      </c>
      <c r="BM2" s="7" t="s">
        <v>238</v>
      </c>
      <c r="BN2" s="7" t="s">
        <v>238</v>
      </c>
      <c r="BO2" s="7" t="s">
        <v>238</v>
      </c>
      <c r="BP2" s="7" t="s">
        <v>238</v>
      </c>
      <c r="BQ2" s="7" t="s">
        <v>238</v>
      </c>
      <c r="BR2" s="7" t="s">
        <v>238</v>
      </c>
      <c r="BS2" s="7" t="s">
        <v>238</v>
      </c>
      <c r="BT2" s="7" t="s">
        <v>238</v>
      </c>
      <c r="BU2" s="7" t="s">
        <v>238</v>
      </c>
      <c r="BV2" s="7" t="s">
        <v>238</v>
      </c>
      <c r="BW2" s="7" t="s">
        <v>238</v>
      </c>
      <c r="BX2" s="7" t="s">
        <v>238</v>
      </c>
      <c r="BY2" s="7" t="s">
        <v>238</v>
      </c>
      <c r="BZ2" s="7" t="s">
        <v>238</v>
      </c>
      <c r="CA2" s="7" t="s">
        <v>238</v>
      </c>
      <c r="CB2" s="7" t="s">
        <v>238</v>
      </c>
      <c r="CC2" s="7" t="s">
        <v>238</v>
      </c>
      <c r="CD2" s="7" t="s">
        <v>238</v>
      </c>
      <c r="CE2" s="7" t="s">
        <v>238</v>
      </c>
      <c r="CF2" s="7" t="s">
        <v>238</v>
      </c>
      <c r="CG2" s="7" t="s">
        <v>238</v>
      </c>
      <c r="CH2" s="7" t="s">
        <v>238</v>
      </c>
      <c r="CI2" s="7" t="s">
        <v>238</v>
      </c>
      <c r="CJ2" s="7" t="s">
        <v>238</v>
      </c>
      <c r="CK2" s="7" t="s">
        <v>238</v>
      </c>
      <c r="CL2" s="7" t="s">
        <v>238</v>
      </c>
      <c r="CM2" s="7" t="s">
        <v>238</v>
      </c>
      <c r="CN2" s="7" t="s">
        <v>238</v>
      </c>
      <c r="CO2" s="7" t="s">
        <v>238</v>
      </c>
      <c r="CP2" s="7" t="s">
        <v>238</v>
      </c>
      <c r="CQ2" s="7" t="s">
        <v>238</v>
      </c>
      <c r="CR2" s="7" t="s">
        <v>238</v>
      </c>
      <c r="CS2" s="7" t="s">
        <v>238</v>
      </c>
      <c r="CT2" s="7" t="s">
        <v>238</v>
      </c>
      <c r="CU2" s="7" t="s">
        <v>238</v>
      </c>
      <c r="CV2" s="7" t="s">
        <v>238</v>
      </c>
      <c r="CW2" s="7" t="s">
        <v>238</v>
      </c>
      <c r="CX2" s="7" t="s">
        <v>238</v>
      </c>
      <c r="CY2" s="7" t="s">
        <v>238</v>
      </c>
      <c r="CZ2" s="7" t="s">
        <v>238</v>
      </c>
      <c r="DA2" s="7" t="s">
        <v>238</v>
      </c>
      <c r="DB2" s="7" t="s">
        <v>238</v>
      </c>
      <c r="DC2" s="7" t="s">
        <v>238</v>
      </c>
      <c r="DD2" s="7" t="s">
        <v>238</v>
      </c>
      <c r="DE2" s="7" t="s">
        <v>238</v>
      </c>
      <c r="DF2" s="7" t="s">
        <v>238</v>
      </c>
      <c r="DG2" s="7" t="s">
        <v>238</v>
      </c>
      <c r="DH2" s="7" t="s">
        <v>238</v>
      </c>
      <c r="DI2" s="7" t="s">
        <v>238</v>
      </c>
      <c r="DJ2" s="7" t="s">
        <v>238</v>
      </c>
      <c r="DK2" s="7" t="s">
        <v>238</v>
      </c>
      <c r="DL2" s="7" t="s">
        <v>238</v>
      </c>
      <c r="DM2" s="7" t="s">
        <v>238</v>
      </c>
      <c r="DN2" s="7" t="s">
        <v>238</v>
      </c>
      <c r="DO2" s="7" t="s">
        <v>238</v>
      </c>
      <c r="DP2" s="7" t="s">
        <v>238</v>
      </c>
      <c r="DQ2" s="7" t="s">
        <v>238</v>
      </c>
      <c r="DR2" s="7" t="s">
        <v>238</v>
      </c>
      <c r="DS2" s="7" t="s">
        <v>238</v>
      </c>
      <c r="DT2" s="7" t="s">
        <v>238</v>
      </c>
      <c r="DU2" s="7" t="s">
        <v>238</v>
      </c>
      <c r="DV2" s="7" t="s">
        <v>238</v>
      </c>
      <c r="DW2" s="7" t="s">
        <v>238</v>
      </c>
      <c r="DX2" s="7" t="s">
        <v>238</v>
      </c>
      <c r="DY2" s="7" t="s">
        <v>238</v>
      </c>
      <c r="DZ2" s="7" t="s">
        <v>238</v>
      </c>
      <c r="EA2" s="7" t="s">
        <v>238</v>
      </c>
      <c r="EB2" s="7" t="s">
        <v>238</v>
      </c>
      <c r="EC2" s="7" t="s">
        <v>238</v>
      </c>
      <c r="ED2" s="7" t="s">
        <v>238</v>
      </c>
      <c r="EE2" s="7" t="s">
        <v>238</v>
      </c>
      <c r="EF2" s="7" t="s">
        <v>238</v>
      </c>
      <c r="EG2" s="7" t="s">
        <v>238</v>
      </c>
      <c r="EH2" s="7" t="s">
        <v>238</v>
      </c>
      <c r="EI2" s="7" t="s">
        <v>238</v>
      </c>
      <c r="EJ2" s="7" t="s">
        <v>238</v>
      </c>
      <c r="EK2" s="7" t="s">
        <v>238</v>
      </c>
      <c r="EL2" s="7" t="s">
        <v>238</v>
      </c>
      <c r="EM2" s="7" t="s">
        <v>238</v>
      </c>
      <c r="EN2" s="7" t="s">
        <v>238</v>
      </c>
      <c r="EO2" s="7" t="s">
        <v>238</v>
      </c>
      <c r="EP2" s="7" t="s">
        <v>238</v>
      </c>
      <c r="EQ2" s="7" t="s">
        <v>238</v>
      </c>
      <c r="ER2" s="7" t="s">
        <v>238</v>
      </c>
      <c r="ES2" s="7" t="s">
        <v>238</v>
      </c>
      <c r="ET2" s="7" t="s">
        <v>238</v>
      </c>
      <c r="EU2" s="7" t="s">
        <v>238</v>
      </c>
      <c r="EV2" s="7" t="s">
        <v>238</v>
      </c>
      <c r="EW2" s="7" t="s">
        <v>238</v>
      </c>
      <c r="EX2" s="7" t="s">
        <v>238</v>
      </c>
      <c r="EY2" s="7" t="s">
        <v>238</v>
      </c>
      <c r="EZ2" s="7" t="s">
        <v>238</v>
      </c>
      <c r="FA2" s="7" t="s">
        <v>238</v>
      </c>
      <c r="FB2" s="7" t="s">
        <v>238</v>
      </c>
      <c r="FC2" s="7" t="s">
        <v>238</v>
      </c>
      <c r="FD2" s="7" t="s">
        <v>238</v>
      </c>
      <c r="FE2" s="7" t="s">
        <v>238</v>
      </c>
      <c r="FF2" s="7" t="s">
        <v>238</v>
      </c>
      <c r="FG2" s="7" t="s">
        <v>238</v>
      </c>
      <c r="FH2" s="7" t="s">
        <v>238</v>
      </c>
      <c r="FI2" s="7" t="s">
        <v>238</v>
      </c>
      <c r="FJ2" s="7" t="s">
        <v>238</v>
      </c>
      <c r="FK2" s="7" t="s">
        <v>238</v>
      </c>
      <c r="FL2" s="7" t="s">
        <v>238</v>
      </c>
      <c r="FM2" s="7" t="s">
        <v>238</v>
      </c>
      <c r="FN2" s="7" t="s">
        <v>238</v>
      </c>
      <c r="FO2" s="7" t="s">
        <v>238</v>
      </c>
      <c r="FP2" s="7" t="s">
        <v>238</v>
      </c>
      <c r="FQ2" s="7" t="s">
        <v>238</v>
      </c>
      <c r="FR2" s="7" t="s">
        <v>238</v>
      </c>
      <c r="FS2" s="7" t="s">
        <v>238</v>
      </c>
      <c r="FT2" s="7" t="s">
        <v>238</v>
      </c>
      <c r="FU2" s="7" t="s">
        <v>238</v>
      </c>
      <c r="FV2" s="7" t="s">
        <v>238</v>
      </c>
      <c r="FW2" s="7" t="s">
        <v>238</v>
      </c>
      <c r="FX2" s="7" t="s">
        <v>238</v>
      </c>
      <c r="FY2" s="7" t="s">
        <v>238</v>
      </c>
      <c r="FZ2" s="7" t="s">
        <v>238</v>
      </c>
      <c r="GA2" s="7" t="s">
        <v>238</v>
      </c>
      <c r="GB2" s="7" t="s">
        <v>238</v>
      </c>
      <c r="GC2" s="7" t="s">
        <v>238</v>
      </c>
      <c r="GD2" s="7" t="s">
        <v>238</v>
      </c>
      <c r="GE2" s="7" t="s">
        <v>238</v>
      </c>
      <c r="GF2" s="7" t="s">
        <v>238</v>
      </c>
      <c r="GG2" s="7" t="s">
        <v>238</v>
      </c>
      <c r="GH2" s="7" t="s">
        <v>238</v>
      </c>
      <c r="GI2" s="7" t="s">
        <v>238</v>
      </c>
      <c r="GJ2" s="7" t="s">
        <v>238</v>
      </c>
      <c r="GK2" s="7" t="s">
        <v>238</v>
      </c>
      <c r="GL2" s="7" t="s">
        <v>238</v>
      </c>
      <c r="GM2" s="7" t="s">
        <v>238</v>
      </c>
      <c r="GN2" s="7" t="s">
        <v>238</v>
      </c>
      <c r="GO2" s="7" t="s">
        <v>238</v>
      </c>
      <c r="GP2" s="7" t="s">
        <v>238</v>
      </c>
      <c r="GQ2" s="7" t="s">
        <v>238</v>
      </c>
      <c r="GR2" s="7" t="s">
        <v>238</v>
      </c>
      <c r="GS2" s="7" t="s">
        <v>238</v>
      </c>
      <c r="GT2" s="7" t="s">
        <v>238</v>
      </c>
      <c r="GU2" s="7" t="s">
        <v>238</v>
      </c>
      <c r="GV2" s="7" t="s">
        <v>238</v>
      </c>
      <c r="GW2" s="7" t="s">
        <v>238</v>
      </c>
      <c r="GX2" s="7" t="s">
        <v>238</v>
      </c>
      <c r="GY2" s="7" t="s">
        <v>238</v>
      </c>
      <c r="GZ2" s="7" t="s">
        <v>238</v>
      </c>
      <c r="HA2" s="7" t="s">
        <v>238</v>
      </c>
      <c r="HB2" s="7" t="s">
        <v>238</v>
      </c>
      <c r="HC2" s="7" t="s">
        <v>238</v>
      </c>
      <c r="HD2" s="7" t="s">
        <v>238</v>
      </c>
      <c r="HE2" s="7" t="s">
        <v>238</v>
      </c>
      <c r="HF2" s="7" t="s">
        <v>238</v>
      </c>
      <c r="HG2" s="7" t="s">
        <v>238</v>
      </c>
      <c r="HH2" s="7" t="s">
        <v>238</v>
      </c>
      <c r="HI2" s="7" t="s">
        <v>238</v>
      </c>
      <c r="HJ2" s="7" t="s">
        <v>238</v>
      </c>
      <c r="HK2" s="7" t="s">
        <v>238</v>
      </c>
      <c r="HL2" s="7" t="s">
        <v>238</v>
      </c>
      <c r="HM2" s="7" t="s">
        <v>238</v>
      </c>
      <c r="HN2" s="7" t="s">
        <v>238</v>
      </c>
      <c r="HO2" s="7" t="s">
        <v>238</v>
      </c>
      <c r="HP2" s="7" t="s">
        <v>238</v>
      </c>
      <c r="HQ2" s="7" t="s">
        <v>238</v>
      </c>
      <c r="HR2" s="7" t="s">
        <v>238</v>
      </c>
      <c r="HS2" s="7" t="s">
        <v>238</v>
      </c>
      <c r="HT2" s="7" t="s">
        <v>238</v>
      </c>
      <c r="HU2" s="7" t="s">
        <v>238</v>
      </c>
      <c r="HV2" s="7" t="s">
        <v>238</v>
      </c>
      <c r="HW2" s="7" t="s">
        <v>238</v>
      </c>
      <c r="HX2" s="7" t="s">
        <v>238</v>
      </c>
      <c r="HY2" s="7" t="s">
        <v>238</v>
      </c>
      <c r="HZ2" s="7" t="s">
        <v>238</v>
      </c>
      <c r="IA2" s="7" t="s">
        <v>238</v>
      </c>
      <c r="IB2" s="7" t="s">
        <v>238</v>
      </c>
      <c r="IC2" s="7" t="s">
        <v>238</v>
      </c>
      <c r="ID2" s="7" t="s">
        <v>238</v>
      </c>
      <c r="IE2" s="7" t="s">
        <v>238</v>
      </c>
      <c r="IF2" s="7" t="s">
        <v>238</v>
      </c>
      <c r="IG2" s="7" t="s">
        <v>238</v>
      </c>
      <c r="IH2" s="7" t="s">
        <v>238</v>
      </c>
      <c r="II2" s="7" t="s">
        <v>238</v>
      </c>
      <c r="IJ2" s="7" t="s">
        <v>238</v>
      </c>
      <c r="IK2" s="7" t="s">
        <v>238</v>
      </c>
      <c r="IL2" s="7" t="s">
        <v>238</v>
      </c>
      <c r="IM2" s="7" t="s">
        <v>238</v>
      </c>
      <c r="IN2" s="7" t="s">
        <v>238</v>
      </c>
      <c r="IO2" s="7" t="s">
        <v>238</v>
      </c>
      <c r="IP2" s="7" t="s">
        <v>238</v>
      </c>
      <c r="IQ2" s="7" t="s">
        <v>238</v>
      </c>
    </row>
    <row r="3" spans="1:251">
      <c r="A3" s="4" t="s">
        <v>230</v>
      </c>
      <c r="B3" s="8" t="s">
        <v>239</v>
      </c>
      <c r="C3" s="8" t="s">
        <v>239</v>
      </c>
      <c r="D3" s="8" t="s">
        <v>239</v>
      </c>
      <c r="E3" s="8" t="s">
        <v>239</v>
      </c>
      <c r="F3" s="8" t="s">
        <v>239</v>
      </c>
      <c r="G3" s="8" t="s">
        <v>239</v>
      </c>
      <c r="H3" s="8" t="s">
        <v>239</v>
      </c>
      <c r="I3" s="8" t="s">
        <v>239</v>
      </c>
      <c r="J3" s="8" t="s">
        <v>239</v>
      </c>
      <c r="K3" s="8" t="s">
        <v>239</v>
      </c>
      <c r="L3" s="8" t="s">
        <v>239</v>
      </c>
      <c r="M3" s="8" t="s">
        <v>239</v>
      </c>
      <c r="N3" s="8" t="s">
        <v>239</v>
      </c>
      <c r="O3" s="8" t="s">
        <v>239</v>
      </c>
      <c r="P3" s="8" t="s">
        <v>239</v>
      </c>
      <c r="Q3" s="8" t="s">
        <v>239</v>
      </c>
      <c r="R3" s="8" t="s">
        <v>239</v>
      </c>
      <c r="S3" s="8" t="s">
        <v>239</v>
      </c>
      <c r="T3" s="8" t="s">
        <v>239</v>
      </c>
      <c r="U3" s="8" t="s">
        <v>239</v>
      </c>
      <c r="V3" s="8" t="s">
        <v>239</v>
      </c>
      <c r="W3" s="8" t="s">
        <v>239</v>
      </c>
      <c r="X3" s="8" t="s">
        <v>239</v>
      </c>
      <c r="Y3" s="8" t="s">
        <v>239</v>
      </c>
      <c r="Z3" s="8" t="s">
        <v>239</v>
      </c>
      <c r="AA3" s="8" t="s">
        <v>239</v>
      </c>
      <c r="AB3" s="8" t="s">
        <v>239</v>
      </c>
      <c r="AC3" s="8" t="s">
        <v>239</v>
      </c>
      <c r="AD3" s="8" t="s">
        <v>239</v>
      </c>
      <c r="AE3" s="8" t="s">
        <v>239</v>
      </c>
      <c r="AF3" s="8" t="s">
        <v>239</v>
      </c>
      <c r="AG3" s="8" t="s">
        <v>239</v>
      </c>
      <c r="AH3" s="8" t="s">
        <v>239</v>
      </c>
      <c r="AI3" s="8" t="s">
        <v>239</v>
      </c>
      <c r="AJ3" s="8" t="s">
        <v>239</v>
      </c>
      <c r="AK3" s="8" t="s">
        <v>239</v>
      </c>
      <c r="AL3" s="8" t="s">
        <v>239</v>
      </c>
      <c r="AM3" s="8" t="s">
        <v>239</v>
      </c>
      <c r="AN3" s="8" t="s">
        <v>239</v>
      </c>
      <c r="AO3" s="8" t="s">
        <v>239</v>
      </c>
      <c r="AP3" s="8" t="s">
        <v>239</v>
      </c>
      <c r="AQ3" s="8" t="s">
        <v>239</v>
      </c>
      <c r="AR3" s="8" t="s">
        <v>239</v>
      </c>
      <c r="AS3" s="8" t="s">
        <v>239</v>
      </c>
      <c r="AT3" s="8" t="s">
        <v>239</v>
      </c>
      <c r="AU3" s="8" t="s">
        <v>239</v>
      </c>
      <c r="AV3" s="8" t="s">
        <v>239</v>
      </c>
      <c r="AW3" s="8" t="s">
        <v>239</v>
      </c>
      <c r="AX3" s="8" t="s">
        <v>239</v>
      </c>
      <c r="AY3" s="8" t="s">
        <v>239</v>
      </c>
      <c r="AZ3" s="8" t="s">
        <v>239</v>
      </c>
      <c r="BA3" s="8" t="s">
        <v>239</v>
      </c>
      <c r="BB3" s="8" t="s">
        <v>239</v>
      </c>
      <c r="BC3" s="8" t="s">
        <v>239</v>
      </c>
      <c r="BD3" s="8" t="s">
        <v>239</v>
      </c>
      <c r="BE3" s="8" t="s">
        <v>239</v>
      </c>
      <c r="BF3" s="8" t="s">
        <v>239</v>
      </c>
      <c r="BG3" s="8" t="s">
        <v>239</v>
      </c>
      <c r="BH3" s="8" t="s">
        <v>239</v>
      </c>
      <c r="BI3" s="8" t="s">
        <v>239</v>
      </c>
      <c r="BJ3" s="8" t="s">
        <v>239</v>
      </c>
      <c r="BK3" s="8" t="s">
        <v>239</v>
      </c>
      <c r="BL3" s="8" t="s">
        <v>239</v>
      </c>
      <c r="BM3" s="8" t="s">
        <v>239</v>
      </c>
      <c r="BN3" s="8" t="s">
        <v>239</v>
      </c>
      <c r="BO3" s="8" t="s">
        <v>239</v>
      </c>
      <c r="BP3" s="8" t="s">
        <v>239</v>
      </c>
      <c r="BQ3" s="8" t="s">
        <v>239</v>
      </c>
      <c r="BR3" s="8" t="s">
        <v>239</v>
      </c>
      <c r="BS3" s="8" t="s">
        <v>239</v>
      </c>
      <c r="BT3" s="8" t="s">
        <v>239</v>
      </c>
      <c r="BU3" s="8" t="s">
        <v>239</v>
      </c>
      <c r="BV3" s="8" t="s">
        <v>239</v>
      </c>
      <c r="BW3" s="8" t="s">
        <v>239</v>
      </c>
      <c r="BX3" s="8" t="s">
        <v>239</v>
      </c>
      <c r="BY3" s="8" t="s">
        <v>239</v>
      </c>
      <c r="BZ3" s="8" t="s">
        <v>239</v>
      </c>
      <c r="CA3" s="8" t="s">
        <v>239</v>
      </c>
      <c r="CB3" s="8" t="s">
        <v>239</v>
      </c>
      <c r="CC3" s="8" t="s">
        <v>239</v>
      </c>
      <c r="CD3" s="8" t="s">
        <v>239</v>
      </c>
      <c r="CE3" s="8" t="s">
        <v>239</v>
      </c>
      <c r="CF3" s="8" t="s">
        <v>239</v>
      </c>
      <c r="CG3" s="8" t="s">
        <v>239</v>
      </c>
      <c r="CH3" s="8" t="s">
        <v>239</v>
      </c>
      <c r="CI3" s="8" t="s">
        <v>239</v>
      </c>
      <c r="CJ3" s="8" t="s">
        <v>239</v>
      </c>
      <c r="CK3" s="8" t="s">
        <v>239</v>
      </c>
      <c r="CL3" s="8" t="s">
        <v>239</v>
      </c>
      <c r="CM3" s="8" t="s">
        <v>239</v>
      </c>
      <c r="CN3" s="8" t="s">
        <v>239</v>
      </c>
      <c r="CO3" s="8" t="s">
        <v>239</v>
      </c>
      <c r="CP3" s="8" t="s">
        <v>239</v>
      </c>
      <c r="CQ3" s="8" t="s">
        <v>239</v>
      </c>
      <c r="CR3" s="8" t="s">
        <v>239</v>
      </c>
      <c r="CS3" s="8" t="s">
        <v>239</v>
      </c>
      <c r="CT3" s="8" t="s">
        <v>239</v>
      </c>
      <c r="CU3" s="8" t="s">
        <v>239</v>
      </c>
      <c r="CV3" s="8" t="s">
        <v>239</v>
      </c>
      <c r="CW3" s="8" t="s">
        <v>239</v>
      </c>
      <c r="CX3" s="8" t="s">
        <v>239</v>
      </c>
      <c r="CY3" s="8" t="s">
        <v>239</v>
      </c>
      <c r="CZ3" s="8" t="s">
        <v>239</v>
      </c>
      <c r="DA3" s="8" t="s">
        <v>239</v>
      </c>
      <c r="DB3" s="8" t="s">
        <v>239</v>
      </c>
      <c r="DC3" s="8" t="s">
        <v>239</v>
      </c>
      <c r="DD3" s="8" t="s">
        <v>239</v>
      </c>
      <c r="DE3" s="8" t="s">
        <v>239</v>
      </c>
      <c r="DF3" s="8" t="s">
        <v>239</v>
      </c>
      <c r="DG3" s="8" t="s">
        <v>239</v>
      </c>
      <c r="DH3" s="8" t="s">
        <v>239</v>
      </c>
      <c r="DI3" s="8" t="s">
        <v>239</v>
      </c>
      <c r="DJ3" s="8" t="s">
        <v>239</v>
      </c>
      <c r="DK3" s="8" t="s">
        <v>239</v>
      </c>
      <c r="DL3" s="8" t="s">
        <v>239</v>
      </c>
      <c r="DM3" s="8" t="s">
        <v>239</v>
      </c>
      <c r="DN3" s="8" t="s">
        <v>239</v>
      </c>
      <c r="DO3" s="8" t="s">
        <v>239</v>
      </c>
      <c r="DP3" s="8" t="s">
        <v>239</v>
      </c>
      <c r="DQ3" s="8" t="s">
        <v>239</v>
      </c>
      <c r="DR3" s="8" t="s">
        <v>239</v>
      </c>
      <c r="DS3" s="8" t="s">
        <v>239</v>
      </c>
      <c r="DT3" s="8" t="s">
        <v>239</v>
      </c>
      <c r="DU3" s="8" t="s">
        <v>239</v>
      </c>
      <c r="DV3" s="8" t="s">
        <v>239</v>
      </c>
      <c r="DW3" s="8" t="s">
        <v>239</v>
      </c>
      <c r="DX3" s="8" t="s">
        <v>239</v>
      </c>
      <c r="DY3" s="8" t="s">
        <v>239</v>
      </c>
      <c r="DZ3" s="8" t="s">
        <v>239</v>
      </c>
      <c r="EA3" s="8" t="s">
        <v>239</v>
      </c>
      <c r="EB3" s="8" t="s">
        <v>239</v>
      </c>
      <c r="EC3" s="8" t="s">
        <v>239</v>
      </c>
      <c r="ED3" s="8" t="s">
        <v>239</v>
      </c>
      <c r="EE3" s="8" t="s">
        <v>239</v>
      </c>
      <c r="EF3" s="8" t="s">
        <v>239</v>
      </c>
      <c r="EG3" s="8" t="s">
        <v>239</v>
      </c>
      <c r="EH3" s="8" t="s">
        <v>239</v>
      </c>
      <c r="EI3" s="8" t="s">
        <v>239</v>
      </c>
      <c r="EJ3" s="8" t="s">
        <v>239</v>
      </c>
      <c r="EK3" s="8" t="s">
        <v>239</v>
      </c>
      <c r="EL3" s="8" t="s">
        <v>239</v>
      </c>
      <c r="EM3" s="8" t="s">
        <v>239</v>
      </c>
      <c r="EN3" s="8" t="s">
        <v>239</v>
      </c>
      <c r="EO3" s="8" t="s">
        <v>239</v>
      </c>
      <c r="EP3" s="8" t="s">
        <v>239</v>
      </c>
      <c r="EQ3" s="8" t="s">
        <v>239</v>
      </c>
      <c r="ER3" s="8" t="s">
        <v>239</v>
      </c>
      <c r="ES3" s="8" t="s">
        <v>239</v>
      </c>
      <c r="ET3" s="8" t="s">
        <v>239</v>
      </c>
      <c r="EU3" s="8" t="s">
        <v>239</v>
      </c>
      <c r="EV3" s="8" t="s">
        <v>239</v>
      </c>
      <c r="EW3" s="8" t="s">
        <v>239</v>
      </c>
      <c r="EX3" s="8" t="s">
        <v>239</v>
      </c>
      <c r="EY3" s="8" t="s">
        <v>239</v>
      </c>
      <c r="EZ3" s="8" t="s">
        <v>239</v>
      </c>
      <c r="FA3" s="8" t="s">
        <v>239</v>
      </c>
      <c r="FB3" s="8" t="s">
        <v>239</v>
      </c>
      <c r="FC3" s="8" t="s">
        <v>239</v>
      </c>
      <c r="FD3" s="8" t="s">
        <v>239</v>
      </c>
      <c r="FE3" s="8" t="s">
        <v>239</v>
      </c>
      <c r="FF3" s="8" t="s">
        <v>239</v>
      </c>
      <c r="FG3" s="8" t="s">
        <v>239</v>
      </c>
      <c r="FH3" s="8" t="s">
        <v>239</v>
      </c>
      <c r="FI3" s="8" t="s">
        <v>239</v>
      </c>
      <c r="FJ3" s="8" t="s">
        <v>239</v>
      </c>
      <c r="FK3" s="8" t="s">
        <v>239</v>
      </c>
      <c r="FL3" s="8" t="s">
        <v>239</v>
      </c>
      <c r="FM3" s="8" t="s">
        <v>239</v>
      </c>
      <c r="FN3" s="8" t="s">
        <v>239</v>
      </c>
      <c r="FO3" s="8" t="s">
        <v>239</v>
      </c>
      <c r="FP3" s="8" t="s">
        <v>239</v>
      </c>
      <c r="FQ3" s="8" t="s">
        <v>239</v>
      </c>
      <c r="FR3" s="8" t="s">
        <v>239</v>
      </c>
      <c r="FS3" s="8" t="s">
        <v>239</v>
      </c>
      <c r="FT3" s="8" t="s">
        <v>239</v>
      </c>
      <c r="FU3" s="8" t="s">
        <v>239</v>
      </c>
      <c r="FV3" s="8" t="s">
        <v>239</v>
      </c>
      <c r="FW3" s="8" t="s">
        <v>239</v>
      </c>
      <c r="FX3" s="8" t="s">
        <v>239</v>
      </c>
      <c r="FY3" s="8" t="s">
        <v>239</v>
      </c>
      <c r="FZ3" s="8" t="s">
        <v>239</v>
      </c>
      <c r="GA3" s="8" t="s">
        <v>239</v>
      </c>
      <c r="GB3" s="8" t="s">
        <v>239</v>
      </c>
      <c r="GC3" s="8" t="s">
        <v>239</v>
      </c>
      <c r="GD3" s="8" t="s">
        <v>239</v>
      </c>
      <c r="GE3" s="8" t="s">
        <v>239</v>
      </c>
      <c r="GF3" s="8" t="s">
        <v>239</v>
      </c>
      <c r="GG3" s="8" t="s">
        <v>239</v>
      </c>
      <c r="GH3" s="8" t="s">
        <v>239</v>
      </c>
      <c r="GI3" s="8" t="s">
        <v>239</v>
      </c>
      <c r="GJ3" s="8" t="s">
        <v>239</v>
      </c>
      <c r="GK3" s="8" t="s">
        <v>239</v>
      </c>
      <c r="GL3" s="8" t="s">
        <v>239</v>
      </c>
      <c r="GM3" s="8" t="s">
        <v>239</v>
      </c>
      <c r="GN3" s="8" t="s">
        <v>239</v>
      </c>
      <c r="GO3" s="8" t="s">
        <v>239</v>
      </c>
      <c r="GP3" s="8" t="s">
        <v>239</v>
      </c>
      <c r="GQ3" s="8" t="s">
        <v>239</v>
      </c>
      <c r="GR3" s="8" t="s">
        <v>239</v>
      </c>
      <c r="GS3" s="8" t="s">
        <v>239</v>
      </c>
      <c r="GT3" s="8" t="s">
        <v>239</v>
      </c>
      <c r="GU3" s="8" t="s">
        <v>239</v>
      </c>
      <c r="GV3" s="8" t="s">
        <v>239</v>
      </c>
      <c r="GW3" s="8" t="s">
        <v>239</v>
      </c>
      <c r="GX3" s="8" t="s">
        <v>239</v>
      </c>
      <c r="GY3" s="8" t="s">
        <v>239</v>
      </c>
      <c r="GZ3" s="8" t="s">
        <v>239</v>
      </c>
      <c r="HA3" s="8" t="s">
        <v>239</v>
      </c>
      <c r="HB3" s="8" t="s">
        <v>239</v>
      </c>
      <c r="HC3" s="8" t="s">
        <v>239</v>
      </c>
      <c r="HD3" s="8" t="s">
        <v>239</v>
      </c>
      <c r="HE3" s="8" t="s">
        <v>239</v>
      </c>
      <c r="HF3" s="8" t="s">
        <v>239</v>
      </c>
      <c r="HG3" s="8" t="s">
        <v>239</v>
      </c>
      <c r="HH3" s="8" t="s">
        <v>239</v>
      </c>
      <c r="HI3" s="8" t="s">
        <v>239</v>
      </c>
      <c r="HJ3" s="8" t="s">
        <v>239</v>
      </c>
      <c r="HK3" s="8" t="s">
        <v>239</v>
      </c>
      <c r="HL3" s="8" t="s">
        <v>239</v>
      </c>
      <c r="HM3" s="8" t="s">
        <v>239</v>
      </c>
      <c r="HN3" s="8" t="s">
        <v>239</v>
      </c>
      <c r="HO3" s="8" t="s">
        <v>239</v>
      </c>
      <c r="HP3" s="8" t="s">
        <v>239</v>
      </c>
      <c r="HQ3" s="8" t="s">
        <v>239</v>
      </c>
      <c r="HR3" s="8" t="s">
        <v>239</v>
      </c>
      <c r="HS3" s="8" t="s">
        <v>239</v>
      </c>
      <c r="HT3" s="8" t="s">
        <v>239</v>
      </c>
      <c r="HU3" s="8" t="s">
        <v>239</v>
      </c>
      <c r="HV3" s="8" t="s">
        <v>239</v>
      </c>
      <c r="HW3" s="8" t="s">
        <v>239</v>
      </c>
      <c r="HX3" s="8" t="s">
        <v>239</v>
      </c>
      <c r="HY3" s="8" t="s">
        <v>239</v>
      </c>
      <c r="HZ3" s="8" t="s">
        <v>239</v>
      </c>
      <c r="IA3" s="8" t="s">
        <v>239</v>
      </c>
      <c r="IB3" s="8" t="s">
        <v>239</v>
      </c>
      <c r="IC3" s="8" t="s">
        <v>239</v>
      </c>
      <c r="ID3" s="8" t="s">
        <v>239</v>
      </c>
      <c r="IE3" s="8" t="s">
        <v>239</v>
      </c>
      <c r="IF3" s="8" t="s">
        <v>239</v>
      </c>
      <c r="IG3" s="8" t="s">
        <v>239</v>
      </c>
      <c r="IH3" s="8" t="s">
        <v>239</v>
      </c>
      <c r="II3" s="8" t="s">
        <v>239</v>
      </c>
      <c r="IJ3" s="8" t="s">
        <v>239</v>
      </c>
      <c r="IK3" s="8" t="s">
        <v>239</v>
      </c>
      <c r="IL3" s="8" t="s">
        <v>239</v>
      </c>
      <c r="IM3" s="8" t="s">
        <v>239</v>
      </c>
      <c r="IN3" s="8" t="s">
        <v>239</v>
      </c>
      <c r="IO3" s="8" t="s">
        <v>239</v>
      </c>
      <c r="IP3" s="8" t="s">
        <v>239</v>
      </c>
      <c r="IQ3" s="8" t="s">
        <v>239</v>
      </c>
    </row>
    <row r="4" spans="1:251">
      <c r="A4" s="4" t="s">
        <v>231</v>
      </c>
      <c r="B4" s="8" t="s">
        <v>240</v>
      </c>
      <c r="C4" s="8" t="s">
        <v>240</v>
      </c>
      <c r="D4" s="8" t="s">
        <v>240</v>
      </c>
      <c r="E4" s="8" t="s">
        <v>240</v>
      </c>
      <c r="F4" s="8" t="s">
        <v>240</v>
      </c>
      <c r="G4" s="8" t="s">
        <v>240</v>
      </c>
      <c r="H4" s="8" t="s">
        <v>240</v>
      </c>
      <c r="I4" s="8" t="s">
        <v>240</v>
      </c>
      <c r="J4" s="8" t="s">
        <v>240</v>
      </c>
      <c r="K4" s="8" t="s">
        <v>240</v>
      </c>
      <c r="L4" s="8" t="s">
        <v>240</v>
      </c>
      <c r="M4" s="8" t="s">
        <v>240</v>
      </c>
      <c r="N4" s="8" t="s">
        <v>240</v>
      </c>
      <c r="O4" s="8" t="s">
        <v>240</v>
      </c>
      <c r="P4" s="8" t="s">
        <v>240</v>
      </c>
      <c r="Q4" s="8" t="s">
        <v>240</v>
      </c>
      <c r="R4" s="8" t="s">
        <v>240</v>
      </c>
      <c r="S4" s="8" t="s">
        <v>240</v>
      </c>
      <c r="T4" s="8" t="s">
        <v>240</v>
      </c>
      <c r="U4" s="8" t="s">
        <v>240</v>
      </c>
      <c r="V4" s="8" t="s">
        <v>240</v>
      </c>
      <c r="W4" s="8" t="s">
        <v>240</v>
      </c>
      <c r="X4" s="8" t="s">
        <v>240</v>
      </c>
      <c r="Y4" s="8" t="s">
        <v>240</v>
      </c>
      <c r="Z4" s="8" t="s">
        <v>240</v>
      </c>
      <c r="AA4" s="8" t="s">
        <v>240</v>
      </c>
      <c r="AB4" s="8" t="s">
        <v>240</v>
      </c>
      <c r="AC4" s="8" t="s">
        <v>240</v>
      </c>
      <c r="AD4" s="8" t="s">
        <v>240</v>
      </c>
      <c r="AE4" s="8" t="s">
        <v>240</v>
      </c>
      <c r="AF4" s="8" t="s">
        <v>240</v>
      </c>
      <c r="AG4" s="8" t="s">
        <v>240</v>
      </c>
      <c r="AH4" s="8" t="s">
        <v>240</v>
      </c>
      <c r="AI4" s="8" t="s">
        <v>240</v>
      </c>
      <c r="AJ4" s="8" t="s">
        <v>240</v>
      </c>
      <c r="AK4" s="8" t="s">
        <v>240</v>
      </c>
      <c r="AL4" s="8" t="s">
        <v>240</v>
      </c>
      <c r="AM4" s="8" t="s">
        <v>240</v>
      </c>
      <c r="AN4" s="8" t="s">
        <v>240</v>
      </c>
      <c r="AO4" s="8" t="s">
        <v>240</v>
      </c>
      <c r="AP4" s="8" t="s">
        <v>240</v>
      </c>
      <c r="AQ4" s="8" t="s">
        <v>240</v>
      </c>
      <c r="AR4" s="8" t="s">
        <v>240</v>
      </c>
      <c r="AS4" s="8" t="s">
        <v>240</v>
      </c>
      <c r="AT4" s="8" t="s">
        <v>240</v>
      </c>
      <c r="AU4" s="8" t="s">
        <v>240</v>
      </c>
      <c r="AV4" s="8" t="s">
        <v>240</v>
      </c>
      <c r="AW4" s="8" t="s">
        <v>240</v>
      </c>
      <c r="AX4" s="8" t="s">
        <v>240</v>
      </c>
      <c r="AY4" s="8" t="s">
        <v>240</v>
      </c>
      <c r="AZ4" s="8" t="s">
        <v>240</v>
      </c>
      <c r="BA4" s="8" t="s">
        <v>240</v>
      </c>
      <c r="BB4" s="8" t="s">
        <v>240</v>
      </c>
      <c r="BC4" s="8" t="s">
        <v>240</v>
      </c>
      <c r="BD4" s="8" t="s">
        <v>240</v>
      </c>
      <c r="BE4" s="8" t="s">
        <v>240</v>
      </c>
      <c r="BF4" s="8" t="s">
        <v>240</v>
      </c>
      <c r="BG4" s="8" t="s">
        <v>240</v>
      </c>
      <c r="BH4" s="8" t="s">
        <v>240</v>
      </c>
      <c r="BI4" s="8" t="s">
        <v>240</v>
      </c>
      <c r="BJ4" s="8" t="s">
        <v>240</v>
      </c>
      <c r="BK4" s="8" t="s">
        <v>240</v>
      </c>
      <c r="BL4" s="8" t="s">
        <v>240</v>
      </c>
      <c r="BM4" s="8" t="s">
        <v>240</v>
      </c>
      <c r="BN4" s="8" t="s">
        <v>240</v>
      </c>
      <c r="BO4" s="8" t="s">
        <v>240</v>
      </c>
      <c r="BP4" s="8" t="s">
        <v>240</v>
      </c>
      <c r="BQ4" s="8" t="s">
        <v>240</v>
      </c>
      <c r="BR4" s="8" t="s">
        <v>240</v>
      </c>
      <c r="BS4" s="8" t="s">
        <v>240</v>
      </c>
      <c r="BT4" s="8" t="s">
        <v>240</v>
      </c>
      <c r="BU4" s="8" t="s">
        <v>240</v>
      </c>
      <c r="BV4" s="8" t="s">
        <v>240</v>
      </c>
      <c r="BW4" s="8" t="s">
        <v>240</v>
      </c>
      <c r="BX4" s="8" t="s">
        <v>240</v>
      </c>
      <c r="BY4" s="8" t="s">
        <v>240</v>
      </c>
      <c r="BZ4" s="8" t="s">
        <v>240</v>
      </c>
      <c r="CA4" s="8" t="s">
        <v>240</v>
      </c>
      <c r="CB4" s="8" t="s">
        <v>240</v>
      </c>
      <c r="CC4" s="8" t="s">
        <v>240</v>
      </c>
      <c r="CD4" s="8" t="s">
        <v>240</v>
      </c>
      <c r="CE4" s="8" t="s">
        <v>240</v>
      </c>
      <c r="CF4" s="8" t="s">
        <v>240</v>
      </c>
      <c r="CG4" s="8" t="s">
        <v>240</v>
      </c>
      <c r="CH4" s="8" t="s">
        <v>240</v>
      </c>
      <c r="CI4" s="8" t="s">
        <v>240</v>
      </c>
      <c r="CJ4" s="8" t="s">
        <v>240</v>
      </c>
      <c r="CK4" s="8" t="s">
        <v>240</v>
      </c>
      <c r="CL4" s="8" t="s">
        <v>240</v>
      </c>
      <c r="CM4" s="8" t="s">
        <v>240</v>
      </c>
      <c r="CN4" s="8" t="s">
        <v>240</v>
      </c>
      <c r="CO4" s="8" t="s">
        <v>240</v>
      </c>
      <c r="CP4" s="8" t="s">
        <v>240</v>
      </c>
      <c r="CQ4" s="8" t="s">
        <v>240</v>
      </c>
      <c r="CR4" s="8" t="s">
        <v>240</v>
      </c>
      <c r="CS4" s="8" t="s">
        <v>240</v>
      </c>
      <c r="CT4" s="8" t="s">
        <v>240</v>
      </c>
      <c r="CU4" s="8" t="s">
        <v>240</v>
      </c>
      <c r="CV4" s="8" t="s">
        <v>240</v>
      </c>
      <c r="CW4" s="8" t="s">
        <v>240</v>
      </c>
      <c r="CX4" s="8" t="s">
        <v>240</v>
      </c>
      <c r="CY4" s="8" t="s">
        <v>240</v>
      </c>
      <c r="CZ4" s="8" t="s">
        <v>240</v>
      </c>
      <c r="DA4" s="8" t="s">
        <v>240</v>
      </c>
      <c r="DB4" s="8" t="s">
        <v>240</v>
      </c>
      <c r="DC4" s="8" t="s">
        <v>240</v>
      </c>
      <c r="DD4" s="8" t="s">
        <v>240</v>
      </c>
      <c r="DE4" s="8" t="s">
        <v>240</v>
      </c>
      <c r="DF4" s="8" t="s">
        <v>240</v>
      </c>
      <c r="DG4" s="8" t="s">
        <v>240</v>
      </c>
      <c r="DH4" s="8" t="s">
        <v>240</v>
      </c>
      <c r="DI4" s="8" t="s">
        <v>240</v>
      </c>
      <c r="DJ4" s="8" t="s">
        <v>240</v>
      </c>
      <c r="DK4" s="8" t="s">
        <v>240</v>
      </c>
      <c r="DL4" s="8" t="s">
        <v>240</v>
      </c>
      <c r="DM4" s="8" t="s">
        <v>240</v>
      </c>
      <c r="DN4" s="8" t="s">
        <v>240</v>
      </c>
      <c r="DO4" s="8" t="s">
        <v>240</v>
      </c>
      <c r="DP4" s="8" t="s">
        <v>240</v>
      </c>
      <c r="DQ4" s="8" t="s">
        <v>240</v>
      </c>
      <c r="DR4" s="8" t="s">
        <v>240</v>
      </c>
      <c r="DS4" s="8" t="s">
        <v>240</v>
      </c>
      <c r="DT4" s="8" t="s">
        <v>240</v>
      </c>
      <c r="DU4" s="8" t="s">
        <v>240</v>
      </c>
      <c r="DV4" s="8" t="s">
        <v>240</v>
      </c>
      <c r="DW4" s="8" t="s">
        <v>240</v>
      </c>
      <c r="DX4" s="8" t="s">
        <v>240</v>
      </c>
      <c r="DY4" s="8" t="s">
        <v>240</v>
      </c>
      <c r="DZ4" s="8" t="s">
        <v>240</v>
      </c>
      <c r="EA4" s="8" t="s">
        <v>240</v>
      </c>
      <c r="EB4" s="8" t="s">
        <v>240</v>
      </c>
      <c r="EC4" s="8" t="s">
        <v>240</v>
      </c>
      <c r="ED4" s="8" t="s">
        <v>240</v>
      </c>
      <c r="EE4" s="8" t="s">
        <v>240</v>
      </c>
      <c r="EF4" s="8" t="s">
        <v>240</v>
      </c>
      <c r="EG4" s="8" t="s">
        <v>240</v>
      </c>
      <c r="EH4" s="8" t="s">
        <v>240</v>
      </c>
      <c r="EI4" s="8" t="s">
        <v>240</v>
      </c>
      <c r="EJ4" s="8" t="s">
        <v>240</v>
      </c>
      <c r="EK4" s="8" t="s">
        <v>240</v>
      </c>
      <c r="EL4" s="8" t="s">
        <v>240</v>
      </c>
      <c r="EM4" s="8" t="s">
        <v>240</v>
      </c>
      <c r="EN4" s="8" t="s">
        <v>240</v>
      </c>
      <c r="EO4" s="8" t="s">
        <v>240</v>
      </c>
      <c r="EP4" s="8" t="s">
        <v>240</v>
      </c>
      <c r="EQ4" s="8" t="s">
        <v>240</v>
      </c>
      <c r="ER4" s="8" t="s">
        <v>240</v>
      </c>
      <c r="ES4" s="8" t="s">
        <v>240</v>
      </c>
      <c r="ET4" s="8" t="s">
        <v>240</v>
      </c>
      <c r="EU4" s="8" t="s">
        <v>240</v>
      </c>
      <c r="EV4" s="8" t="s">
        <v>240</v>
      </c>
      <c r="EW4" s="8" t="s">
        <v>240</v>
      </c>
      <c r="EX4" s="8" t="s">
        <v>240</v>
      </c>
      <c r="EY4" s="8" t="s">
        <v>240</v>
      </c>
      <c r="EZ4" s="8" t="s">
        <v>240</v>
      </c>
      <c r="FA4" s="8" t="s">
        <v>240</v>
      </c>
      <c r="FB4" s="8" t="s">
        <v>240</v>
      </c>
      <c r="FC4" s="8" t="s">
        <v>240</v>
      </c>
      <c r="FD4" s="8" t="s">
        <v>240</v>
      </c>
      <c r="FE4" s="8" t="s">
        <v>240</v>
      </c>
      <c r="FF4" s="8" t="s">
        <v>240</v>
      </c>
      <c r="FG4" s="8" t="s">
        <v>240</v>
      </c>
      <c r="FH4" s="8" t="s">
        <v>240</v>
      </c>
      <c r="FI4" s="8" t="s">
        <v>240</v>
      </c>
      <c r="FJ4" s="8" t="s">
        <v>240</v>
      </c>
      <c r="FK4" s="8" t="s">
        <v>240</v>
      </c>
      <c r="FL4" s="8" t="s">
        <v>240</v>
      </c>
      <c r="FM4" s="8" t="s">
        <v>240</v>
      </c>
      <c r="FN4" s="8" t="s">
        <v>240</v>
      </c>
      <c r="FO4" s="8" t="s">
        <v>240</v>
      </c>
      <c r="FP4" s="8" t="s">
        <v>240</v>
      </c>
      <c r="FQ4" s="8" t="s">
        <v>240</v>
      </c>
      <c r="FR4" s="8" t="s">
        <v>240</v>
      </c>
      <c r="FS4" s="8" t="s">
        <v>240</v>
      </c>
      <c r="FT4" s="8" t="s">
        <v>240</v>
      </c>
      <c r="FU4" s="8" t="s">
        <v>240</v>
      </c>
      <c r="FV4" s="8" t="s">
        <v>240</v>
      </c>
      <c r="FW4" s="8" t="s">
        <v>240</v>
      </c>
      <c r="FX4" s="8" t="s">
        <v>240</v>
      </c>
      <c r="FY4" s="8" t="s">
        <v>240</v>
      </c>
      <c r="FZ4" s="8" t="s">
        <v>240</v>
      </c>
      <c r="GA4" s="8" t="s">
        <v>240</v>
      </c>
      <c r="GB4" s="8" t="s">
        <v>240</v>
      </c>
      <c r="GC4" s="8" t="s">
        <v>240</v>
      </c>
      <c r="GD4" s="8" t="s">
        <v>240</v>
      </c>
      <c r="GE4" s="8" t="s">
        <v>240</v>
      </c>
      <c r="GF4" s="8" t="s">
        <v>240</v>
      </c>
      <c r="GG4" s="8" t="s">
        <v>240</v>
      </c>
      <c r="GH4" s="8" t="s">
        <v>240</v>
      </c>
      <c r="GI4" s="8" t="s">
        <v>240</v>
      </c>
      <c r="GJ4" s="8" t="s">
        <v>240</v>
      </c>
      <c r="GK4" s="8" t="s">
        <v>240</v>
      </c>
      <c r="GL4" s="8" t="s">
        <v>240</v>
      </c>
      <c r="GM4" s="8" t="s">
        <v>240</v>
      </c>
      <c r="GN4" s="8" t="s">
        <v>240</v>
      </c>
      <c r="GO4" s="8" t="s">
        <v>240</v>
      </c>
      <c r="GP4" s="8" t="s">
        <v>240</v>
      </c>
      <c r="GQ4" s="8" t="s">
        <v>240</v>
      </c>
      <c r="GR4" s="8" t="s">
        <v>240</v>
      </c>
      <c r="GS4" s="8" t="s">
        <v>240</v>
      </c>
      <c r="GT4" s="8" t="s">
        <v>240</v>
      </c>
      <c r="GU4" s="8" t="s">
        <v>240</v>
      </c>
      <c r="GV4" s="8" t="s">
        <v>240</v>
      </c>
      <c r="GW4" s="8" t="s">
        <v>240</v>
      </c>
      <c r="GX4" s="8" t="s">
        <v>240</v>
      </c>
      <c r="GY4" s="8" t="s">
        <v>240</v>
      </c>
      <c r="GZ4" s="8" t="s">
        <v>240</v>
      </c>
      <c r="HA4" s="8" t="s">
        <v>240</v>
      </c>
      <c r="HB4" s="8" t="s">
        <v>240</v>
      </c>
      <c r="HC4" s="8" t="s">
        <v>240</v>
      </c>
      <c r="HD4" s="8" t="s">
        <v>240</v>
      </c>
      <c r="HE4" s="8" t="s">
        <v>240</v>
      </c>
      <c r="HF4" s="8" t="s">
        <v>240</v>
      </c>
      <c r="HG4" s="8" t="s">
        <v>240</v>
      </c>
      <c r="HH4" s="8" t="s">
        <v>240</v>
      </c>
      <c r="HI4" s="8" t="s">
        <v>240</v>
      </c>
      <c r="HJ4" s="8" t="s">
        <v>240</v>
      </c>
      <c r="HK4" s="8" t="s">
        <v>240</v>
      </c>
      <c r="HL4" s="8" t="s">
        <v>240</v>
      </c>
      <c r="HM4" s="8" t="s">
        <v>240</v>
      </c>
      <c r="HN4" s="8" t="s">
        <v>240</v>
      </c>
      <c r="HO4" s="8" t="s">
        <v>240</v>
      </c>
      <c r="HP4" s="8" t="s">
        <v>240</v>
      </c>
      <c r="HQ4" s="8" t="s">
        <v>240</v>
      </c>
      <c r="HR4" s="8" t="s">
        <v>240</v>
      </c>
      <c r="HS4" s="8" t="s">
        <v>240</v>
      </c>
      <c r="HT4" s="8" t="s">
        <v>240</v>
      </c>
      <c r="HU4" s="8" t="s">
        <v>240</v>
      </c>
      <c r="HV4" s="8" t="s">
        <v>240</v>
      </c>
      <c r="HW4" s="8" t="s">
        <v>240</v>
      </c>
      <c r="HX4" s="8" t="s">
        <v>240</v>
      </c>
      <c r="HY4" s="8" t="s">
        <v>240</v>
      </c>
      <c r="HZ4" s="8" t="s">
        <v>240</v>
      </c>
      <c r="IA4" s="8" t="s">
        <v>240</v>
      </c>
      <c r="IB4" s="8" t="s">
        <v>240</v>
      </c>
      <c r="IC4" s="8" t="s">
        <v>240</v>
      </c>
      <c r="ID4" s="8" t="s">
        <v>240</v>
      </c>
      <c r="IE4" s="8" t="s">
        <v>240</v>
      </c>
      <c r="IF4" s="8" t="s">
        <v>240</v>
      </c>
      <c r="IG4" s="8" t="s">
        <v>240</v>
      </c>
      <c r="IH4" s="8" t="s">
        <v>240</v>
      </c>
      <c r="II4" s="8" t="s">
        <v>240</v>
      </c>
      <c r="IJ4" s="8" t="s">
        <v>240</v>
      </c>
      <c r="IK4" s="8" t="s">
        <v>240</v>
      </c>
      <c r="IL4" s="8" t="s">
        <v>240</v>
      </c>
      <c r="IM4" s="8" t="s">
        <v>240</v>
      </c>
      <c r="IN4" s="8" t="s">
        <v>240</v>
      </c>
      <c r="IO4" s="8" t="s">
        <v>240</v>
      </c>
      <c r="IP4" s="8" t="s">
        <v>240</v>
      </c>
      <c r="IQ4" s="8" t="s">
        <v>240</v>
      </c>
    </row>
    <row r="5" spans="1:251">
      <c r="A5" s="4" t="s">
        <v>232</v>
      </c>
      <c r="B5" s="8" t="s">
        <v>4263</v>
      </c>
      <c r="C5" s="8" t="s">
        <v>4263</v>
      </c>
      <c r="D5" s="8" t="s">
        <v>4263</v>
      </c>
      <c r="E5" s="8" t="s">
        <v>4263</v>
      </c>
      <c r="F5" s="8" t="s">
        <v>4263</v>
      </c>
      <c r="G5" s="8" t="s">
        <v>4263</v>
      </c>
      <c r="H5" s="8" t="s">
        <v>4263</v>
      </c>
      <c r="I5" s="8" t="s">
        <v>4263</v>
      </c>
      <c r="J5" s="8" t="s">
        <v>4263</v>
      </c>
      <c r="K5" s="8" t="s">
        <v>4263</v>
      </c>
      <c r="L5" s="8" t="s">
        <v>4263</v>
      </c>
      <c r="M5" s="8" t="s">
        <v>4263</v>
      </c>
      <c r="N5" s="8" t="s">
        <v>4263</v>
      </c>
      <c r="O5" s="8" t="s">
        <v>4263</v>
      </c>
      <c r="P5" s="8" t="s">
        <v>4263</v>
      </c>
      <c r="Q5" s="8" t="s">
        <v>4263</v>
      </c>
      <c r="R5" s="8" t="s">
        <v>4263</v>
      </c>
      <c r="S5" s="8" t="s">
        <v>4263</v>
      </c>
      <c r="T5" s="8" t="s">
        <v>4263</v>
      </c>
      <c r="U5" s="8" t="s">
        <v>4263</v>
      </c>
      <c r="V5" s="8" t="s">
        <v>4263</v>
      </c>
      <c r="W5" s="8" t="s">
        <v>4263</v>
      </c>
      <c r="X5" s="8" t="s">
        <v>4263</v>
      </c>
      <c r="Y5" s="8" t="s">
        <v>4263</v>
      </c>
      <c r="Z5" s="8" t="s">
        <v>4263</v>
      </c>
      <c r="AA5" s="8" t="s">
        <v>4263</v>
      </c>
      <c r="AB5" s="8" t="s">
        <v>4263</v>
      </c>
      <c r="AC5" s="8" t="s">
        <v>4263</v>
      </c>
      <c r="AD5" s="8" t="s">
        <v>4263</v>
      </c>
      <c r="AE5" s="8" t="s">
        <v>4263</v>
      </c>
      <c r="AF5" s="8" t="s">
        <v>4263</v>
      </c>
      <c r="AG5" s="8" t="s">
        <v>4263</v>
      </c>
      <c r="AH5" s="8" t="s">
        <v>4263</v>
      </c>
      <c r="AI5" s="8" t="s">
        <v>4263</v>
      </c>
      <c r="AJ5" s="8" t="s">
        <v>4263</v>
      </c>
      <c r="AK5" s="8" t="s">
        <v>4263</v>
      </c>
      <c r="AL5" s="8" t="s">
        <v>4263</v>
      </c>
      <c r="AM5" s="8" t="s">
        <v>4263</v>
      </c>
      <c r="AN5" s="8" t="s">
        <v>4263</v>
      </c>
      <c r="AO5" s="8" t="s">
        <v>4263</v>
      </c>
      <c r="AP5" s="8" t="s">
        <v>4263</v>
      </c>
      <c r="AQ5" s="8" t="s">
        <v>4263</v>
      </c>
      <c r="AR5" s="8" t="s">
        <v>4263</v>
      </c>
      <c r="AS5" s="8" t="s">
        <v>4263</v>
      </c>
      <c r="AT5" s="8" t="s">
        <v>4263</v>
      </c>
      <c r="AU5" s="8" t="s">
        <v>4263</v>
      </c>
      <c r="AV5" s="8" t="s">
        <v>4263</v>
      </c>
      <c r="AW5" s="8" t="s">
        <v>4263</v>
      </c>
      <c r="AX5" s="8" t="s">
        <v>4263</v>
      </c>
      <c r="AY5" s="8" t="s">
        <v>4263</v>
      </c>
      <c r="AZ5" s="8" t="s">
        <v>4263</v>
      </c>
      <c r="BA5" s="8" t="s">
        <v>4263</v>
      </c>
      <c r="BB5" s="8" t="s">
        <v>4263</v>
      </c>
      <c r="BC5" s="8" t="s">
        <v>4263</v>
      </c>
      <c r="BD5" s="8" t="s">
        <v>4263</v>
      </c>
      <c r="BE5" s="8" t="s">
        <v>4263</v>
      </c>
      <c r="BF5" s="8" t="s">
        <v>4263</v>
      </c>
      <c r="BG5" s="8" t="s">
        <v>4263</v>
      </c>
      <c r="BH5" s="8" t="s">
        <v>4263</v>
      </c>
      <c r="BI5" s="8" t="s">
        <v>4263</v>
      </c>
      <c r="BJ5" s="8" t="s">
        <v>4263</v>
      </c>
      <c r="BK5" s="8" t="s">
        <v>4263</v>
      </c>
      <c r="BL5" s="8" t="s">
        <v>4263</v>
      </c>
      <c r="BM5" s="8" t="s">
        <v>4263</v>
      </c>
      <c r="BN5" s="8" t="s">
        <v>4263</v>
      </c>
      <c r="BO5" s="8" t="s">
        <v>4263</v>
      </c>
      <c r="BP5" s="8" t="s">
        <v>4263</v>
      </c>
      <c r="BQ5" s="8" t="s">
        <v>4263</v>
      </c>
      <c r="BR5" s="8" t="s">
        <v>4263</v>
      </c>
      <c r="BS5" s="8" t="s">
        <v>4263</v>
      </c>
      <c r="BT5" s="8" t="s">
        <v>4263</v>
      </c>
      <c r="BU5" s="8" t="s">
        <v>4263</v>
      </c>
      <c r="BV5" s="8" t="s">
        <v>4263</v>
      </c>
      <c r="BW5" s="8" t="s">
        <v>4263</v>
      </c>
      <c r="BX5" s="8" t="s">
        <v>4263</v>
      </c>
      <c r="BY5" s="8" t="s">
        <v>4263</v>
      </c>
      <c r="BZ5" s="8" t="s">
        <v>4263</v>
      </c>
      <c r="CA5" s="8" t="s">
        <v>4263</v>
      </c>
      <c r="CB5" s="8" t="s">
        <v>4263</v>
      </c>
      <c r="CC5" s="8" t="s">
        <v>4263</v>
      </c>
      <c r="CD5" s="8" t="s">
        <v>4263</v>
      </c>
      <c r="CE5" s="8" t="s">
        <v>4263</v>
      </c>
      <c r="CF5" s="8" t="s">
        <v>4263</v>
      </c>
      <c r="CG5" s="8" t="s">
        <v>4263</v>
      </c>
      <c r="CH5" s="8" t="s">
        <v>4263</v>
      </c>
      <c r="CI5" s="8" t="s">
        <v>4263</v>
      </c>
      <c r="CJ5" s="8" t="s">
        <v>4263</v>
      </c>
      <c r="CK5" s="8" t="s">
        <v>4263</v>
      </c>
      <c r="CL5" s="8" t="s">
        <v>4263</v>
      </c>
      <c r="CM5" s="8" t="s">
        <v>4263</v>
      </c>
      <c r="CN5" s="8" t="s">
        <v>4263</v>
      </c>
      <c r="CO5" s="8" t="s">
        <v>4263</v>
      </c>
      <c r="CP5" s="8" t="s">
        <v>4263</v>
      </c>
      <c r="CQ5" s="8" t="s">
        <v>4263</v>
      </c>
      <c r="CR5" s="8" t="s">
        <v>4263</v>
      </c>
      <c r="CS5" s="8" t="s">
        <v>4263</v>
      </c>
      <c r="CT5" s="8" t="s">
        <v>4263</v>
      </c>
      <c r="CU5" s="8" t="s">
        <v>4263</v>
      </c>
      <c r="CV5" s="8" t="s">
        <v>4263</v>
      </c>
      <c r="CW5" s="8" t="s">
        <v>4263</v>
      </c>
      <c r="CX5" s="8" t="s">
        <v>4263</v>
      </c>
      <c r="CY5" s="8" t="s">
        <v>4263</v>
      </c>
      <c r="CZ5" s="8" t="s">
        <v>4263</v>
      </c>
      <c r="DA5" s="8" t="s">
        <v>4263</v>
      </c>
      <c r="DB5" s="8" t="s">
        <v>4263</v>
      </c>
      <c r="DC5" s="8" t="s">
        <v>4263</v>
      </c>
      <c r="DD5" s="8" t="s">
        <v>4263</v>
      </c>
      <c r="DE5" s="8" t="s">
        <v>4263</v>
      </c>
      <c r="DF5" s="8" t="s">
        <v>4263</v>
      </c>
      <c r="DG5" s="8" t="s">
        <v>4263</v>
      </c>
      <c r="DH5" s="8" t="s">
        <v>4263</v>
      </c>
      <c r="DI5" s="8" t="s">
        <v>4263</v>
      </c>
      <c r="DJ5" s="8" t="s">
        <v>4263</v>
      </c>
      <c r="DK5" s="8" t="s">
        <v>4263</v>
      </c>
      <c r="DL5" s="8" t="s">
        <v>4263</v>
      </c>
      <c r="DM5" s="8" t="s">
        <v>4263</v>
      </c>
      <c r="DN5" s="8" t="s">
        <v>4263</v>
      </c>
      <c r="DO5" s="8" t="s">
        <v>4263</v>
      </c>
      <c r="DP5" s="8" t="s">
        <v>4263</v>
      </c>
      <c r="DQ5" s="8" t="s">
        <v>4263</v>
      </c>
      <c r="DR5" s="8" t="s">
        <v>4263</v>
      </c>
      <c r="DS5" s="8" t="s">
        <v>4263</v>
      </c>
      <c r="DT5" s="8" t="s">
        <v>4263</v>
      </c>
      <c r="DU5" s="8" t="s">
        <v>4263</v>
      </c>
      <c r="DV5" s="8" t="s">
        <v>4263</v>
      </c>
      <c r="DW5" s="8" t="s">
        <v>4263</v>
      </c>
      <c r="DX5" s="8" t="s">
        <v>4263</v>
      </c>
      <c r="DY5" s="8" t="s">
        <v>4263</v>
      </c>
      <c r="DZ5" s="8" t="s">
        <v>4263</v>
      </c>
      <c r="EA5" s="8" t="s">
        <v>4263</v>
      </c>
      <c r="EB5" s="8" t="s">
        <v>4263</v>
      </c>
      <c r="EC5" s="8" t="s">
        <v>4263</v>
      </c>
      <c r="ED5" s="8" t="s">
        <v>4263</v>
      </c>
      <c r="EE5" s="8" t="s">
        <v>4263</v>
      </c>
      <c r="EF5" s="8" t="s">
        <v>4263</v>
      </c>
      <c r="EG5" s="8" t="s">
        <v>4263</v>
      </c>
      <c r="EH5" s="8" t="s">
        <v>4263</v>
      </c>
      <c r="EI5" s="8" t="s">
        <v>4263</v>
      </c>
      <c r="EJ5" s="8" t="s">
        <v>4263</v>
      </c>
      <c r="EK5" s="8" t="s">
        <v>4263</v>
      </c>
      <c r="EL5" s="8" t="s">
        <v>4263</v>
      </c>
      <c r="EM5" s="8" t="s">
        <v>4263</v>
      </c>
      <c r="EN5" s="8" t="s">
        <v>4263</v>
      </c>
      <c r="EO5" s="8" t="s">
        <v>4263</v>
      </c>
      <c r="EP5" s="8" t="s">
        <v>4263</v>
      </c>
      <c r="EQ5" s="8" t="s">
        <v>4263</v>
      </c>
      <c r="ER5" s="8" t="s">
        <v>4263</v>
      </c>
      <c r="ES5" s="8" t="s">
        <v>4263</v>
      </c>
      <c r="ET5" s="8" t="s">
        <v>4263</v>
      </c>
      <c r="EU5" s="8" t="s">
        <v>4263</v>
      </c>
      <c r="EV5" s="8" t="s">
        <v>4263</v>
      </c>
      <c r="EW5" s="8" t="s">
        <v>4263</v>
      </c>
      <c r="EX5" s="8" t="s">
        <v>4263</v>
      </c>
      <c r="EY5" s="8" t="s">
        <v>4263</v>
      </c>
      <c r="EZ5" s="8" t="s">
        <v>4263</v>
      </c>
      <c r="FA5" s="8" t="s">
        <v>4263</v>
      </c>
      <c r="FB5" s="8" t="s">
        <v>4263</v>
      </c>
      <c r="FC5" s="8" t="s">
        <v>4263</v>
      </c>
      <c r="FD5" s="8" t="s">
        <v>4263</v>
      </c>
      <c r="FE5" s="8" t="s">
        <v>4263</v>
      </c>
      <c r="FF5" s="8" t="s">
        <v>4263</v>
      </c>
      <c r="FG5" s="8" t="s">
        <v>4263</v>
      </c>
      <c r="FH5" s="8" t="s">
        <v>4263</v>
      </c>
      <c r="FI5" s="8" t="s">
        <v>4263</v>
      </c>
      <c r="FJ5" s="8" t="s">
        <v>4263</v>
      </c>
      <c r="FK5" s="8" t="s">
        <v>4263</v>
      </c>
      <c r="FL5" s="8" t="s">
        <v>4263</v>
      </c>
      <c r="FM5" s="8" t="s">
        <v>4263</v>
      </c>
      <c r="FN5" s="8" t="s">
        <v>4263</v>
      </c>
      <c r="FO5" s="8" t="s">
        <v>4263</v>
      </c>
      <c r="FP5" s="8" t="s">
        <v>4263</v>
      </c>
      <c r="FQ5" s="8" t="s">
        <v>4263</v>
      </c>
      <c r="FR5" s="8" t="s">
        <v>4263</v>
      </c>
      <c r="FS5" s="8" t="s">
        <v>4263</v>
      </c>
      <c r="FT5" s="8" t="s">
        <v>4263</v>
      </c>
      <c r="FU5" s="8" t="s">
        <v>4263</v>
      </c>
      <c r="FV5" s="8" t="s">
        <v>4263</v>
      </c>
      <c r="FW5" s="8" t="s">
        <v>4263</v>
      </c>
      <c r="FX5" s="8" t="s">
        <v>4263</v>
      </c>
      <c r="FY5" s="8" t="s">
        <v>4263</v>
      </c>
      <c r="FZ5" s="8" t="s">
        <v>4263</v>
      </c>
      <c r="GA5" s="8" t="s">
        <v>4263</v>
      </c>
      <c r="GB5" s="8" t="s">
        <v>4263</v>
      </c>
      <c r="GC5" s="8" t="s">
        <v>4263</v>
      </c>
      <c r="GD5" s="8" t="s">
        <v>4263</v>
      </c>
      <c r="GE5" s="8" t="s">
        <v>4263</v>
      </c>
      <c r="GF5" s="8" t="s">
        <v>4263</v>
      </c>
      <c r="GG5" s="8" t="s">
        <v>4263</v>
      </c>
      <c r="GH5" s="8" t="s">
        <v>4263</v>
      </c>
      <c r="GI5" s="8" t="s">
        <v>4263</v>
      </c>
      <c r="GJ5" s="8" t="s">
        <v>4263</v>
      </c>
      <c r="GK5" s="8" t="s">
        <v>4263</v>
      </c>
      <c r="GL5" s="8" t="s">
        <v>4263</v>
      </c>
      <c r="GM5" s="8" t="s">
        <v>4263</v>
      </c>
      <c r="GN5" s="8" t="s">
        <v>4263</v>
      </c>
      <c r="GO5" s="8" t="s">
        <v>4263</v>
      </c>
      <c r="GP5" s="8" t="s">
        <v>4263</v>
      </c>
      <c r="GQ5" s="8" t="s">
        <v>4263</v>
      </c>
      <c r="GR5" s="8" t="s">
        <v>4263</v>
      </c>
      <c r="GS5" s="8" t="s">
        <v>4263</v>
      </c>
      <c r="GT5" s="8" t="s">
        <v>4263</v>
      </c>
      <c r="GU5" s="8" t="s">
        <v>4263</v>
      </c>
      <c r="GV5" s="8" t="s">
        <v>4263</v>
      </c>
      <c r="GW5" s="8" t="s">
        <v>4263</v>
      </c>
      <c r="GX5" s="8" t="s">
        <v>4263</v>
      </c>
      <c r="GY5" s="8" t="s">
        <v>4263</v>
      </c>
      <c r="GZ5" s="8" t="s">
        <v>4263</v>
      </c>
      <c r="HA5" s="8" t="s">
        <v>4263</v>
      </c>
      <c r="HB5" s="8" t="s">
        <v>4263</v>
      </c>
      <c r="HC5" s="8" t="s">
        <v>4263</v>
      </c>
      <c r="HD5" s="8" t="s">
        <v>4263</v>
      </c>
      <c r="HE5" s="8" t="s">
        <v>4263</v>
      </c>
      <c r="HF5" s="8" t="s">
        <v>4263</v>
      </c>
      <c r="HG5" s="8" t="s">
        <v>4263</v>
      </c>
      <c r="HH5" s="8" t="s">
        <v>4263</v>
      </c>
      <c r="HI5" s="8" t="s">
        <v>4263</v>
      </c>
      <c r="HJ5" s="8" t="s">
        <v>4263</v>
      </c>
      <c r="HK5" s="8" t="s">
        <v>4263</v>
      </c>
      <c r="HL5" s="8" t="s">
        <v>4263</v>
      </c>
      <c r="HM5" s="8" t="s">
        <v>4263</v>
      </c>
      <c r="HN5" s="8" t="s">
        <v>4263</v>
      </c>
      <c r="HO5" s="8" t="s">
        <v>4263</v>
      </c>
      <c r="HP5" s="8" t="s">
        <v>4263</v>
      </c>
      <c r="HQ5" s="8" t="s">
        <v>4263</v>
      </c>
      <c r="HR5" s="8" t="s">
        <v>4263</v>
      </c>
      <c r="HS5" s="8" t="s">
        <v>4263</v>
      </c>
      <c r="HT5" s="8" t="s">
        <v>4263</v>
      </c>
      <c r="HU5" s="8" t="s">
        <v>4263</v>
      </c>
      <c r="HV5" s="8" t="s">
        <v>4263</v>
      </c>
      <c r="HW5" s="8" t="s">
        <v>4263</v>
      </c>
      <c r="HX5" s="8" t="s">
        <v>4263</v>
      </c>
      <c r="HY5" s="8" t="s">
        <v>4263</v>
      </c>
      <c r="HZ5" s="8" t="s">
        <v>4263</v>
      </c>
      <c r="IA5" s="8" t="s">
        <v>4263</v>
      </c>
      <c r="IB5" s="8" t="s">
        <v>4263</v>
      </c>
      <c r="IC5" s="8" t="s">
        <v>4263</v>
      </c>
      <c r="ID5" s="8" t="s">
        <v>4263</v>
      </c>
      <c r="IE5" s="8" t="s">
        <v>4263</v>
      </c>
      <c r="IF5" s="8" t="s">
        <v>4263</v>
      </c>
      <c r="IG5" s="8" t="s">
        <v>4263</v>
      </c>
      <c r="IH5" s="8" t="s">
        <v>4263</v>
      </c>
      <c r="II5" s="8" t="s">
        <v>4263</v>
      </c>
      <c r="IJ5" s="8" t="s">
        <v>4263</v>
      </c>
      <c r="IK5" s="8" t="s">
        <v>4263</v>
      </c>
      <c r="IL5" s="8" t="s">
        <v>4263</v>
      </c>
      <c r="IM5" s="8" t="s">
        <v>4263</v>
      </c>
      <c r="IN5" s="8" t="s">
        <v>4263</v>
      </c>
      <c r="IO5" s="8" t="s">
        <v>4263</v>
      </c>
      <c r="IP5" s="8" t="s">
        <v>4263</v>
      </c>
      <c r="IQ5" s="8" t="s">
        <v>4263</v>
      </c>
    </row>
    <row r="6" spans="1:251">
      <c r="A6" s="4" t="s">
        <v>233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234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235</v>
      </c>
      <c r="B8" s="6">
        <v>45323</v>
      </c>
      <c r="C8" s="6">
        <v>45323</v>
      </c>
      <c r="D8" s="6">
        <v>45323</v>
      </c>
      <c r="E8" s="6">
        <v>45323</v>
      </c>
      <c r="F8" s="6">
        <v>45323</v>
      </c>
      <c r="G8" s="6">
        <v>45323</v>
      </c>
      <c r="H8" s="6">
        <v>45323</v>
      </c>
      <c r="I8" s="6">
        <v>45323</v>
      </c>
      <c r="J8" s="6">
        <v>45323</v>
      </c>
      <c r="K8" s="6">
        <v>45323</v>
      </c>
      <c r="L8" s="6">
        <v>45323</v>
      </c>
      <c r="M8" s="6">
        <v>45323</v>
      </c>
      <c r="N8" s="6">
        <v>45323</v>
      </c>
      <c r="O8" s="6">
        <v>45323</v>
      </c>
      <c r="P8" s="6">
        <v>45323</v>
      </c>
      <c r="Q8" s="6">
        <v>45323</v>
      </c>
      <c r="R8" s="6">
        <v>45323</v>
      </c>
      <c r="S8" s="6">
        <v>45323</v>
      </c>
      <c r="T8" s="6">
        <v>45323</v>
      </c>
      <c r="U8" s="6">
        <v>45323</v>
      </c>
      <c r="V8" s="6">
        <v>45323</v>
      </c>
      <c r="W8" s="6">
        <v>45323</v>
      </c>
      <c r="X8" s="6">
        <v>45323</v>
      </c>
      <c r="Y8" s="6">
        <v>45323</v>
      </c>
      <c r="Z8" s="6">
        <v>45323</v>
      </c>
      <c r="AA8" s="6">
        <v>45323</v>
      </c>
      <c r="AB8" s="6">
        <v>45323</v>
      </c>
      <c r="AC8" s="6">
        <v>45323</v>
      </c>
      <c r="AD8" s="6">
        <v>45323</v>
      </c>
      <c r="AE8" s="6">
        <v>45323</v>
      </c>
      <c r="AF8" s="6">
        <v>45323</v>
      </c>
      <c r="AG8" s="6">
        <v>45323</v>
      </c>
      <c r="AH8" s="6">
        <v>45323</v>
      </c>
      <c r="AI8" s="6">
        <v>45323</v>
      </c>
      <c r="AJ8" s="6">
        <v>45323</v>
      </c>
      <c r="AK8" s="6">
        <v>45323</v>
      </c>
      <c r="AL8" s="6">
        <v>45323</v>
      </c>
      <c r="AM8" s="6">
        <v>45323</v>
      </c>
      <c r="AN8" s="6">
        <v>45323</v>
      </c>
      <c r="AO8" s="6">
        <v>45323</v>
      </c>
      <c r="AP8" s="6">
        <v>45323</v>
      </c>
      <c r="AQ8" s="6">
        <v>45323</v>
      </c>
      <c r="AR8" s="6">
        <v>45323</v>
      </c>
      <c r="AS8" s="6">
        <v>45323</v>
      </c>
      <c r="AT8" s="6">
        <v>45323</v>
      </c>
      <c r="AU8" s="6">
        <v>45323</v>
      </c>
      <c r="AV8" s="6">
        <v>45323</v>
      </c>
      <c r="AW8" s="6">
        <v>45323</v>
      </c>
      <c r="AX8" s="6">
        <v>45323</v>
      </c>
      <c r="AY8" s="6">
        <v>45323</v>
      </c>
      <c r="AZ8" s="6">
        <v>45323</v>
      </c>
      <c r="BA8" s="6">
        <v>45323</v>
      </c>
      <c r="BB8" s="6">
        <v>45323</v>
      </c>
      <c r="BC8" s="6">
        <v>45323</v>
      </c>
      <c r="BD8" s="6">
        <v>45323</v>
      </c>
      <c r="BE8" s="6">
        <v>45323</v>
      </c>
      <c r="BF8" s="6">
        <v>45323</v>
      </c>
      <c r="BG8" s="6">
        <v>45323</v>
      </c>
      <c r="BH8" s="6">
        <v>45323</v>
      </c>
      <c r="BI8" s="6">
        <v>45323</v>
      </c>
      <c r="BJ8" s="6">
        <v>45323</v>
      </c>
      <c r="BK8" s="6">
        <v>45323</v>
      </c>
      <c r="BL8" s="6">
        <v>45323</v>
      </c>
      <c r="BM8" s="6">
        <v>45323</v>
      </c>
      <c r="BN8" s="6">
        <v>45323</v>
      </c>
      <c r="BO8" s="6">
        <v>45323</v>
      </c>
      <c r="BP8" s="6">
        <v>45323</v>
      </c>
      <c r="BQ8" s="6">
        <v>45323</v>
      </c>
      <c r="BR8" s="6">
        <v>45323</v>
      </c>
      <c r="BS8" s="6">
        <v>45323</v>
      </c>
      <c r="BT8" s="6">
        <v>45323</v>
      </c>
      <c r="BU8" s="6">
        <v>45323</v>
      </c>
      <c r="BV8" s="6">
        <v>45323</v>
      </c>
      <c r="BW8" s="6">
        <v>45323</v>
      </c>
      <c r="BX8" s="6">
        <v>45323</v>
      </c>
      <c r="BY8" s="6">
        <v>45323</v>
      </c>
      <c r="BZ8" s="6">
        <v>45323</v>
      </c>
      <c r="CA8" s="6">
        <v>45323</v>
      </c>
      <c r="CB8" s="6">
        <v>45323</v>
      </c>
      <c r="CC8" s="6">
        <v>45323</v>
      </c>
      <c r="CD8" s="6">
        <v>45323</v>
      </c>
      <c r="CE8" s="6">
        <v>45323</v>
      </c>
      <c r="CF8" s="6">
        <v>45323</v>
      </c>
      <c r="CG8" s="6">
        <v>45323</v>
      </c>
      <c r="CH8" s="6">
        <v>45323</v>
      </c>
      <c r="CI8" s="6">
        <v>45323</v>
      </c>
      <c r="CJ8" s="6">
        <v>45323</v>
      </c>
      <c r="CK8" s="6">
        <v>45323</v>
      </c>
      <c r="CL8" s="6">
        <v>45323</v>
      </c>
      <c r="CM8" s="6">
        <v>45323</v>
      </c>
      <c r="CN8" s="6">
        <v>45323</v>
      </c>
      <c r="CO8" s="6">
        <v>45323</v>
      </c>
      <c r="CP8" s="6">
        <v>45323</v>
      </c>
      <c r="CQ8" s="6">
        <v>45323</v>
      </c>
      <c r="CR8" s="6">
        <v>45323</v>
      </c>
      <c r="CS8" s="6">
        <v>45323</v>
      </c>
      <c r="CT8" s="6">
        <v>45323</v>
      </c>
      <c r="CU8" s="6">
        <v>45323</v>
      </c>
      <c r="CV8" s="6">
        <v>45323</v>
      </c>
      <c r="CW8" s="6">
        <v>45323</v>
      </c>
      <c r="CX8" s="6">
        <v>45323</v>
      </c>
      <c r="CY8" s="6">
        <v>45323</v>
      </c>
      <c r="CZ8" s="6">
        <v>45323</v>
      </c>
      <c r="DA8" s="6">
        <v>45323</v>
      </c>
      <c r="DB8" s="6">
        <v>45323</v>
      </c>
      <c r="DC8" s="6">
        <v>45323</v>
      </c>
      <c r="DD8" s="6">
        <v>45323</v>
      </c>
      <c r="DE8" s="6">
        <v>45323</v>
      </c>
      <c r="DF8" s="6">
        <v>45323</v>
      </c>
      <c r="DG8" s="6">
        <v>45323</v>
      </c>
      <c r="DH8" s="6">
        <v>45323</v>
      </c>
      <c r="DI8" s="6">
        <v>45323</v>
      </c>
      <c r="DJ8" s="6">
        <v>45323</v>
      </c>
      <c r="DK8" s="6">
        <v>45323</v>
      </c>
      <c r="DL8" s="6">
        <v>45323</v>
      </c>
      <c r="DM8" s="6">
        <v>45323</v>
      </c>
      <c r="DN8" s="6">
        <v>45323</v>
      </c>
      <c r="DO8" s="6">
        <v>45323</v>
      </c>
      <c r="DP8" s="6">
        <v>45323</v>
      </c>
      <c r="DQ8" s="6">
        <v>45323</v>
      </c>
      <c r="DR8" s="6">
        <v>45323</v>
      </c>
      <c r="DS8" s="6">
        <v>45323</v>
      </c>
      <c r="DT8" s="6">
        <v>45323</v>
      </c>
      <c r="DU8" s="6">
        <v>45323</v>
      </c>
      <c r="DV8" s="6">
        <v>45323</v>
      </c>
      <c r="DW8" s="6">
        <v>45323</v>
      </c>
      <c r="DX8" s="6">
        <v>45323</v>
      </c>
      <c r="DY8" s="6">
        <v>45323</v>
      </c>
      <c r="DZ8" s="6">
        <v>45323</v>
      </c>
      <c r="EA8" s="6">
        <v>45323</v>
      </c>
      <c r="EB8" s="6">
        <v>45323</v>
      </c>
      <c r="EC8" s="6">
        <v>45323</v>
      </c>
      <c r="ED8" s="6">
        <v>45323</v>
      </c>
      <c r="EE8" s="6">
        <v>45323</v>
      </c>
      <c r="EF8" s="6">
        <v>45323</v>
      </c>
      <c r="EG8" s="6">
        <v>45323</v>
      </c>
      <c r="EH8" s="6">
        <v>45323</v>
      </c>
      <c r="EI8" s="6">
        <v>45323</v>
      </c>
      <c r="EJ8" s="6">
        <v>45323</v>
      </c>
      <c r="EK8" s="6">
        <v>45323</v>
      </c>
      <c r="EL8" s="6">
        <v>45323</v>
      </c>
      <c r="EM8" s="6">
        <v>45323</v>
      </c>
      <c r="EN8" s="6">
        <v>45323</v>
      </c>
      <c r="EO8" s="6">
        <v>45323</v>
      </c>
      <c r="EP8" s="6">
        <v>45323</v>
      </c>
      <c r="EQ8" s="6">
        <v>45323</v>
      </c>
      <c r="ER8" s="6">
        <v>45323</v>
      </c>
      <c r="ES8" s="6">
        <v>45323</v>
      </c>
      <c r="ET8" s="6">
        <v>45323</v>
      </c>
      <c r="EU8" s="6">
        <v>45323</v>
      </c>
      <c r="EV8" s="6">
        <v>45323</v>
      </c>
      <c r="EW8" s="6">
        <v>45323</v>
      </c>
      <c r="EX8" s="6">
        <v>45323</v>
      </c>
      <c r="EY8" s="6">
        <v>45323</v>
      </c>
      <c r="EZ8" s="6">
        <v>45323</v>
      </c>
      <c r="FA8" s="6">
        <v>45323</v>
      </c>
      <c r="FB8" s="6">
        <v>45323</v>
      </c>
      <c r="FC8" s="6">
        <v>45323</v>
      </c>
      <c r="FD8" s="6">
        <v>45323</v>
      </c>
      <c r="FE8" s="6">
        <v>45323</v>
      </c>
      <c r="FF8" s="6">
        <v>45323</v>
      </c>
      <c r="FG8" s="6">
        <v>45323</v>
      </c>
      <c r="FH8" s="6">
        <v>45323</v>
      </c>
      <c r="FI8" s="6">
        <v>45323</v>
      </c>
      <c r="FJ8" s="6">
        <v>45323</v>
      </c>
      <c r="FK8" s="6">
        <v>45323</v>
      </c>
      <c r="FL8" s="6">
        <v>45323</v>
      </c>
      <c r="FM8" s="6">
        <v>45323</v>
      </c>
      <c r="FN8" s="6">
        <v>45323</v>
      </c>
      <c r="FO8" s="6">
        <v>45323</v>
      </c>
      <c r="FP8" s="6">
        <v>45323</v>
      </c>
      <c r="FQ8" s="6">
        <v>45323</v>
      </c>
      <c r="FR8" s="6">
        <v>45323</v>
      </c>
      <c r="FS8" s="6">
        <v>45323</v>
      </c>
      <c r="FT8" s="6">
        <v>45323</v>
      </c>
      <c r="FU8" s="6">
        <v>45323</v>
      </c>
      <c r="FV8" s="6">
        <v>45323</v>
      </c>
      <c r="FW8" s="6">
        <v>45323</v>
      </c>
      <c r="FX8" s="6">
        <v>45323</v>
      </c>
      <c r="FY8" s="6">
        <v>45323</v>
      </c>
      <c r="FZ8" s="6">
        <v>45323</v>
      </c>
      <c r="GA8" s="6">
        <v>45323</v>
      </c>
      <c r="GB8" s="6">
        <v>45323</v>
      </c>
      <c r="GC8" s="6">
        <v>45323</v>
      </c>
      <c r="GD8" s="6">
        <v>45323</v>
      </c>
      <c r="GE8" s="6">
        <v>45323</v>
      </c>
      <c r="GF8" s="6">
        <v>45323</v>
      </c>
      <c r="GG8" s="6">
        <v>45323</v>
      </c>
      <c r="GH8" s="6">
        <v>45323</v>
      </c>
      <c r="GI8" s="6">
        <v>45323</v>
      </c>
      <c r="GJ8" s="6">
        <v>45323</v>
      </c>
      <c r="GK8" s="6">
        <v>45323</v>
      </c>
      <c r="GL8" s="6">
        <v>45323</v>
      </c>
      <c r="GM8" s="6">
        <v>45323</v>
      </c>
      <c r="GN8" s="6">
        <v>45323</v>
      </c>
      <c r="GO8" s="6">
        <v>45323</v>
      </c>
      <c r="GP8" s="6">
        <v>45323</v>
      </c>
      <c r="GQ8" s="6">
        <v>45323</v>
      </c>
      <c r="GR8" s="6">
        <v>45323</v>
      </c>
      <c r="GS8" s="6">
        <v>45323</v>
      </c>
      <c r="GT8" s="6">
        <v>45323</v>
      </c>
      <c r="GU8" s="6">
        <v>45323</v>
      </c>
      <c r="GV8" s="6">
        <v>45323</v>
      </c>
      <c r="GW8" s="6">
        <v>45323</v>
      </c>
      <c r="GX8" s="6">
        <v>45323</v>
      </c>
      <c r="GY8" s="6">
        <v>45323</v>
      </c>
      <c r="GZ8" s="6">
        <v>45323</v>
      </c>
      <c r="HA8" s="6">
        <v>45323</v>
      </c>
      <c r="HB8" s="6">
        <v>45323</v>
      </c>
      <c r="HC8" s="6">
        <v>45323</v>
      </c>
      <c r="HD8" s="6">
        <v>45323</v>
      </c>
      <c r="HE8" s="6">
        <v>45323</v>
      </c>
      <c r="HF8" s="6">
        <v>45323</v>
      </c>
      <c r="HG8" s="6">
        <v>45323</v>
      </c>
      <c r="HH8" s="6">
        <v>45323</v>
      </c>
      <c r="HI8" s="6">
        <v>45323</v>
      </c>
      <c r="HJ8" s="6">
        <v>45323</v>
      </c>
      <c r="HK8" s="6">
        <v>45323</v>
      </c>
      <c r="HL8" s="6">
        <v>45323</v>
      </c>
      <c r="HM8" s="6">
        <v>45323</v>
      </c>
      <c r="HN8" s="6">
        <v>45323</v>
      </c>
      <c r="HO8" s="6">
        <v>45323</v>
      </c>
      <c r="HP8" s="6">
        <v>45323</v>
      </c>
      <c r="HQ8" s="6">
        <v>45323</v>
      </c>
      <c r="HR8" s="6">
        <v>45323</v>
      </c>
      <c r="HS8" s="6">
        <v>45323</v>
      </c>
      <c r="HT8" s="6">
        <v>45323</v>
      </c>
      <c r="HU8" s="6">
        <v>45323</v>
      </c>
      <c r="HV8" s="6">
        <v>45323</v>
      </c>
      <c r="HW8" s="6">
        <v>45323</v>
      </c>
      <c r="HX8" s="6">
        <v>45323</v>
      </c>
      <c r="HY8" s="6">
        <v>45323</v>
      </c>
      <c r="HZ8" s="6">
        <v>45323</v>
      </c>
      <c r="IA8" s="6">
        <v>45323</v>
      </c>
      <c r="IB8" s="6">
        <v>45323</v>
      </c>
      <c r="IC8" s="6">
        <v>45323</v>
      </c>
      <c r="ID8" s="6">
        <v>45323</v>
      </c>
      <c r="IE8" s="6">
        <v>45323</v>
      </c>
      <c r="IF8" s="6">
        <v>45323</v>
      </c>
      <c r="IG8" s="6">
        <v>45323</v>
      </c>
      <c r="IH8" s="6">
        <v>45323</v>
      </c>
      <c r="II8" s="6">
        <v>45323</v>
      </c>
      <c r="IJ8" s="6">
        <v>45323</v>
      </c>
      <c r="IK8" s="6">
        <v>45323</v>
      </c>
      <c r="IL8" s="6">
        <v>45323</v>
      </c>
      <c r="IM8" s="6">
        <v>45323</v>
      </c>
      <c r="IN8" s="6">
        <v>45323</v>
      </c>
      <c r="IO8" s="6">
        <v>45323</v>
      </c>
      <c r="IP8" s="6">
        <v>45323</v>
      </c>
      <c r="IQ8" s="6">
        <v>45323</v>
      </c>
    </row>
    <row r="9" spans="1:251">
      <c r="A9" s="4" t="s">
        <v>236</v>
      </c>
      <c r="B9" s="1">
        <v>10</v>
      </c>
      <c r="C9" s="1">
        <v>10</v>
      </c>
      <c r="D9" s="1">
        <v>10</v>
      </c>
      <c r="E9" s="1">
        <v>10</v>
      </c>
      <c r="F9" s="1">
        <v>10</v>
      </c>
      <c r="G9" s="1">
        <v>10</v>
      </c>
      <c r="H9" s="1">
        <v>10</v>
      </c>
      <c r="I9" s="1">
        <v>10</v>
      </c>
      <c r="J9" s="1">
        <v>10</v>
      </c>
      <c r="K9" s="1">
        <v>10</v>
      </c>
      <c r="L9" s="1">
        <v>10</v>
      </c>
      <c r="M9" s="1">
        <v>10</v>
      </c>
      <c r="N9" s="1">
        <v>10</v>
      </c>
      <c r="O9" s="1">
        <v>10</v>
      </c>
      <c r="P9" s="1">
        <v>10</v>
      </c>
      <c r="Q9" s="1">
        <v>10</v>
      </c>
      <c r="R9" s="1">
        <v>10</v>
      </c>
      <c r="S9" s="1">
        <v>10</v>
      </c>
      <c r="T9" s="1">
        <v>10</v>
      </c>
      <c r="U9" s="1">
        <v>10</v>
      </c>
      <c r="V9" s="1">
        <v>10</v>
      </c>
      <c r="W9" s="1">
        <v>10</v>
      </c>
      <c r="X9" s="1">
        <v>10</v>
      </c>
      <c r="Y9" s="1">
        <v>10</v>
      </c>
      <c r="Z9" s="1">
        <v>10</v>
      </c>
      <c r="AA9" s="1">
        <v>10</v>
      </c>
      <c r="AB9" s="1">
        <v>10</v>
      </c>
      <c r="AC9" s="1">
        <v>10</v>
      </c>
      <c r="AD9" s="1">
        <v>10</v>
      </c>
      <c r="AE9" s="1">
        <v>10</v>
      </c>
      <c r="AF9" s="1">
        <v>10</v>
      </c>
      <c r="AG9" s="1">
        <v>10</v>
      </c>
      <c r="AH9" s="1">
        <v>10</v>
      </c>
      <c r="AI9" s="1">
        <v>10</v>
      </c>
      <c r="AJ9" s="1">
        <v>10</v>
      </c>
      <c r="AK9" s="1">
        <v>10</v>
      </c>
      <c r="AL9" s="1">
        <v>10</v>
      </c>
      <c r="AM9" s="1">
        <v>10</v>
      </c>
      <c r="AN9" s="1">
        <v>10</v>
      </c>
      <c r="AO9" s="1">
        <v>10</v>
      </c>
      <c r="AP9" s="1">
        <v>10</v>
      </c>
      <c r="AQ9" s="1">
        <v>10</v>
      </c>
      <c r="AR9" s="1">
        <v>10</v>
      </c>
      <c r="AS9" s="1">
        <v>10</v>
      </c>
      <c r="AT9" s="1">
        <v>10</v>
      </c>
      <c r="AU9" s="1">
        <v>10</v>
      </c>
      <c r="AV9" s="1">
        <v>10</v>
      </c>
      <c r="AW9" s="1">
        <v>10</v>
      </c>
      <c r="AX9" s="1">
        <v>10</v>
      </c>
      <c r="AY9" s="1">
        <v>10</v>
      </c>
      <c r="AZ9" s="1">
        <v>10</v>
      </c>
      <c r="BA9" s="1">
        <v>10</v>
      </c>
      <c r="BB9" s="1">
        <v>10</v>
      </c>
      <c r="BC9" s="1">
        <v>10</v>
      </c>
      <c r="BD9" s="1">
        <v>10</v>
      </c>
      <c r="BE9" s="1">
        <v>10</v>
      </c>
      <c r="BF9" s="1">
        <v>10</v>
      </c>
      <c r="BG9" s="1">
        <v>10</v>
      </c>
      <c r="BH9" s="1">
        <v>10</v>
      </c>
      <c r="BI9" s="1">
        <v>10</v>
      </c>
      <c r="BJ9" s="1">
        <v>10</v>
      </c>
      <c r="BK9" s="1">
        <v>10</v>
      </c>
      <c r="BL9" s="1">
        <v>10</v>
      </c>
      <c r="BM9" s="1">
        <v>10</v>
      </c>
      <c r="BN9" s="1">
        <v>10</v>
      </c>
      <c r="BO9" s="1">
        <v>10</v>
      </c>
      <c r="BP9" s="1">
        <v>10</v>
      </c>
      <c r="BQ9" s="1">
        <v>10</v>
      </c>
      <c r="BR9" s="1">
        <v>10</v>
      </c>
      <c r="BS9" s="1">
        <v>10</v>
      </c>
      <c r="BT9" s="1">
        <v>10</v>
      </c>
      <c r="BU9" s="1">
        <v>10</v>
      </c>
      <c r="BV9" s="1">
        <v>10</v>
      </c>
      <c r="BW9" s="1">
        <v>10</v>
      </c>
      <c r="BX9" s="1">
        <v>10</v>
      </c>
      <c r="BY9" s="1">
        <v>10</v>
      </c>
      <c r="BZ9" s="1">
        <v>10</v>
      </c>
      <c r="CA9" s="1">
        <v>10</v>
      </c>
      <c r="CB9" s="1">
        <v>10</v>
      </c>
      <c r="CC9" s="1">
        <v>10</v>
      </c>
      <c r="CD9" s="1">
        <v>10</v>
      </c>
      <c r="CE9" s="1">
        <v>10</v>
      </c>
      <c r="CF9" s="1">
        <v>10</v>
      </c>
      <c r="CG9" s="1">
        <v>10</v>
      </c>
      <c r="CH9" s="1">
        <v>10</v>
      </c>
      <c r="CI9" s="1">
        <v>10</v>
      </c>
      <c r="CJ9" s="1">
        <v>10</v>
      </c>
      <c r="CK9" s="1">
        <v>10</v>
      </c>
      <c r="CL9" s="1">
        <v>10</v>
      </c>
      <c r="CM9" s="1">
        <v>10</v>
      </c>
      <c r="CN9" s="1">
        <v>10</v>
      </c>
      <c r="CO9" s="1">
        <v>10</v>
      </c>
      <c r="CP9" s="1">
        <v>10</v>
      </c>
      <c r="CQ9" s="1">
        <v>10</v>
      </c>
      <c r="CR9" s="1">
        <v>10</v>
      </c>
      <c r="CS9" s="1">
        <v>10</v>
      </c>
      <c r="CT9" s="1">
        <v>10</v>
      </c>
      <c r="CU9" s="1">
        <v>10</v>
      </c>
      <c r="CV9" s="1">
        <v>10</v>
      </c>
      <c r="CW9" s="1">
        <v>10</v>
      </c>
      <c r="CX9" s="1">
        <v>10</v>
      </c>
      <c r="CY9" s="1">
        <v>10</v>
      </c>
      <c r="CZ9" s="1">
        <v>10</v>
      </c>
      <c r="DA9" s="1">
        <v>10</v>
      </c>
      <c r="DB9" s="1">
        <v>10</v>
      </c>
      <c r="DC9" s="1">
        <v>10</v>
      </c>
      <c r="DD9" s="1">
        <v>10</v>
      </c>
      <c r="DE9" s="1">
        <v>10</v>
      </c>
      <c r="DF9" s="1">
        <v>10</v>
      </c>
      <c r="DG9" s="1">
        <v>10</v>
      </c>
      <c r="DH9" s="1">
        <v>10</v>
      </c>
      <c r="DI9" s="1">
        <v>10</v>
      </c>
      <c r="DJ9" s="1">
        <v>10</v>
      </c>
      <c r="DK9" s="1">
        <v>10</v>
      </c>
      <c r="DL9" s="1">
        <v>10</v>
      </c>
      <c r="DM9" s="1">
        <v>10</v>
      </c>
      <c r="DN9" s="1">
        <v>10</v>
      </c>
      <c r="DO9" s="1">
        <v>10</v>
      </c>
      <c r="DP9" s="1">
        <v>10</v>
      </c>
      <c r="DQ9" s="1">
        <v>10</v>
      </c>
      <c r="DR9" s="1">
        <v>10</v>
      </c>
      <c r="DS9" s="1">
        <v>10</v>
      </c>
      <c r="DT9" s="1">
        <v>10</v>
      </c>
      <c r="DU9" s="1">
        <v>10</v>
      </c>
      <c r="DV9" s="1">
        <v>10</v>
      </c>
      <c r="DW9" s="1">
        <v>10</v>
      </c>
      <c r="DX9" s="1">
        <v>10</v>
      </c>
      <c r="DY9" s="1">
        <v>10</v>
      </c>
      <c r="DZ9" s="1">
        <v>10</v>
      </c>
      <c r="EA9" s="1">
        <v>10</v>
      </c>
      <c r="EB9" s="1">
        <v>10</v>
      </c>
      <c r="EC9" s="1">
        <v>10</v>
      </c>
      <c r="ED9" s="1">
        <v>10</v>
      </c>
      <c r="EE9" s="1">
        <v>10</v>
      </c>
      <c r="EF9" s="1">
        <v>10</v>
      </c>
      <c r="EG9" s="1">
        <v>10</v>
      </c>
      <c r="EH9" s="1">
        <v>10</v>
      </c>
      <c r="EI9" s="1">
        <v>10</v>
      </c>
      <c r="EJ9" s="1">
        <v>10</v>
      </c>
      <c r="EK9" s="1">
        <v>10</v>
      </c>
      <c r="EL9" s="1">
        <v>10</v>
      </c>
      <c r="EM9" s="1">
        <v>10</v>
      </c>
      <c r="EN9" s="1">
        <v>10</v>
      </c>
      <c r="EO9" s="1">
        <v>10</v>
      </c>
      <c r="EP9" s="1">
        <v>10</v>
      </c>
      <c r="EQ9" s="1">
        <v>10</v>
      </c>
      <c r="ER9" s="1">
        <v>10</v>
      </c>
      <c r="ES9" s="1">
        <v>10</v>
      </c>
      <c r="ET9" s="1">
        <v>10</v>
      </c>
      <c r="EU9" s="1">
        <v>10</v>
      </c>
      <c r="EV9" s="1">
        <v>10</v>
      </c>
      <c r="EW9" s="1">
        <v>10</v>
      </c>
      <c r="EX9" s="1">
        <v>10</v>
      </c>
      <c r="EY9" s="1">
        <v>10</v>
      </c>
      <c r="EZ9" s="1">
        <v>10</v>
      </c>
      <c r="FA9" s="1">
        <v>10</v>
      </c>
      <c r="FB9" s="1">
        <v>10</v>
      </c>
      <c r="FC9" s="1">
        <v>10</v>
      </c>
      <c r="FD9" s="1">
        <v>10</v>
      </c>
      <c r="FE9" s="1">
        <v>10</v>
      </c>
      <c r="FF9" s="1">
        <v>10</v>
      </c>
      <c r="FG9" s="1">
        <v>10</v>
      </c>
      <c r="FH9" s="1">
        <v>10</v>
      </c>
      <c r="FI9" s="1">
        <v>10</v>
      </c>
      <c r="FJ9" s="1">
        <v>10</v>
      </c>
      <c r="FK9" s="1">
        <v>10</v>
      </c>
      <c r="FL9" s="1">
        <v>10</v>
      </c>
      <c r="FM9" s="1">
        <v>10</v>
      </c>
      <c r="FN9" s="1">
        <v>10</v>
      </c>
      <c r="FO9" s="1">
        <v>10</v>
      </c>
      <c r="FP9" s="1">
        <v>10</v>
      </c>
      <c r="FQ9" s="1">
        <v>10</v>
      </c>
      <c r="FR9" s="1">
        <v>10</v>
      </c>
      <c r="FS9" s="1">
        <v>10</v>
      </c>
      <c r="FT9" s="1">
        <v>10</v>
      </c>
      <c r="FU9" s="1">
        <v>10</v>
      </c>
      <c r="FV9" s="1">
        <v>10</v>
      </c>
      <c r="FW9" s="1">
        <v>10</v>
      </c>
      <c r="FX9" s="1">
        <v>10</v>
      </c>
      <c r="FY9" s="1">
        <v>10</v>
      </c>
      <c r="FZ9" s="1">
        <v>10</v>
      </c>
      <c r="GA9" s="1">
        <v>10</v>
      </c>
      <c r="GB9" s="1">
        <v>10</v>
      </c>
      <c r="GC9" s="1">
        <v>10</v>
      </c>
      <c r="GD9" s="1">
        <v>10</v>
      </c>
      <c r="GE9" s="1">
        <v>10</v>
      </c>
      <c r="GF9" s="1">
        <v>10</v>
      </c>
      <c r="GG9" s="1">
        <v>10</v>
      </c>
      <c r="GH9" s="1">
        <v>10</v>
      </c>
      <c r="GI9" s="1">
        <v>10</v>
      </c>
      <c r="GJ9" s="1">
        <v>10</v>
      </c>
      <c r="GK9" s="1">
        <v>10</v>
      </c>
      <c r="GL9" s="1">
        <v>10</v>
      </c>
      <c r="GM9" s="1">
        <v>10</v>
      </c>
      <c r="GN9" s="1">
        <v>10</v>
      </c>
      <c r="GO9" s="1">
        <v>10</v>
      </c>
      <c r="GP9" s="1">
        <v>10</v>
      </c>
      <c r="GQ9" s="1">
        <v>10</v>
      </c>
      <c r="GR9" s="1">
        <v>10</v>
      </c>
      <c r="GS9" s="1">
        <v>10</v>
      </c>
      <c r="GT9" s="1">
        <v>10</v>
      </c>
      <c r="GU9" s="1">
        <v>10</v>
      </c>
      <c r="GV9" s="1">
        <v>10</v>
      </c>
      <c r="GW9" s="1">
        <v>10</v>
      </c>
      <c r="GX9" s="1">
        <v>10</v>
      </c>
      <c r="GY9" s="1">
        <v>10</v>
      </c>
      <c r="GZ9" s="1">
        <v>10</v>
      </c>
      <c r="HA9" s="1">
        <v>10</v>
      </c>
      <c r="HB9" s="1">
        <v>10</v>
      </c>
      <c r="HC9" s="1">
        <v>10</v>
      </c>
      <c r="HD9" s="1">
        <v>10</v>
      </c>
      <c r="HE9" s="1">
        <v>10</v>
      </c>
      <c r="HF9" s="1">
        <v>10</v>
      </c>
      <c r="HG9" s="1">
        <v>10</v>
      </c>
      <c r="HH9" s="1">
        <v>10</v>
      </c>
      <c r="HI9" s="1">
        <v>10</v>
      </c>
      <c r="HJ9" s="1">
        <v>10</v>
      </c>
      <c r="HK9" s="1">
        <v>10</v>
      </c>
      <c r="HL9" s="1">
        <v>10</v>
      </c>
      <c r="HM9" s="1">
        <v>10</v>
      </c>
      <c r="HN9" s="1">
        <v>10</v>
      </c>
      <c r="HO9" s="1">
        <v>10</v>
      </c>
      <c r="HP9" s="1">
        <v>10</v>
      </c>
      <c r="HQ9" s="1">
        <v>10</v>
      </c>
      <c r="HR9" s="1">
        <v>10</v>
      </c>
      <c r="HS9" s="1">
        <v>10</v>
      </c>
      <c r="HT9" s="1">
        <v>10</v>
      </c>
      <c r="HU9" s="1">
        <v>10</v>
      </c>
      <c r="HV9" s="1">
        <v>10</v>
      </c>
      <c r="HW9" s="1">
        <v>10</v>
      </c>
      <c r="HX9" s="1">
        <v>10</v>
      </c>
      <c r="HY9" s="1">
        <v>10</v>
      </c>
      <c r="HZ9" s="1">
        <v>10</v>
      </c>
      <c r="IA9" s="1">
        <v>10</v>
      </c>
      <c r="IB9" s="1">
        <v>10</v>
      </c>
      <c r="IC9" s="1">
        <v>10</v>
      </c>
      <c r="ID9" s="1">
        <v>10</v>
      </c>
      <c r="IE9" s="1">
        <v>10</v>
      </c>
      <c r="IF9" s="1">
        <v>10</v>
      </c>
      <c r="IG9" s="1">
        <v>10</v>
      </c>
      <c r="IH9" s="1">
        <v>10</v>
      </c>
      <c r="II9" s="1">
        <v>10</v>
      </c>
      <c r="IJ9" s="1">
        <v>10</v>
      </c>
      <c r="IK9" s="1">
        <v>10</v>
      </c>
      <c r="IL9" s="1">
        <v>10</v>
      </c>
      <c r="IM9" s="1">
        <v>10</v>
      </c>
      <c r="IN9" s="1">
        <v>10</v>
      </c>
      <c r="IO9" s="1">
        <v>10</v>
      </c>
      <c r="IP9" s="1">
        <v>10</v>
      </c>
      <c r="IQ9" s="1">
        <v>10</v>
      </c>
    </row>
    <row r="10" spans="1:251">
      <c r="A10" s="4" t="s">
        <v>237</v>
      </c>
      <c r="B10" s="8" t="s">
        <v>3052</v>
      </c>
      <c r="C10" s="8" t="s">
        <v>3053</v>
      </c>
      <c r="D10" s="8" t="s">
        <v>3054</v>
      </c>
      <c r="E10" s="8" t="s">
        <v>3055</v>
      </c>
      <c r="F10" s="8" t="s">
        <v>3056</v>
      </c>
      <c r="G10" s="8" t="s">
        <v>3057</v>
      </c>
      <c r="H10" s="8" t="s">
        <v>3058</v>
      </c>
      <c r="I10" s="8" t="s">
        <v>3059</v>
      </c>
      <c r="J10" s="8" t="s">
        <v>3060</v>
      </c>
      <c r="K10" s="8" t="s">
        <v>3061</v>
      </c>
      <c r="L10" s="8" t="s">
        <v>3062</v>
      </c>
      <c r="M10" s="8" t="s">
        <v>3063</v>
      </c>
      <c r="N10" s="8" t="s">
        <v>3064</v>
      </c>
      <c r="O10" s="8" t="s">
        <v>3065</v>
      </c>
      <c r="P10" s="8" t="s">
        <v>3066</v>
      </c>
      <c r="Q10" s="8" t="s">
        <v>3067</v>
      </c>
      <c r="R10" s="8" t="s">
        <v>3068</v>
      </c>
      <c r="S10" s="8" t="s">
        <v>3069</v>
      </c>
      <c r="T10" s="8" t="s">
        <v>3070</v>
      </c>
      <c r="U10" s="8" t="s">
        <v>3071</v>
      </c>
      <c r="V10" s="8" t="s">
        <v>3072</v>
      </c>
      <c r="W10" s="8" t="s">
        <v>3073</v>
      </c>
      <c r="X10" s="8" t="s">
        <v>3074</v>
      </c>
      <c r="Y10" s="8" t="s">
        <v>3075</v>
      </c>
      <c r="Z10" s="8" t="s">
        <v>3076</v>
      </c>
      <c r="AA10" s="8" t="s">
        <v>3077</v>
      </c>
      <c r="AB10" s="8" t="s">
        <v>3078</v>
      </c>
      <c r="AC10" s="8" t="s">
        <v>3079</v>
      </c>
      <c r="AD10" s="8" t="s">
        <v>3080</v>
      </c>
      <c r="AE10" s="8" t="s">
        <v>3081</v>
      </c>
      <c r="AF10" s="8" t="s">
        <v>3082</v>
      </c>
      <c r="AG10" s="8" t="s">
        <v>3083</v>
      </c>
      <c r="AH10" s="8" t="s">
        <v>3084</v>
      </c>
      <c r="AI10" s="8" t="s">
        <v>3085</v>
      </c>
      <c r="AJ10" s="8" t="s">
        <v>3086</v>
      </c>
      <c r="AK10" s="8" t="s">
        <v>3087</v>
      </c>
      <c r="AL10" s="8" t="s">
        <v>3088</v>
      </c>
      <c r="AM10" s="8" t="s">
        <v>3089</v>
      </c>
      <c r="AN10" s="8" t="s">
        <v>3090</v>
      </c>
      <c r="AO10" s="8" t="s">
        <v>3091</v>
      </c>
      <c r="AP10" s="8" t="s">
        <v>3092</v>
      </c>
      <c r="AQ10" s="8" t="s">
        <v>3093</v>
      </c>
      <c r="AR10" s="8" t="s">
        <v>3094</v>
      </c>
      <c r="AS10" s="8" t="s">
        <v>3095</v>
      </c>
      <c r="AT10" s="8" t="s">
        <v>3096</v>
      </c>
      <c r="AU10" s="8" t="s">
        <v>3097</v>
      </c>
      <c r="AV10" s="8" t="s">
        <v>3098</v>
      </c>
      <c r="AW10" s="8" t="s">
        <v>3099</v>
      </c>
      <c r="AX10" s="8" t="s">
        <v>3100</v>
      </c>
      <c r="AY10" s="8" t="s">
        <v>3101</v>
      </c>
      <c r="AZ10" s="8" t="s">
        <v>3102</v>
      </c>
      <c r="BA10" s="8" t="s">
        <v>3103</v>
      </c>
      <c r="BB10" s="8" t="s">
        <v>3104</v>
      </c>
      <c r="BC10" s="8" t="s">
        <v>3105</v>
      </c>
      <c r="BD10" s="8" t="s">
        <v>3106</v>
      </c>
      <c r="BE10" s="8" t="s">
        <v>3107</v>
      </c>
      <c r="BF10" s="8" t="s">
        <v>3108</v>
      </c>
      <c r="BG10" s="8" t="s">
        <v>3109</v>
      </c>
      <c r="BH10" s="8" t="s">
        <v>3110</v>
      </c>
      <c r="BI10" s="8" t="s">
        <v>3111</v>
      </c>
      <c r="BJ10" s="8" t="s">
        <v>3112</v>
      </c>
      <c r="BK10" s="8" t="s">
        <v>3113</v>
      </c>
      <c r="BL10" s="8" t="s">
        <v>3114</v>
      </c>
      <c r="BM10" s="8" t="s">
        <v>3115</v>
      </c>
      <c r="BN10" s="8" t="s">
        <v>3116</v>
      </c>
      <c r="BO10" s="8" t="s">
        <v>3117</v>
      </c>
      <c r="BP10" s="8" t="s">
        <v>3118</v>
      </c>
      <c r="BQ10" s="8" t="s">
        <v>3119</v>
      </c>
      <c r="BR10" s="8" t="s">
        <v>3120</v>
      </c>
      <c r="BS10" s="8" t="s">
        <v>3121</v>
      </c>
      <c r="BT10" s="8" t="s">
        <v>3122</v>
      </c>
      <c r="BU10" s="8" t="s">
        <v>3123</v>
      </c>
      <c r="BV10" s="8" t="s">
        <v>3124</v>
      </c>
      <c r="BW10" s="8" t="s">
        <v>3125</v>
      </c>
      <c r="BX10" s="8" t="s">
        <v>3126</v>
      </c>
      <c r="BY10" s="8" t="s">
        <v>3127</v>
      </c>
      <c r="BZ10" s="8" t="s">
        <v>3128</v>
      </c>
      <c r="CA10" s="8" t="s">
        <v>3129</v>
      </c>
      <c r="CB10" s="8" t="s">
        <v>3130</v>
      </c>
      <c r="CC10" s="8" t="s">
        <v>3131</v>
      </c>
      <c r="CD10" s="8" t="s">
        <v>3132</v>
      </c>
      <c r="CE10" s="8" t="s">
        <v>3133</v>
      </c>
      <c r="CF10" s="8" t="s">
        <v>3134</v>
      </c>
      <c r="CG10" s="8" t="s">
        <v>3135</v>
      </c>
      <c r="CH10" s="8" t="s">
        <v>3136</v>
      </c>
      <c r="CI10" s="8" t="s">
        <v>3137</v>
      </c>
      <c r="CJ10" s="8" t="s">
        <v>3138</v>
      </c>
      <c r="CK10" s="8" t="s">
        <v>3139</v>
      </c>
      <c r="CL10" s="8" t="s">
        <v>3140</v>
      </c>
      <c r="CM10" s="8" t="s">
        <v>3141</v>
      </c>
      <c r="CN10" s="8" t="s">
        <v>3142</v>
      </c>
      <c r="CO10" s="8" t="s">
        <v>3143</v>
      </c>
      <c r="CP10" s="8" t="s">
        <v>3144</v>
      </c>
      <c r="CQ10" s="8" t="s">
        <v>3145</v>
      </c>
      <c r="CR10" s="8" t="s">
        <v>3146</v>
      </c>
      <c r="CS10" s="8" t="s">
        <v>3147</v>
      </c>
      <c r="CT10" s="8" t="s">
        <v>3148</v>
      </c>
      <c r="CU10" s="8" t="s">
        <v>3149</v>
      </c>
      <c r="CV10" s="8" t="s">
        <v>3150</v>
      </c>
      <c r="CW10" s="8" t="s">
        <v>3151</v>
      </c>
      <c r="CX10" s="8" t="s">
        <v>3152</v>
      </c>
      <c r="CY10" s="8" t="s">
        <v>3153</v>
      </c>
      <c r="CZ10" s="8" t="s">
        <v>3154</v>
      </c>
      <c r="DA10" s="8" t="s">
        <v>3155</v>
      </c>
      <c r="DB10" s="8" t="s">
        <v>3156</v>
      </c>
      <c r="DC10" s="8" t="s">
        <v>3157</v>
      </c>
      <c r="DD10" s="8" t="s">
        <v>3158</v>
      </c>
      <c r="DE10" s="8" t="s">
        <v>3159</v>
      </c>
      <c r="DF10" s="8" t="s">
        <v>3160</v>
      </c>
      <c r="DG10" s="8" t="s">
        <v>3161</v>
      </c>
      <c r="DH10" s="8" t="s">
        <v>3162</v>
      </c>
      <c r="DI10" s="8" t="s">
        <v>3163</v>
      </c>
      <c r="DJ10" s="8" t="s">
        <v>3164</v>
      </c>
      <c r="DK10" s="8" t="s">
        <v>3165</v>
      </c>
      <c r="DL10" s="8" t="s">
        <v>3166</v>
      </c>
      <c r="DM10" s="8" t="s">
        <v>3167</v>
      </c>
      <c r="DN10" s="8" t="s">
        <v>3168</v>
      </c>
      <c r="DO10" s="8" t="s">
        <v>3169</v>
      </c>
      <c r="DP10" s="8" t="s">
        <v>3170</v>
      </c>
      <c r="DQ10" s="8" t="s">
        <v>3171</v>
      </c>
      <c r="DR10" s="8" t="s">
        <v>3172</v>
      </c>
      <c r="DS10" s="8" t="s">
        <v>3173</v>
      </c>
      <c r="DT10" s="8" t="s">
        <v>3174</v>
      </c>
      <c r="DU10" s="8" t="s">
        <v>3175</v>
      </c>
      <c r="DV10" s="8" t="s">
        <v>3176</v>
      </c>
      <c r="DW10" s="8" t="s">
        <v>3177</v>
      </c>
      <c r="DX10" s="8" t="s">
        <v>3178</v>
      </c>
      <c r="DY10" s="8" t="s">
        <v>3179</v>
      </c>
      <c r="DZ10" s="8" t="s">
        <v>3180</v>
      </c>
      <c r="EA10" s="8" t="s">
        <v>3181</v>
      </c>
      <c r="EB10" s="8" t="s">
        <v>3182</v>
      </c>
      <c r="EC10" s="8" t="s">
        <v>3183</v>
      </c>
      <c r="ED10" s="8" t="s">
        <v>3184</v>
      </c>
      <c r="EE10" s="8" t="s">
        <v>3185</v>
      </c>
      <c r="EF10" s="8" t="s">
        <v>3186</v>
      </c>
      <c r="EG10" s="8" t="s">
        <v>3187</v>
      </c>
      <c r="EH10" s="8" t="s">
        <v>3188</v>
      </c>
      <c r="EI10" s="8" t="s">
        <v>3189</v>
      </c>
      <c r="EJ10" s="8" t="s">
        <v>3190</v>
      </c>
      <c r="EK10" s="8" t="s">
        <v>3191</v>
      </c>
      <c r="EL10" s="8" t="s">
        <v>3192</v>
      </c>
      <c r="EM10" s="8" t="s">
        <v>3193</v>
      </c>
      <c r="EN10" s="8" t="s">
        <v>3194</v>
      </c>
      <c r="EO10" s="8" t="s">
        <v>3195</v>
      </c>
      <c r="EP10" s="8" t="s">
        <v>3196</v>
      </c>
      <c r="EQ10" s="8" t="s">
        <v>3197</v>
      </c>
      <c r="ER10" s="8" t="s">
        <v>3198</v>
      </c>
      <c r="ES10" s="8" t="s">
        <v>3199</v>
      </c>
      <c r="ET10" s="8" t="s">
        <v>3200</v>
      </c>
      <c r="EU10" s="8" t="s">
        <v>3201</v>
      </c>
      <c r="EV10" s="8" t="s">
        <v>3202</v>
      </c>
      <c r="EW10" s="8" t="s">
        <v>3203</v>
      </c>
      <c r="EX10" s="8" t="s">
        <v>3204</v>
      </c>
      <c r="EY10" s="8" t="s">
        <v>3205</v>
      </c>
      <c r="EZ10" s="8" t="s">
        <v>3206</v>
      </c>
      <c r="FA10" s="8" t="s">
        <v>3207</v>
      </c>
      <c r="FB10" s="8" t="s">
        <v>3208</v>
      </c>
      <c r="FC10" s="8" t="s">
        <v>3209</v>
      </c>
      <c r="FD10" s="8" t="s">
        <v>3210</v>
      </c>
      <c r="FE10" s="8" t="s">
        <v>3211</v>
      </c>
      <c r="FF10" s="8" t="s">
        <v>3212</v>
      </c>
      <c r="FG10" s="8" t="s">
        <v>3213</v>
      </c>
      <c r="FH10" s="8" t="s">
        <v>3214</v>
      </c>
      <c r="FI10" s="8" t="s">
        <v>3215</v>
      </c>
      <c r="FJ10" s="8" t="s">
        <v>3216</v>
      </c>
      <c r="FK10" s="8" t="s">
        <v>3217</v>
      </c>
      <c r="FL10" s="8" t="s">
        <v>3218</v>
      </c>
      <c r="FM10" s="8" t="s">
        <v>3219</v>
      </c>
      <c r="FN10" s="8" t="s">
        <v>3220</v>
      </c>
      <c r="FO10" s="8" t="s">
        <v>3221</v>
      </c>
      <c r="FP10" s="8" t="s">
        <v>3222</v>
      </c>
      <c r="FQ10" s="8" t="s">
        <v>3223</v>
      </c>
      <c r="FR10" s="8" t="s">
        <v>3224</v>
      </c>
      <c r="FS10" s="8" t="s">
        <v>3225</v>
      </c>
      <c r="FT10" s="8" t="s">
        <v>3226</v>
      </c>
      <c r="FU10" s="8" t="s">
        <v>3227</v>
      </c>
      <c r="FV10" s="8" t="s">
        <v>3228</v>
      </c>
      <c r="FW10" s="8" t="s">
        <v>3229</v>
      </c>
      <c r="FX10" s="8" t="s">
        <v>3230</v>
      </c>
      <c r="FY10" s="8" t="s">
        <v>3231</v>
      </c>
      <c r="FZ10" s="8" t="s">
        <v>3232</v>
      </c>
      <c r="GA10" s="8" t="s">
        <v>3233</v>
      </c>
      <c r="GB10" s="8" t="s">
        <v>3234</v>
      </c>
      <c r="GC10" s="8" t="s">
        <v>3235</v>
      </c>
      <c r="GD10" s="8" t="s">
        <v>3236</v>
      </c>
      <c r="GE10" s="8" t="s">
        <v>3237</v>
      </c>
      <c r="GF10" s="8" t="s">
        <v>3238</v>
      </c>
      <c r="GG10" s="8" t="s">
        <v>3239</v>
      </c>
      <c r="GH10" s="8" t="s">
        <v>3240</v>
      </c>
      <c r="GI10" s="8" t="s">
        <v>3241</v>
      </c>
      <c r="GJ10" s="8" t="s">
        <v>3242</v>
      </c>
      <c r="GK10" s="8" t="s">
        <v>3243</v>
      </c>
      <c r="GL10" s="8" t="s">
        <v>3244</v>
      </c>
      <c r="GM10" s="8" t="s">
        <v>3245</v>
      </c>
      <c r="GN10" s="8" t="s">
        <v>3246</v>
      </c>
      <c r="GO10" s="8" t="s">
        <v>3247</v>
      </c>
      <c r="GP10" s="8" t="s">
        <v>3248</v>
      </c>
      <c r="GQ10" s="8" t="s">
        <v>3249</v>
      </c>
      <c r="GR10" s="8" t="s">
        <v>3250</v>
      </c>
      <c r="GS10" s="8" t="s">
        <v>3251</v>
      </c>
      <c r="GT10" s="8" t="s">
        <v>3252</v>
      </c>
      <c r="GU10" s="8" t="s">
        <v>3253</v>
      </c>
      <c r="GV10" s="8" t="s">
        <v>3254</v>
      </c>
      <c r="GW10" s="8" t="s">
        <v>3255</v>
      </c>
      <c r="GX10" s="8" t="s">
        <v>3256</v>
      </c>
      <c r="GY10" s="8" t="s">
        <v>3257</v>
      </c>
      <c r="GZ10" s="8" t="s">
        <v>3258</v>
      </c>
      <c r="HA10" s="8" t="s">
        <v>3259</v>
      </c>
      <c r="HB10" s="8" t="s">
        <v>3260</v>
      </c>
      <c r="HC10" s="8" t="s">
        <v>3261</v>
      </c>
      <c r="HD10" s="8" t="s">
        <v>3262</v>
      </c>
      <c r="HE10" s="8" t="s">
        <v>3263</v>
      </c>
      <c r="HF10" s="8" t="s">
        <v>3264</v>
      </c>
      <c r="HG10" s="8" t="s">
        <v>3265</v>
      </c>
      <c r="HH10" s="8" t="s">
        <v>3266</v>
      </c>
      <c r="HI10" s="8" t="s">
        <v>3267</v>
      </c>
      <c r="HJ10" s="8" t="s">
        <v>3268</v>
      </c>
      <c r="HK10" s="8" t="s">
        <v>3269</v>
      </c>
      <c r="HL10" s="8" t="s">
        <v>3270</v>
      </c>
      <c r="HM10" s="8" t="s">
        <v>3271</v>
      </c>
      <c r="HN10" s="8" t="s">
        <v>3272</v>
      </c>
      <c r="HO10" s="8" t="s">
        <v>3273</v>
      </c>
      <c r="HP10" s="8" t="s">
        <v>3274</v>
      </c>
      <c r="HQ10" s="8" t="s">
        <v>3275</v>
      </c>
      <c r="HR10" s="8" t="s">
        <v>3276</v>
      </c>
      <c r="HS10" s="8" t="s">
        <v>3277</v>
      </c>
      <c r="HT10" s="8" t="s">
        <v>3278</v>
      </c>
      <c r="HU10" s="8" t="s">
        <v>3279</v>
      </c>
      <c r="HV10" s="8" t="s">
        <v>3280</v>
      </c>
      <c r="HW10" s="8" t="s">
        <v>3281</v>
      </c>
      <c r="HX10" s="8" t="s">
        <v>3282</v>
      </c>
      <c r="HY10" s="8" t="s">
        <v>3283</v>
      </c>
      <c r="HZ10" s="8" t="s">
        <v>3284</v>
      </c>
      <c r="IA10" s="8" t="s">
        <v>3285</v>
      </c>
      <c r="IB10" s="8" t="s">
        <v>3286</v>
      </c>
      <c r="IC10" s="8" t="s">
        <v>3287</v>
      </c>
      <c r="ID10" s="8" t="s">
        <v>3288</v>
      </c>
      <c r="IE10" s="8" t="s">
        <v>3289</v>
      </c>
      <c r="IF10" s="8" t="s">
        <v>3290</v>
      </c>
      <c r="IG10" s="8" t="s">
        <v>3291</v>
      </c>
      <c r="IH10" s="8" t="s">
        <v>3292</v>
      </c>
      <c r="II10" s="8" t="s">
        <v>3293</v>
      </c>
      <c r="IJ10" s="8" t="s">
        <v>3294</v>
      </c>
      <c r="IK10" s="8" t="s">
        <v>3295</v>
      </c>
      <c r="IL10" s="8" t="s">
        <v>3296</v>
      </c>
      <c r="IM10" s="8" t="s">
        <v>3297</v>
      </c>
      <c r="IN10" s="8" t="s">
        <v>3298</v>
      </c>
      <c r="IO10" s="8" t="s">
        <v>3299</v>
      </c>
      <c r="IP10" s="8" t="s">
        <v>3300</v>
      </c>
      <c r="IQ10" s="8" t="s">
        <v>3301</v>
      </c>
    </row>
    <row r="11" spans="1:251">
      <c r="A11" s="10">
        <v>42036</v>
      </c>
      <c r="B11" s="9">
        <v>6.8220000000000001</v>
      </c>
      <c r="C11" s="9">
        <v>2.754</v>
      </c>
      <c r="D11" s="9">
        <v>4.0679999999999996</v>
      </c>
      <c r="E11" s="9">
        <v>4.843</v>
      </c>
      <c r="F11" s="9">
        <v>0.746</v>
      </c>
      <c r="G11" s="9">
        <v>4.0970000000000004</v>
      </c>
      <c r="H11" s="9">
        <v>32.396999999999998</v>
      </c>
      <c r="I11" s="9">
        <v>16.855</v>
      </c>
      <c r="J11" s="9">
        <v>15.542</v>
      </c>
      <c r="K11" s="9">
        <v>19.154</v>
      </c>
      <c r="L11" s="9">
        <v>10.667999999999999</v>
      </c>
      <c r="M11" s="9">
        <v>8.4860000000000007</v>
      </c>
      <c r="N11" s="9">
        <v>77.768000000000001</v>
      </c>
      <c r="O11" s="9">
        <v>42.697000000000003</v>
      </c>
      <c r="P11" s="9">
        <v>35.070999999999998</v>
      </c>
      <c r="Q11" s="9">
        <v>671.38300000000004</v>
      </c>
      <c r="R11" s="9">
        <v>359.36900000000003</v>
      </c>
      <c r="S11" s="9">
        <v>312.01499999999999</v>
      </c>
      <c r="T11" s="9">
        <v>539.01800000000003</v>
      </c>
      <c r="U11" s="9">
        <v>273.11900000000003</v>
      </c>
      <c r="V11" s="9">
        <v>265.89800000000002</v>
      </c>
      <c r="W11" s="9">
        <v>513.31899999999996</v>
      </c>
      <c r="X11" s="9">
        <v>261.25099999999998</v>
      </c>
      <c r="Y11" s="9">
        <v>252.06800000000001</v>
      </c>
      <c r="Z11" s="9">
        <v>12.103</v>
      </c>
      <c r="AA11" s="9">
        <v>6.0919999999999996</v>
      </c>
      <c r="AB11" s="9">
        <v>6.0110000000000001</v>
      </c>
      <c r="AC11" s="9">
        <v>13.596</v>
      </c>
      <c r="AD11" s="9">
        <v>5.7759999999999998</v>
      </c>
      <c r="AE11" s="9">
        <v>7.819</v>
      </c>
      <c r="AF11" s="9">
        <v>417.63499999999999</v>
      </c>
      <c r="AG11" s="9">
        <v>219.14500000000001</v>
      </c>
      <c r="AH11" s="9">
        <v>198.49</v>
      </c>
      <c r="AI11" s="9">
        <v>33.238999999999997</v>
      </c>
      <c r="AJ11" s="9">
        <v>11.616</v>
      </c>
      <c r="AK11" s="9">
        <v>21.623000000000001</v>
      </c>
      <c r="AL11" s="9">
        <v>6.681</v>
      </c>
      <c r="AM11" s="9">
        <v>5.5780000000000003</v>
      </c>
      <c r="AN11" s="9">
        <v>1.1020000000000001</v>
      </c>
      <c r="AO11" s="9">
        <v>9.4990000000000006</v>
      </c>
      <c r="AP11" s="9">
        <v>4.008</v>
      </c>
      <c r="AQ11" s="9">
        <v>5.49</v>
      </c>
      <c r="AR11" s="9">
        <v>17.059000000000001</v>
      </c>
      <c r="AS11" s="9">
        <v>2.0289999999999999</v>
      </c>
      <c r="AT11" s="9">
        <v>15.03</v>
      </c>
      <c r="AU11" s="9">
        <v>32.204999999999998</v>
      </c>
      <c r="AV11" s="9">
        <v>12.784000000000001</v>
      </c>
      <c r="AW11" s="9">
        <v>19.420999999999999</v>
      </c>
      <c r="AX11" s="9">
        <v>8.4619999999999997</v>
      </c>
      <c r="AY11" s="9">
        <v>6.3609999999999998</v>
      </c>
      <c r="AZ11" s="9">
        <v>2.1019999999999999</v>
      </c>
      <c r="BA11" s="9">
        <v>10.53</v>
      </c>
      <c r="BB11" s="9">
        <v>3.6440000000000001</v>
      </c>
      <c r="BC11" s="9">
        <v>6.8860000000000001</v>
      </c>
      <c r="BD11" s="9">
        <v>13.212</v>
      </c>
      <c r="BE11" s="9">
        <v>2.7789999999999999</v>
      </c>
      <c r="BF11" s="9">
        <v>10.433</v>
      </c>
      <c r="BG11" s="9">
        <v>55.939</v>
      </c>
      <c r="BH11" s="9">
        <v>29.574000000000002</v>
      </c>
      <c r="BI11" s="9">
        <v>26.364999999999998</v>
      </c>
      <c r="BJ11" s="9">
        <v>51.694000000000003</v>
      </c>
      <c r="BK11" s="9">
        <v>25.257000000000001</v>
      </c>
      <c r="BL11" s="9">
        <v>26.437000000000001</v>
      </c>
      <c r="BM11" s="9">
        <v>487.32400000000001</v>
      </c>
      <c r="BN11" s="9">
        <v>247.86199999999999</v>
      </c>
      <c r="BO11" s="9">
        <v>239.46100000000001</v>
      </c>
      <c r="BP11" s="9">
        <v>53.423000000000002</v>
      </c>
      <c r="BQ11" s="9">
        <v>21.486000000000001</v>
      </c>
      <c r="BR11" s="9">
        <v>31.937000000000001</v>
      </c>
      <c r="BS11" s="9">
        <v>485.59500000000003</v>
      </c>
      <c r="BT11" s="9">
        <v>251.63399999999999</v>
      </c>
      <c r="BU11" s="9">
        <v>233.96100000000001</v>
      </c>
      <c r="BV11" s="9">
        <v>80.471999999999994</v>
      </c>
      <c r="BW11" s="9">
        <v>37.427999999999997</v>
      </c>
      <c r="BX11" s="9">
        <v>43.045000000000002</v>
      </c>
      <c r="BY11" s="9">
        <v>24.643999999999998</v>
      </c>
      <c r="BZ11" s="9">
        <v>9.3149999999999995</v>
      </c>
      <c r="CA11" s="9">
        <v>15.329000000000001</v>
      </c>
      <c r="CB11" s="9">
        <v>27.05</v>
      </c>
      <c r="CC11" s="9">
        <v>15.942</v>
      </c>
      <c r="CD11" s="9">
        <v>11.108000000000001</v>
      </c>
      <c r="CE11" s="9">
        <v>28.777999999999999</v>
      </c>
      <c r="CF11" s="9">
        <v>12.17</v>
      </c>
      <c r="CG11" s="9">
        <v>16.608000000000001</v>
      </c>
      <c r="CH11" s="9">
        <v>458.54500000000002</v>
      </c>
      <c r="CI11" s="9">
        <v>235.69200000000001</v>
      </c>
      <c r="CJ11" s="9">
        <v>222.85300000000001</v>
      </c>
      <c r="CK11" s="9">
        <v>132.36600000000001</v>
      </c>
      <c r="CL11" s="9">
        <v>86.248999999999995</v>
      </c>
      <c r="CM11" s="9">
        <v>46.116</v>
      </c>
      <c r="CN11" s="9">
        <v>92.575999999999993</v>
      </c>
      <c r="CO11" s="9">
        <v>60.551000000000002</v>
      </c>
      <c r="CP11" s="9">
        <v>32.024999999999999</v>
      </c>
      <c r="CQ11" s="9">
        <v>4.2560000000000002</v>
      </c>
      <c r="CR11" s="9">
        <v>2.3340000000000001</v>
      </c>
      <c r="CS11" s="9">
        <v>1.9219999999999999</v>
      </c>
      <c r="CT11" s="9">
        <v>0.82399999999999995</v>
      </c>
      <c r="CU11" s="9">
        <v>0.82399999999999995</v>
      </c>
      <c r="CV11" s="9">
        <v>0</v>
      </c>
      <c r="CW11" s="9">
        <v>2.3450000000000002</v>
      </c>
      <c r="CX11" s="9">
        <v>1.51</v>
      </c>
      <c r="CY11" s="9">
        <v>0.83499999999999996</v>
      </c>
      <c r="CZ11" s="9">
        <v>1.087</v>
      </c>
      <c r="DA11" s="9">
        <v>0</v>
      </c>
      <c r="DB11" s="9">
        <v>1.087</v>
      </c>
      <c r="DC11" s="9">
        <v>5.5110000000000001</v>
      </c>
      <c r="DD11" s="9">
        <v>3.734</v>
      </c>
      <c r="DE11" s="9">
        <v>1.7769999999999999</v>
      </c>
      <c r="DF11" s="9">
        <v>2.4340000000000002</v>
      </c>
      <c r="DG11" s="9">
        <v>1.849</v>
      </c>
      <c r="DH11" s="9">
        <v>0.58499999999999996</v>
      </c>
      <c r="DI11" s="9">
        <v>1.754</v>
      </c>
      <c r="DJ11" s="9">
        <v>1.3129999999999999</v>
      </c>
      <c r="DK11" s="9">
        <v>0.442</v>
      </c>
      <c r="DL11" s="9">
        <v>1.323</v>
      </c>
      <c r="DM11" s="9">
        <v>0.57199999999999995</v>
      </c>
      <c r="DN11" s="9">
        <v>0.751</v>
      </c>
      <c r="DO11" s="9">
        <v>30.023</v>
      </c>
      <c r="DP11" s="9">
        <v>19.63</v>
      </c>
      <c r="DQ11" s="9">
        <v>10.393000000000001</v>
      </c>
      <c r="DR11" s="9">
        <v>1322.5329999999999</v>
      </c>
      <c r="DS11" s="9">
        <v>736.95799999999997</v>
      </c>
      <c r="DT11" s="9">
        <v>585.57399999999996</v>
      </c>
      <c r="DU11" s="9">
        <v>263.86799999999999</v>
      </c>
      <c r="DV11" s="9">
        <v>144.77500000000001</v>
      </c>
      <c r="DW11" s="9">
        <v>119.092</v>
      </c>
      <c r="DX11" s="9">
        <v>121.015</v>
      </c>
      <c r="DY11" s="9">
        <v>72.772000000000006</v>
      </c>
      <c r="DZ11" s="9">
        <v>48.243000000000002</v>
      </c>
      <c r="EA11" s="9">
        <v>46.075000000000003</v>
      </c>
      <c r="EB11" s="9">
        <v>29.702000000000002</v>
      </c>
      <c r="EC11" s="9">
        <v>16.373000000000001</v>
      </c>
      <c r="ED11" s="9">
        <v>74.94</v>
      </c>
      <c r="EE11" s="9">
        <v>43.07</v>
      </c>
      <c r="EF11" s="9">
        <v>31.87</v>
      </c>
      <c r="EG11" s="9">
        <v>59.38</v>
      </c>
      <c r="EH11" s="9">
        <v>38.323</v>
      </c>
      <c r="EI11" s="9">
        <v>21.056999999999999</v>
      </c>
      <c r="EJ11" s="9">
        <v>61.636000000000003</v>
      </c>
      <c r="EK11" s="9">
        <v>34.448999999999998</v>
      </c>
      <c r="EL11" s="9">
        <v>27.186</v>
      </c>
      <c r="EM11" s="9">
        <v>29.081</v>
      </c>
      <c r="EN11" s="9">
        <v>19.010999999999999</v>
      </c>
      <c r="EO11" s="9">
        <v>10.07</v>
      </c>
      <c r="EP11" s="9">
        <v>48.683</v>
      </c>
      <c r="EQ11" s="9">
        <v>30.279</v>
      </c>
      <c r="ER11" s="9">
        <v>18.404</v>
      </c>
      <c r="ES11" s="9">
        <v>24.687000000000001</v>
      </c>
      <c r="ET11" s="9">
        <v>19.045000000000002</v>
      </c>
      <c r="EU11" s="9">
        <v>5.6420000000000003</v>
      </c>
      <c r="EV11" s="9">
        <v>14.225</v>
      </c>
      <c r="EW11" s="9">
        <v>6.7439999999999998</v>
      </c>
      <c r="EX11" s="9">
        <v>7.48</v>
      </c>
      <c r="EY11" s="9">
        <v>9.7710000000000008</v>
      </c>
      <c r="EZ11" s="9">
        <v>4.49</v>
      </c>
      <c r="FA11" s="9">
        <v>5.2809999999999997</v>
      </c>
      <c r="FB11" s="9">
        <v>43.250999999999998</v>
      </c>
      <c r="FC11" s="9">
        <v>23.481999999999999</v>
      </c>
      <c r="FD11" s="9">
        <v>19.768999999999998</v>
      </c>
      <c r="FE11" s="9">
        <v>21.343</v>
      </c>
      <c r="FF11" s="9">
        <v>17.097999999999999</v>
      </c>
      <c r="FG11" s="9">
        <v>4.2439999999999998</v>
      </c>
      <c r="FH11" s="9">
        <v>12.49</v>
      </c>
      <c r="FI11" s="9">
        <v>4.5</v>
      </c>
      <c r="FJ11" s="9">
        <v>7.99</v>
      </c>
      <c r="FK11" s="9">
        <v>9.4179999999999993</v>
      </c>
      <c r="FL11" s="9">
        <v>1.8839999999999999</v>
      </c>
      <c r="FM11" s="9">
        <v>7.5339999999999998</v>
      </c>
      <c r="FN11" s="9">
        <v>77.363</v>
      </c>
      <c r="FO11" s="9">
        <v>47.779000000000003</v>
      </c>
      <c r="FP11" s="9">
        <v>29.584</v>
      </c>
      <c r="FQ11" s="9">
        <v>43.652000000000001</v>
      </c>
      <c r="FR11" s="9">
        <v>24.992999999999999</v>
      </c>
      <c r="FS11" s="9">
        <v>18.658999999999999</v>
      </c>
      <c r="FT11" s="9">
        <v>142.85300000000001</v>
      </c>
      <c r="FU11" s="9">
        <v>72.003</v>
      </c>
      <c r="FV11" s="9">
        <v>70.849999999999994</v>
      </c>
      <c r="FW11" s="9">
        <v>1058.665</v>
      </c>
      <c r="FX11" s="9">
        <v>592.18299999999999</v>
      </c>
      <c r="FY11" s="9">
        <v>466.48200000000003</v>
      </c>
      <c r="FZ11" s="9">
        <v>860.68799999999999</v>
      </c>
      <c r="GA11" s="9">
        <v>462.32600000000002</v>
      </c>
      <c r="GB11" s="9">
        <v>398.36200000000002</v>
      </c>
      <c r="GC11" s="9">
        <v>812.09199999999998</v>
      </c>
      <c r="GD11" s="9">
        <v>435.56</v>
      </c>
      <c r="GE11" s="9">
        <v>376.53199999999998</v>
      </c>
      <c r="GF11" s="9">
        <v>23.332000000000001</v>
      </c>
      <c r="GG11" s="9">
        <v>11.637</v>
      </c>
      <c r="GH11" s="9">
        <v>11.694000000000001</v>
      </c>
      <c r="GI11" s="9">
        <v>25.263999999999999</v>
      </c>
      <c r="GJ11" s="9">
        <v>15.129</v>
      </c>
      <c r="GK11" s="9">
        <v>10.135999999999999</v>
      </c>
      <c r="GL11" s="9">
        <v>648.38</v>
      </c>
      <c r="GM11" s="9">
        <v>370.43599999999998</v>
      </c>
      <c r="GN11" s="9">
        <v>277.94400000000002</v>
      </c>
      <c r="GO11" s="9">
        <v>43.112000000000002</v>
      </c>
      <c r="GP11" s="9">
        <v>15.055</v>
      </c>
      <c r="GQ11" s="9">
        <v>28.056999999999999</v>
      </c>
      <c r="GR11" s="9">
        <v>13.356</v>
      </c>
      <c r="GS11" s="9">
        <v>9.9689999999999994</v>
      </c>
      <c r="GT11" s="9">
        <v>3.387</v>
      </c>
      <c r="GU11" s="9">
        <v>13.701000000000001</v>
      </c>
      <c r="GV11" s="9">
        <v>3.2919999999999998</v>
      </c>
      <c r="GW11" s="9">
        <v>10.409000000000001</v>
      </c>
      <c r="GX11" s="9">
        <v>16.055</v>
      </c>
      <c r="GY11" s="9">
        <v>1.794</v>
      </c>
      <c r="GZ11" s="9">
        <v>14.260999999999999</v>
      </c>
      <c r="HA11" s="9">
        <v>50.649000000000001</v>
      </c>
      <c r="HB11" s="9">
        <v>16.846</v>
      </c>
      <c r="HC11" s="9">
        <v>33.802999999999997</v>
      </c>
      <c r="HD11" s="9">
        <v>17.318999999999999</v>
      </c>
      <c r="HE11" s="9">
        <v>11.276</v>
      </c>
      <c r="HF11" s="9">
        <v>6.0430000000000001</v>
      </c>
      <c r="HG11" s="9">
        <v>15.909000000000001</v>
      </c>
      <c r="HH11" s="9">
        <v>3.3570000000000002</v>
      </c>
      <c r="HI11" s="9">
        <v>12.552</v>
      </c>
      <c r="HJ11" s="9">
        <v>17.420999999999999</v>
      </c>
      <c r="HK11" s="9">
        <v>2.2130000000000001</v>
      </c>
      <c r="HL11" s="9">
        <v>15.208</v>
      </c>
      <c r="HM11" s="9">
        <v>118.547</v>
      </c>
      <c r="HN11" s="9">
        <v>59.988999999999997</v>
      </c>
      <c r="HO11" s="9">
        <v>58.558</v>
      </c>
      <c r="HP11" s="9">
        <v>105.182</v>
      </c>
      <c r="HQ11" s="9">
        <v>59.963000000000001</v>
      </c>
      <c r="HR11" s="9">
        <v>45.22</v>
      </c>
      <c r="HS11" s="9">
        <v>755.505</v>
      </c>
      <c r="HT11" s="9">
        <v>402.363</v>
      </c>
      <c r="HU11" s="9">
        <v>353.142</v>
      </c>
      <c r="HV11" s="9">
        <v>105.182</v>
      </c>
      <c r="HW11" s="9">
        <v>58.527999999999999</v>
      </c>
      <c r="HX11" s="9">
        <v>46.654000000000003</v>
      </c>
      <c r="HY11" s="9">
        <v>755.50599999999997</v>
      </c>
      <c r="HZ11" s="9">
        <v>403.798</v>
      </c>
      <c r="IA11" s="9">
        <v>351.70800000000003</v>
      </c>
      <c r="IB11" s="9">
        <v>156.524</v>
      </c>
      <c r="IC11" s="9">
        <v>86.8</v>
      </c>
      <c r="ID11" s="9">
        <v>69.724999999999994</v>
      </c>
      <c r="IE11" s="9">
        <v>53.84</v>
      </c>
      <c r="IF11" s="9">
        <v>31.690999999999999</v>
      </c>
      <c r="IG11" s="9">
        <v>22.149000000000001</v>
      </c>
      <c r="IH11" s="9">
        <v>51.341999999999999</v>
      </c>
      <c r="II11" s="9">
        <v>28.271999999999998</v>
      </c>
      <c r="IJ11" s="9">
        <v>23.071000000000002</v>
      </c>
      <c r="IK11" s="9">
        <v>51.341999999999999</v>
      </c>
      <c r="IL11" s="9">
        <v>26.837</v>
      </c>
      <c r="IM11" s="9">
        <v>24.504999999999999</v>
      </c>
      <c r="IN11" s="9">
        <v>704.16300000000001</v>
      </c>
      <c r="IO11" s="9">
        <v>375.52600000000001</v>
      </c>
      <c r="IP11" s="9">
        <v>328.637</v>
      </c>
      <c r="IQ11" s="9">
        <v>197.977</v>
      </c>
    </row>
    <row r="12" spans="1:251">
      <c r="A12" s="10">
        <v>42401</v>
      </c>
      <c r="B12" s="9">
        <v>6.4379999999999997</v>
      </c>
      <c r="C12" s="9">
        <v>2.7330000000000001</v>
      </c>
      <c r="D12" s="9">
        <v>3.7040000000000002</v>
      </c>
      <c r="E12" s="9">
        <v>6.0880000000000001</v>
      </c>
      <c r="F12" s="9">
        <v>1.329</v>
      </c>
      <c r="G12" s="9">
        <v>4.7590000000000003</v>
      </c>
      <c r="H12" s="9">
        <v>38.085000000000001</v>
      </c>
      <c r="I12" s="9">
        <v>19.562000000000001</v>
      </c>
      <c r="J12" s="9">
        <v>18.523</v>
      </c>
      <c r="K12" s="9">
        <v>21.419</v>
      </c>
      <c r="L12" s="9">
        <v>12.541</v>
      </c>
      <c r="M12" s="9">
        <v>8.8780000000000001</v>
      </c>
      <c r="N12" s="9">
        <v>80.337000000000003</v>
      </c>
      <c r="O12" s="9">
        <v>40.375</v>
      </c>
      <c r="P12" s="9">
        <v>39.962000000000003</v>
      </c>
      <c r="Q12" s="9">
        <v>667.74800000000005</v>
      </c>
      <c r="R12" s="9">
        <v>353.375</v>
      </c>
      <c r="S12" s="9">
        <v>314.37299999999999</v>
      </c>
      <c r="T12" s="9">
        <v>543.71900000000005</v>
      </c>
      <c r="U12" s="9">
        <v>272.327</v>
      </c>
      <c r="V12" s="9">
        <v>271.392</v>
      </c>
      <c r="W12" s="9">
        <v>519.154</v>
      </c>
      <c r="X12" s="9">
        <v>262.15499999999997</v>
      </c>
      <c r="Y12" s="9">
        <v>256.99900000000002</v>
      </c>
      <c r="Z12" s="9">
        <v>13.189</v>
      </c>
      <c r="AA12" s="9">
        <v>5.4340000000000002</v>
      </c>
      <c r="AB12" s="9">
        <v>7.7560000000000002</v>
      </c>
      <c r="AC12" s="9">
        <v>11.375999999999999</v>
      </c>
      <c r="AD12" s="9">
        <v>4.7380000000000004</v>
      </c>
      <c r="AE12" s="9">
        <v>6.6369999999999996</v>
      </c>
      <c r="AF12" s="9">
        <v>410.57600000000002</v>
      </c>
      <c r="AG12" s="9">
        <v>211.15899999999999</v>
      </c>
      <c r="AH12" s="9">
        <v>199.417</v>
      </c>
      <c r="AI12" s="9">
        <v>33.179000000000002</v>
      </c>
      <c r="AJ12" s="9">
        <v>11.964</v>
      </c>
      <c r="AK12" s="9">
        <v>21.215</v>
      </c>
      <c r="AL12" s="9">
        <v>8.1210000000000004</v>
      </c>
      <c r="AM12" s="9">
        <v>6.194</v>
      </c>
      <c r="AN12" s="9">
        <v>1.927</v>
      </c>
      <c r="AO12" s="9">
        <v>10.205</v>
      </c>
      <c r="AP12" s="9">
        <v>3.2040000000000002</v>
      </c>
      <c r="AQ12" s="9">
        <v>7.0019999999999998</v>
      </c>
      <c r="AR12" s="9">
        <v>14.853</v>
      </c>
      <c r="AS12" s="9">
        <v>2.5659999999999998</v>
      </c>
      <c r="AT12" s="9">
        <v>12.286</v>
      </c>
      <c r="AU12" s="9">
        <v>28.99</v>
      </c>
      <c r="AV12" s="9">
        <v>9.4109999999999996</v>
      </c>
      <c r="AW12" s="9">
        <v>19.579999999999998</v>
      </c>
      <c r="AX12" s="9">
        <v>7.5679999999999996</v>
      </c>
      <c r="AY12" s="9">
        <v>5.0389999999999997</v>
      </c>
      <c r="AZ12" s="9">
        <v>2.528</v>
      </c>
      <c r="BA12" s="9">
        <v>8.2650000000000006</v>
      </c>
      <c r="BB12" s="9">
        <v>1.764</v>
      </c>
      <c r="BC12" s="9">
        <v>6.5010000000000003</v>
      </c>
      <c r="BD12" s="9">
        <v>13.157</v>
      </c>
      <c r="BE12" s="9">
        <v>2.6080000000000001</v>
      </c>
      <c r="BF12" s="9">
        <v>10.55</v>
      </c>
      <c r="BG12" s="9">
        <v>70.974000000000004</v>
      </c>
      <c r="BH12" s="9">
        <v>39.793999999999997</v>
      </c>
      <c r="BI12" s="9">
        <v>31.18</v>
      </c>
      <c r="BJ12" s="9">
        <v>47.125999999999998</v>
      </c>
      <c r="BK12" s="9">
        <v>22.091999999999999</v>
      </c>
      <c r="BL12" s="9">
        <v>25.033999999999999</v>
      </c>
      <c r="BM12" s="9">
        <v>496.59199999999998</v>
      </c>
      <c r="BN12" s="9">
        <v>250.23400000000001</v>
      </c>
      <c r="BO12" s="9">
        <v>246.358</v>
      </c>
      <c r="BP12" s="9">
        <v>47.707999999999998</v>
      </c>
      <c r="BQ12" s="9">
        <v>21.056000000000001</v>
      </c>
      <c r="BR12" s="9">
        <v>26.652999999999999</v>
      </c>
      <c r="BS12" s="9">
        <v>496.01</v>
      </c>
      <c r="BT12" s="9">
        <v>251.27099999999999</v>
      </c>
      <c r="BU12" s="9">
        <v>244.739</v>
      </c>
      <c r="BV12" s="9">
        <v>73.355999999999995</v>
      </c>
      <c r="BW12" s="9">
        <v>32.832999999999998</v>
      </c>
      <c r="BX12" s="9">
        <v>40.523000000000003</v>
      </c>
      <c r="BY12" s="9">
        <v>21.478999999999999</v>
      </c>
      <c r="BZ12" s="9">
        <v>10.315</v>
      </c>
      <c r="CA12" s="9">
        <v>11.164</v>
      </c>
      <c r="CB12" s="9">
        <v>25.646999999999998</v>
      </c>
      <c r="CC12" s="9">
        <v>11.776999999999999</v>
      </c>
      <c r="CD12" s="9">
        <v>13.87</v>
      </c>
      <c r="CE12" s="9">
        <v>26.228999999999999</v>
      </c>
      <c r="CF12" s="9">
        <v>10.74</v>
      </c>
      <c r="CG12" s="9">
        <v>15.489000000000001</v>
      </c>
      <c r="CH12" s="9">
        <v>470.363</v>
      </c>
      <c r="CI12" s="9">
        <v>239.494</v>
      </c>
      <c r="CJ12" s="9">
        <v>230.869</v>
      </c>
      <c r="CK12" s="9">
        <v>124.029</v>
      </c>
      <c r="CL12" s="9">
        <v>81.048000000000002</v>
      </c>
      <c r="CM12" s="9">
        <v>42.981000000000002</v>
      </c>
      <c r="CN12" s="9">
        <v>82.82</v>
      </c>
      <c r="CO12" s="9">
        <v>53.814999999999998</v>
      </c>
      <c r="CP12" s="9">
        <v>29.004999999999999</v>
      </c>
      <c r="CQ12" s="9">
        <v>7.2469999999999999</v>
      </c>
      <c r="CR12" s="9">
        <v>3.8119999999999998</v>
      </c>
      <c r="CS12" s="9">
        <v>3.4350000000000001</v>
      </c>
      <c r="CT12" s="9">
        <v>2.5070000000000001</v>
      </c>
      <c r="CU12" s="9">
        <v>1.9850000000000001</v>
      </c>
      <c r="CV12" s="9">
        <v>0.52300000000000002</v>
      </c>
      <c r="CW12" s="9">
        <v>3.2360000000000002</v>
      </c>
      <c r="CX12" s="9">
        <v>1.827</v>
      </c>
      <c r="CY12" s="9">
        <v>1.409</v>
      </c>
      <c r="CZ12" s="9">
        <v>1.5029999999999999</v>
      </c>
      <c r="DA12" s="9">
        <v>0</v>
      </c>
      <c r="DB12" s="9">
        <v>1.5029999999999999</v>
      </c>
      <c r="DC12" s="9">
        <v>4.3380000000000001</v>
      </c>
      <c r="DD12" s="9">
        <v>3.3140000000000001</v>
      </c>
      <c r="DE12" s="9">
        <v>1.0249999999999999</v>
      </c>
      <c r="DF12" s="9">
        <v>1.585</v>
      </c>
      <c r="DG12" s="9">
        <v>1.337</v>
      </c>
      <c r="DH12" s="9">
        <v>0.247</v>
      </c>
      <c r="DI12" s="9">
        <v>1.0169999999999999</v>
      </c>
      <c r="DJ12" s="9">
        <v>0.751</v>
      </c>
      <c r="DK12" s="9">
        <v>0.26600000000000001</v>
      </c>
      <c r="DL12" s="9">
        <v>1.7370000000000001</v>
      </c>
      <c r="DM12" s="9">
        <v>1.226</v>
      </c>
      <c r="DN12" s="9">
        <v>0.51200000000000001</v>
      </c>
      <c r="DO12" s="9">
        <v>29.625</v>
      </c>
      <c r="DP12" s="9">
        <v>20.108000000000001</v>
      </c>
      <c r="DQ12" s="9">
        <v>9.5169999999999995</v>
      </c>
      <c r="DR12" s="9">
        <v>1315.925</v>
      </c>
      <c r="DS12" s="9">
        <v>721.197</v>
      </c>
      <c r="DT12" s="9">
        <v>594.72900000000004</v>
      </c>
      <c r="DU12" s="9">
        <v>232.84899999999999</v>
      </c>
      <c r="DV12" s="9">
        <v>131.726</v>
      </c>
      <c r="DW12" s="9">
        <v>101.124</v>
      </c>
      <c r="DX12" s="9">
        <v>109.10599999999999</v>
      </c>
      <c r="DY12" s="9">
        <v>66.366</v>
      </c>
      <c r="DZ12" s="9">
        <v>42.74</v>
      </c>
      <c r="EA12" s="9">
        <v>47.540999999999997</v>
      </c>
      <c r="EB12" s="9">
        <v>33.375</v>
      </c>
      <c r="EC12" s="9">
        <v>14.166</v>
      </c>
      <c r="ED12" s="9">
        <v>61.564999999999998</v>
      </c>
      <c r="EE12" s="9">
        <v>32.991</v>
      </c>
      <c r="EF12" s="9">
        <v>28.574999999999999</v>
      </c>
      <c r="EG12" s="9">
        <v>58.335000000000001</v>
      </c>
      <c r="EH12" s="9">
        <v>36.405999999999999</v>
      </c>
      <c r="EI12" s="9">
        <v>21.928999999999998</v>
      </c>
      <c r="EJ12" s="9">
        <v>50.771000000000001</v>
      </c>
      <c r="EK12" s="9">
        <v>29.96</v>
      </c>
      <c r="EL12" s="9">
        <v>20.811</v>
      </c>
      <c r="EM12" s="9">
        <v>30.838999999999999</v>
      </c>
      <c r="EN12" s="9">
        <v>22.512</v>
      </c>
      <c r="EO12" s="9">
        <v>8.327</v>
      </c>
      <c r="EP12" s="9">
        <v>37.551000000000002</v>
      </c>
      <c r="EQ12" s="9">
        <v>18.262</v>
      </c>
      <c r="ER12" s="9">
        <v>19.289000000000001</v>
      </c>
      <c r="ES12" s="9">
        <v>17.600000000000001</v>
      </c>
      <c r="ET12" s="9">
        <v>12.297000000000001</v>
      </c>
      <c r="EU12" s="9">
        <v>5.3029999999999999</v>
      </c>
      <c r="EV12" s="9">
        <v>12.473000000000001</v>
      </c>
      <c r="EW12" s="9">
        <v>4.7750000000000004</v>
      </c>
      <c r="EX12" s="9">
        <v>7.6980000000000004</v>
      </c>
      <c r="EY12" s="9">
        <v>7.4770000000000003</v>
      </c>
      <c r="EZ12" s="9">
        <v>1.19</v>
      </c>
      <c r="FA12" s="9">
        <v>6.2880000000000003</v>
      </c>
      <c r="FB12" s="9">
        <v>40.716000000000001</v>
      </c>
      <c r="FC12" s="9">
        <v>25.591999999999999</v>
      </c>
      <c r="FD12" s="9">
        <v>15.122999999999999</v>
      </c>
      <c r="FE12" s="9">
        <v>27.655999999999999</v>
      </c>
      <c r="FF12" s="9">
        <v>20.812999999999999</v>
      </c>
      <c r="FG12" s="9">
        <v>6.843</v>
      </c>
      <c r="FH12" s="9">
        <v>8.2520000000000007</v>
      </c>
      <c r="FI12" s="9">
        <v>2.6120000000000001</v>
      </c>
      <c r="FJ12" s="9">
        <v>5.64</v>
      </c>
      <c r="FK12" s="9">
        <v>4.8079999999999998</v>
      </c>
      <c r="FL12" s="9">
        <v>2.1669999999999998</v>
      </c>
      <c r="FM12" s="9">
        <v>2.64</v>
      </c>
      <c r="FN12" s="9">
        <v>70.319999999999993</v>
      </c>
      <c r="FO12" s="9">
        <v>42.279000000000003</v>
      </c>
      <c r="FP12" s="9">
        <v>28.041</v>
      </c>
      <c r="FQ12" s="9">
        <v>38.786000000000001</v>
      </c>
      <c r="FR12" s="9">
        <v>24.087</v>
      </c>
      <c r="FS12" s="9">
        <v>14.699</v>
      </c>
      <c r="FT12" s="9">
        <v>123.744</v>
      </c>
      <c r="FU12" s="9">
        <v>65.36</v>
      </c>
      <c r="FV12" s="9">
        <v>58.384</v>
      </c>
      <c r="FW12" s="9">
        <v>1083.076</v>
      </c>
      <c r="FX12" s="9">
        <v>589.471</v>
      </c>
      <c r="FY12" s="9">
        <v>493.60500000000002</v>
      </c>
      <c r="FZ12" s="9">
        <v>883.63699999999994</v>
      </c>
      <c r="GA12" s="9">
        <v>448.66199999999998</v>
      </c>
      <c r="GB12" s="9">
        <v>434.97399999999999</v>
      </c>
      <c r="GC12" s="9">
        <v>846.56500000000005</v>
      </c>
      <c r="GD12" s="9">
        <v>430.78</v>
      </c>
      <c r="GE12" s="9">
        <v>415.78500000000003</v>
      </c>
      <c r="GF12" s="9">
        <v>18.727</v>
      </c>
      <c r="GG12" s="9">
        <v>8.89</v>
      </c>
      <c r="GH12" s="9">
        <v>9.8369999999999997</v>
      </c>
      <c r="GI12" s="9">
        <v>18.344000000000001</v>
      </c>
      <c r="GJ12" s="9">
        <v>8.9920000000000009</v>
      </c>
      <c r="GK12" s="9">
        <v>9.3520000000000003</v>
      </c>
      <c r="GL12" s="9">
        <v>675.99300000000005</v>
      </c>
      <c r="GM12" s="9">
        <v>355.19200000000001</v>
      </c>
      <c r="GN12" s="9">
        <v>320.80099999999999</v>
      </c>
      <c r="GO12" s="9">
        <v>45.792000000000002</v>
      </c>
      <c r="GP12" s="9">
        <v>18.013000000000002</v>
      </c>
      <c r="GQ12" s="9">
        <v>27.779</v>
      </c>
      <c r="GR12" s="9">
        <v>17.588000000000001</v>
      </c>
      <c r="GS12" s="9">
        <v>11.476000000000001</v>
      </c>
      <c r="GT12" s="9">
        <v>6.1120000000000001</v>
      </c>
      <c r="GU12" s="9">
        <v>12.715999999999999</v>
      </c>
      <c r="GV12" s="9">
        <v>2.9020000000000001</v>
      </c>
      <c r="GW12" s="9">
        <v>9.8140000000000001</v>
      </c>
      <c r="GX12" s="9">
        <v>15.489000000000001</v>
      </c>
      <c r="GY12" s="9">
        <v>3.6349999999999998</v>
      </c>
      <c r="GZ12" s="9">
        <v>11.853</v>
      </c>
      <c r="HA12" s="9">
        <v>56.392000000000003</v>
      </c>
      <c r="HB12" s="9">
        <v>24.576000000000001</v>
      </c>
      <c r="HC12" s="9">
        <v>31.815000000000001</v>
      </c>
      <c r="HD12" s="9">
        <v>18.603999999999999</v>
      </c>
      <c r="HE12" s="9">
        <v>15.183999999999999</v>
      </c>
      <c r="HF12" s="9">
        <v>3.4209999999999998</v>
      </c>
      <c r="HG12" s="9">
        <v>16.172000000000001</v>
      </c>
      <c r="HH12" s="9">
        <v>4.1219999999999999</v>
      </c>
      <c r="HI12" s="9">
        <v>12.051</v>
      </c>
      <c r="HJ12" s="9">
        <v>21.614999999999998</v>
      </c>
      <c r="HK12" s="9">
        <v>5.2709999999999999</v>
      </c>
      <c r="HL12" s="9">
        <v>16.344000000000001</v>
      </c>
      <c r="HM12" s="9">
        <v>105.46</v>
      </c>
      <c r="HN12" s="9">
        <v>50.881</v>
      </c>
      <c r="HO12" s="9">
        <v>54.578000000000003</v>
      </c>
      <c r="HP12" s="9">
        <v>90.632999999999996</v>
      </c>
      <c r="HQ12" s="9">
        <v>50.787999999999997</v>
      </c>
      <c r="HR12" s="9">
        <v>39.845999999999997</v>
      </c>
      <c r="HS12" s="9">
        <v>793.00300000000004</v>
      </c>
      <c r="HT12" s="9">
        <v>397.875</v>
      </c>
      <c r="HU12" s="9">
        <v>395.12900000000002</v>
      </c>
      <c r="HV12" s="9">
        <v>93.018000000000001</v>
      </c>
      <c r="HW12" s="9">
        <v>45.253</v>
      </c>
      <c r="HX12" s="9">
        <v>47.765000000000001</v>
      </c>
      <c r="HY12" s="9">
        <v>790.61900000000003</v>
      </c>
      <c r="HZ12" s="9">
        <v>403.40899999999999</v>
      </c>
      <c r="IA12" s="9">
        <v>387.21</v>
      </c>
      <c r="IB12" s="9">
        <v>140.35900000000001</v>
      </c>
      <c r="IC12" s="9">
        <v>73.161000000000001</v>
      </c>
      <c r="ID12" s="9">
        <v>67.197999999999993</v>
      </c>
      <c r="IE12" s="9">
        <v>43.292000000000002</v>
      </c>
      <c r="IF12" s="9">
        <v>22.88</v>
      </c>
      <c r="IG12" s="9">
        <v>20.411999999999999</v>
      </c>
      <c r="IH12" s="9">
        <v>47.341000000000001</v>
      </c>
      <c r="II12" s="9">
        <v>27.908000000000001</v>
      </c>
      <c r="IJ12" s="9">
        <v>19.434000000000001</v>
      </c>
      <c r="IK12" s="9">
        <v>49.725999999999999</v>
      </c>
      <c r="IL12" s="9">
        <v>22.373000000000001</v>
      </c>
      <c r="IM12" s="9">
        <v>27.353000000000002</v>
      </c>
      <c r="IN12" s="9">
        <v>743.27700000000004</v>
      </c>
      <c r="IO12" s="9">
        <v>375.50099999999998</v>
      </c>
      <c r="IP12" s="9">
        <v>367.77600000000001</v>
      </c>
      <c r="IQ12" s="9">
        <v>199.43899999999999</v>
      </c>
    </row>
    <row r="13" spans="1:251">
      <c r="A13" s="10">
        <v>42767</v>
      </c>
      <c r="B13" s="9">
        <v>6.7290000000000001</v>
      </c>
      <c r="C13" s="9">
        <v>2.5329999999999999</v>
      </c>
      <c r="D13" s="9">
        <v>4.1959999999999997</v>
      </c>
      <c r="E13" s="9">
        <v>3.8820000000000001</v>
      </c>
      <c r="F13" s="9">
        <v>0.96399999999999997</v>
      </c>
      <c r="G13" s="9">
        <v>2.9180000000000001</v>
      </c>
      <c r="H13" s="9">
        <v>30.483000000000001</v>
      </c>
      <c r="I13" s="9">
        <v>16.584</v>
      </c>
      <c r="J13" s="9">
        <v>13.9</v>
      </c>
      <c r="K13" s="9">
        <v>18.384</v>
      </c>
      <c r="L13" s="9">
        <v>10.068</v>
      </c>
      <c r="M13" s="9">
        <v>8.3170000000000002</v>
      </c>
      <c r="N13" s="9">
        <v>70.725999999999999</v>
      </c>
      <c r="O13" s="9">
        <v>36.744</v>
      </c>
      <c r="P13" s="9">
        <v>33.981999999999999</v>
      </c>
      <c r="Q13" s="9">
        <v>684.04200000000003</v>
      </c>
      <c r="R13" s="9">
        <v>356.09699999999998</v>
      </c>
      <c r="S13" s="9">
        <v>327.94499999999999</v>
      </c>
      <c r="T13" s="9">
        <v>563.53800000000001</v>
      </c>
      <c r="U13" s="9">
        <v>278.38400000000001</v>
      </c>
      <c r="V13" s="9">
        <v>285.154</v>
      </c>
      <c r="W13" s="9">
        <v>540.17499999999995</v>
      </c>
      <c r="X13" s="9">
        <v>267.19200000000001</v>
      </c>
      <c r="Y13" s="9">
        <v>272.983</v>
      </c>
      <c r="Z13" s="9">
        <v>12.004</v>
      </c>
      <c r="AA13" s="9">
        <v>6.4039999999999999</v>
      </c>
      <c r="AB13" s="9">
        <v>5.6</v>
      </c>
      <c r="AC13" s="9">
        <v>11.034000000000001</v>
      </c>
      <c r="AD13" s="9">
        <v>4.7869999999999999</v>
      </c>
      <c r="AE13" s="9">
        <v>6.2469999999999999</v>
      </c>
      <c r="AF13" s="9">
        <v>428.76499999999999</v>
      </c>
      <c r="AG13" s="9">
        <v>220.066</v>
      </c>
      <c r="AH13" s="9">
        <v>208.69900000000001</v>
      </c>
      <c r="AI13" s="9">
        <v>32.07</v>
      </c>
      <c r="AJ13" s="9">
        <v>12.438000000000001</v>
      </c>
      <c r="AK13" s="9">
        <v>19.631</v>
      </c>
      <c r="AL13" s="9">
        <v>6.8109999999999999</v>
      </c>
      <c r="AM13" s="9">
        <v>4.25</v>
      </c>
      <c r="AN13" s="9">
        <v>2.5609999999999999</v>
      </c>
      <c r="AO13" s="9">
        <v>10.042999999999999</v>
      </c>
      <c r="AP13" s="9">
        <v>5.2229999999999999</v>
      </c>
      <c r="AQ13" s="9">
        <v>4.82</v>
      </c>
      <c r="AR13" s="9">
        <v>15.215999999999999</v>
      </c>
      <c r="AS13" s="9">
        <v>2.9660000000000002</v>
      </c>
      <c r="AT13" s="9">
        <v>12.25</v>
      </c>
      <c r="AU13" s="9">
        <v>29.934000000000001</v>
      </c>
      <c r="AV13" s="9">
        <v>8.2560000000000002</v>
      </c>
      <c r="AW13" s="9">
        <v>21.678999999999998</v>
      </c>
      <c r="AX13" s="9">
        <v>6.7430000000000003</v>
      </c>
      <c r="AY13" s="9">
        <v>3.4119999999999999</v>
      </c>
      <c r="AZ13" s="9">
        <v>3.331</v>
      </c>
      <c r="BA13" s="9">
        <v>9.0869999999999997</v>
      </c>
      <c r="BB13" s="9">
        <v>2.8170000000000002</v>
      </c>
      <c r="BC13" s="9">
        <v>6.27</v>
      </c>
      <c r="BD13" s="9">
        <v>14.103999999999999</v>
      </c>
      <c r="BE13" s="9">
        <v>2.0270000000000001</v>
      </c>
      <c r="BF13" s="9">
        <v>12.077</v>
      </c>
      <c r="BG13" s="9">
        <v>72.769000000000005</v>
      </c>
      <c r="BH13" s="9">
        <v>37.622999999999998</v>
      </c>
      <c r="BI13" s="9">
        <v>35.146000000000001</v>
      </c>
      <c r="BJ13" s="9">
        <v>40.454000000000001</v>
      </c>
      <c r="BK13" s="9">
        <v>17.565999999999999</v>
      </c>
      <c r="BL13" s="9">
        <v>22.888000000000002</v>
      </c>
      <c r="BM13" s="9">
        <v>523.08399999999995</v>
      </c>
      <c r="BN13" s="9">
        <v>260.81799999999998</v>
      </c>
      <c r="BO13" s="9">
        <v>262.26600000000002</v>
      </c>
      <c r="BP13" s="9">
        <v>45.570999999999998</v>
      </c>
      <c r="BQ13" s="9">
        <v>21.381</v>
      </c>
      <c r="BR13" s="9">
        <v>24.19</v>
      </c>
      <c r="BS13" s="9">
        <v>517.96699999999998</v>
      </c>
      <c r="BT13" s="9">
        <v>257.00200000000001</v>
      </c>
      <c r="BU13" s="9">
        <v>260.964</v>
      </c>
      <c r="BV13" s="9">
        <v>66.394000000000005</v>
      </c>
      <c r="BW13" s="9">
        <v>30.135000000000002</v>
      </c>
      <c r="BX13" s="9">
        <v>36.259</v>
      </c>
      <c r="BY13" s="9">
        <v>19.631</v>
      </c>
      <c r="BZ13" s="9">
        <v>8.8119999999999994</v>
      </c>
      <c r="CA13" s="9">
        <v>10.819000000000001</v>
      </c>
      <c r="CB13" s="9">
        <v>20.823</v>
      </c>
      <c r="CC13" s="9">
        <v>8.7539999999999996</v>
      </c>
      <c r="CD13" s="9">
        <v>12.069000000000001</v>
      </c>
      <c r="CE13" s="9">
        <v>25.94</v>
      </c>
      <c r="CF13" s="9">
        <v>12.569000000000001</v>
      </c>
      <c r="CG13" s="9">
        <v>13.371</v>
      </c>
      <c r="CH13" s="9">
        <v>497.14400000000001</v>
      </c>
      <c r="CI13" s="9">
        <v>248.249</v>
      </c>
      <c r="CJ13" s="9">
        <v>248.89500000000001</v>
      </c>
      <c r="CK13" s="9">
        <v>120.504</v>
      </c>
      <c r="CL13" s="9">
        <v>77.712999999999994</v>
      </c>
      <c r="CM13" s="9">
        <v>42.790999999999997</v>
      </c>
      <c r="CN13" s="9">
        <v>74.983000000000004</v>
      </c>
      <c r="CO13" s="9">
        <v>48.948</v>
      </c>
      <c r="CP13" s="9">
        <v>26.035</v>
      </c>
      <c r="CQ13" s="9">
        <v>4.6459999999999999</v>
      </c>
      <c r="CR13" s="9">
        <v>1.996</v>
      </c>
      <c r="CS13" s="9">
        <v>2.65</v>
      </c>
      <c r="CT13" s="9">
        <v>1.3919999999999999</v>
      </c>
      <c r="CU13" s="9">
        <v>0.28899999999999998</v>
      </c>
      <c r="CV13" s="9">
        <v>1.103</v>
      </c>
      <c r="CW13" s="9">
        <v>0.622</v>
      </c>
      <c r="CX13" s="9">
        <v>0.251</v>
      </c>
      <c r="CY13" s="9">
        <v>0.372</v>
      </c>
      <c r="CZ13" s="9">
        <v>2.6320000000000001</v>
      </c>
      <c r="DA13" s="9">
        <v>1.4570000000000001</v>
      </c>
      <c r="DB13" s="9">
        <v>1.175</v>
      </c>
      <c r="DC13" s="9">
        <v>5.9580000000000002</v>
      </c>
      <c r="DD13" s="9">
        <v>3.8860000000000001</v>
      </c>
      <c r="DE13" s="9">
        <v>2.0720000000000001</v>
      </c>
      <c r="DF13" s="9">
        <v>2.3380000000000001</v>
      </c>
      <c r="DG13" s="9">
        <v>1.68</v>
      </c>
      <c r="DH13" s="9">
        <v>0.65800000000000003</v>
      </c>
      <c r="DI13" s="9">
        <v>2.2589999999999999</v>
      </c>
      <c r="DJ13" s="9">
        <v>1.7290000000000001</v>
      </c>
      <c r="DK13" s="9">
        <v>0.53</v>
      </c>
      <c r="DL13" s="9">
        <v>1.361</v>
      </c>
      <c r="DM13" s="9">
        <v>0.47699999999999998</v>
      </c>
      <c r="DN13" s="9">
        <v>0.88400000000000001</v>
      </c>
      <c r="DO13" s="9">
        <v>34.917000000000002</v>
      </c>
      <c r="DP13" s="9">
        <v>22.882999999999999</v>
      </c>
      <c r="DQ13" s="9">
        <v>12.034000000000001</v>
      </c>
      <c r="DR13" s="9">
        <v>1248.6369999999999</v>
      </c>
      <c r="DS13" s="9">
        <v>671.61500000000001</v>
      </c>
      <c r="DT13" s="9">
        <v>577.02300000000002</v>
      </c>
      <c r="DU13" s="9">
        <v>208.054</v>
      </c>
      <c r="DV13" s="9">
        <v>111.381</v>
      </c>
      <c r="DW13" s="9">
        <v>96.673000000000002</v>
      </c>
      <c r="DX13" s="9">
        <v>91.445999999999998</v>
      </c>
      <c r="DY13" s="9">
        <v>55.335000000000001</v>
      </c>
      <c r="DZ13" s="9">
        <v>36.110999999999997</v>
      </c>
      <c r="EA13" s="9">
        <v>33.008000000000003</v>
      </c>
      <c r="EB13" s="9">
        <v>20.699000000000002</v>
      </c>
      <c r="EC13" s="9">
        <v>12.31</v>
      </c>
      <c r="ED13" s="9">
        <v>58.438000000000002</v>
      </c>
      <c r="EE13" s="9">
        <v>34.636000000000003</v>
      </c>
      <c r="EF13" s="9">
        <v>23.802</v>
      </c>
      <c r="EG13" s="9">
        <v>50.956000000000003</v>
      </c>
      <c r="EH13" s="9">
        <v>34.411999999999999</v>
      </c>
      <c r="EI13" s="9">
        <v>16.544</v>
      </c>
      <c r="EJ13" s="9">
        <v>40.49</v>
      </c>
      <c r="EK13" s="9">
        <v>20.922999999999998</v>
      </c>
      <c r="EL13" s="9">
        <v>19.567</v>
      </c>
      <c r="EM13" s="9">
        <v>26.05</v>
      </c>
      <c r="EN13" s="9">
        <v>18.209</v>
      </c>
      <c r="EO13" s="9">
        <v>7.8410000000000002</v>
      </c>
      <c r="EP13" s="9">
        <v>31.01</v>
      </c>
      <c r="EQ13" s="9">
        <v>17.922000000000001</v>
      </c>
      <c r="ER13" s="9">
        <v>13.089</v>
      </c>
      <c r="ES13" s="9">
        <v>13.238</v>
      </c>
      <c r="ET13" s="9">
        <v>9.0289999999999999</v>
      </c>
      <c r="EU13" s="9">
        <v>4.2089999999999996</v>
      </c>
      <c r="EV13" s="9">
        <v>14.231</v>
      </c>
      <c r="EW13" s="9">
        <v>7.6150000000000002</v>
      </c>
      <c r="EX13" s="9">
        <v>6.6159999999999997</v>
      </c>
      <c r="EY13" s="9">
        <v>3.5409999999999999</v>
      </c>
      <c r="EZ13" s="9">
        <v>1.278</v>
      </c>
      <c r="FA13" s="9">
        <v>2.2629999999999999</v>
      </c>
      <c r="FB13" s="9">
        <v>34.386000000000003</v>
      </c>
      <c r="FC13" s="9">
        <v>19.204000000000001</v>
      </c>
      <c r="FD13" s="9">
        <v>15.180999999999999</v>
      </c>
      <c r="FE13" s="9">
        <v>19.07</v>
      </c>
      <c r="FF13" s="9">
        <v>13.605</v>
      </c>
      <c r="FG13" s="9">
        <v>5.4649999999999999</v>
      </c>
      <c r="FH13" s="9">
        <v>8.5210000000000008</v>
      </c>
      <c r="FI13" s="9">
        <v>4.4960000000000004</v>
      </c>
      <c r="FJ13" s="9">
        <v>4.0250000000000004</v>
      </c>
      <c r="FK13" s="9">
        <v>6.7949999999999999</v>
      </c>
      <c r="FL13" s="9">
        <v>1.1040000000000001</v>
      </c>
      <c r="FM13" s="9">
        <v>5.6909999999999998</v>
      </c>
      <c r="FN13" s="9">
        <v>55.889000000000003</v>
      </c>
      <c r="FO13" s="9">
        <v>33.017000000000003</v>
      </c>
      <c r="FP13" s="9">
        <v>22.872</v>
      </c>
      <c r="FQ13" s="9">
        <v>35.557000000000002</v>
      </c>
      <c r="FR13" s="9">
        <v>22.318000000000001</v>
      </c>
      <c r="FS13" s="9">
        <v>13.24</v>
      </c>
      <c r="FT13" s="9">
        <v>116.608</v>
      </c>
      <c r="FU13" s="9">
        <v>56.045999999999999</v>
      </c>
      <c r="FV13" s="9">
        <v>60.561999999999998</v>
      </c>
      <c r="FW13" s="9">
        <v>1040.5830000000001</v>
      </c>
      <c r="FX13" s="9">
        <v>560.23400000000004</v>
      </c>
      <c r="FY13" s="9">
        <v>480.34899999999999</v>
      </c>
      <c r="FZ13" s="9">
        <v>833.78</v>
      </c>
      <c r="GA13" s="9">
        <v>427.971</v>
      </c>
      <c r="GB13" s="9">
        <v>405.80900000000003</v>
      </c>
      <c r="GC13" s="9">
        <v>797.51400000000001</v>
      </c>
      <c r="GD13" s="9">
        <v>410.50099999999998</v>
      </c>
      <c r="GE13" s="9">
        <v>387.01299999999998</v>
      </c>
      <c r="GF13" s="9">
        <v>18.475999999999999</v>
      </c>
      <c r="GG13" s="9">
        <v>10.045999999999999</v>
      </c>
      <c r="GH13" s="9">
        <v>8.43</v>
      </c>
      <c r="GI13" s="9">
        <v>16.928999999999998</v>
      </c>
      <c r="GJ13" s="9">
        <v>6.5629999999999997</v>
      </c>
      <c r="GK13" s="9">
        <v>10.367000000000001</v>
      </c>
      <c r="GL13" s="9">
        <v>644.40099999999995</v>
      </c>
      <c r="GM13" s="9">
        <v>338.31700000000001</v>
      </c>
      <c r="GN13" s="9">
        <v>306.084</v>
      </c>
      <c r="GO13" s="9">
        <v>42.072000000000003</v>
      </c>
      <c r="GP13" s="9">
        <v>17.286000000000001</v>
      </c>
      <c r="GQ13" s="9">
        <v>24.786999999999999</v>
      </c>
      <c r="GR13" s="9">
        <v>13.215999999999999</v>
      </c>
      <c r="GS13" s="9">
        <v>7.9450000000000003</v>
      </c>
      <c r="GT13" s="9">
        <v>5.27</v>
      </c>
      <c r="GU13" s="9">
        <v>11.781000000000001</v>
      </c>
      <c r="GV13" s="9">
        <v>3.5790000000000002</v>
      </c>
      <c r="GW13" s="9">
        <v>8.202</v>
      </c>
      <c r="GX13" s="9">
        <v>17.076000000000001</v>
      </c>
      <c r="GY13" s="9">
        <v>5.7610000000000001</v>
      </c>
      <c r="GZ13" s="9">
        <v>11.315</v>
      </c>
      <c r="HA13" s="9">
        <v>52.679000000000002</v>
      </c>
      <c r="HB13" s="9">
        <v>20.617999999999999</v>
      </c>
      <c r="HC13" s="9">
        <v>32.06</v>
      </c>
      <c r="HD13" s="9">
        <v>16.771000000000001</v>
      </c>
      <c r="HE13" s="9">
        <v>12.057</v>
      </c>
      <c r="HF13" s="9">
        <v>4.7140000000000004</v>
      </c>
      <c r="HG13" s="9">
        <v>16.334</v>
      </c>
      <c r="HH13" s="9">
        <v>4</v>
      </c>
      <c r="HI13" s="9">
        <v>12.334</v>
      </c>
      <c r="HJ13" s="9">
        <v>19.574000000000002</v>
      </c>
      <c r="HK13" s="9">
        <v>4.5609999999999999</v>
      </c>
      <c r="HL13" s="9">
        <v>15.013</v>
      </c>
      <c r="HM13" s="9">
        <v>94.628</v>
      </c>
      <c r="HN13" s="9">
        <v>51.749000000000002</v>
      </c>
      <c r="HO13" s="9">
        <v>42.878999999999998</v>
      </c>
      <c r="HP13" s="9">
        <v>78.915000000000006</v>
      </c>
      <c r="HQ13" s="9">
        <v>41.613999999999997</v>
      </c>
      <c r="HR13" s="9">
        <v>37.301000000000002</v>
      </c>
      <c r="HS13" s="9">
        <v>754.86500000000001</v>
      </c>
      <c r="HT13" s="9">
        <v>386.35700000000003</v>
      </c>
      <c r="HU13" s="9">
        <v>368.50799999999998</v>
      </c>
      <c r="HV13" s="9">
        <v>82.188000000000002</v>
      </c>
      <c r="HW13" s="9">
        <v>37.524000000000001</v>
      </c>
      <c r="HX13" s="9">
        <v>44.664000000000001</v>
      </c>
      <c r="HY13" s="9">
        <v>751.59199999999998</v>
      </c>
      <c r="HZ13" s="9">
        <v>390.447</v>
      </c>
      <c r="IA13" s="9">
        <v>361.14499999999998</v>
      </c>
      <c r="IB13" s="9">
        <v>122.123</v>
      </c>
      <c r="IC13" s="9">
        <v>59.148000000000003</v>
      </c>
      <c r="ID13" s="9">
        <v>62.975000000000001</v>
      </c>
      <c r="IE13" s="9">
        <v>38.979999999999997</v>
      </c>
      <c r="IF13" s="9">
        <v>19.989999999999998</v>
      </c>
      <c r="IG13" s="9">
        <v>18.989999999999998</v>
      </c>
      <c r="IH13" s="9">
        <v>39.935000000000002</v>
      </c>
      <c r="II13" s="9">
        <v>21.623999999999999</v>
      </c>
      <c r="IJ13" s="9">
        <v>18.311</v>
      </c>
      <c r="IK13" s="9">
        <v>43.207000000000001</v>
      </c>
      <c r="IL13" s="9">
        <v>17.533999999999999</v>
      </c>
      <c r="IM13" s="9">
        <v>25.673999999999999</v>
      </c>
      <c r="IN13" s="9">
        <v>711.65700000000004</v>
      </c>
      <c r="IO13" s="9">
        <v>368.82299999999998</v>
      </c>
      <c r="IP13" s="9">
        <v>342.834</v>
      </c>
      <c r="IQ13" s="9">
        <v>206.803</v>
      </c>
    </row>
    <row r="14" spans="1:251">
      <c r="A14" s="10">
        <v>43132</v>
      </c>
      <c r="B14" s="9">
        <v>5.3920000000000003</v>
      </c>
      <c r="C14" s="9">
        <v>2.0249999999999999</v>
      </c>
      <c r="D14" s="9">
        <v>3.367</v>
      </c>
      <c r="E14" s="9">
        <v>6.6580000000000004</v>
      </c>
      <c r="F14" s="9">
        <v>1.3109999999999999</v>
      </c>
      <c r="G14" s="9">
        <v>5.3470000000000004</v>
      </c>
      <c r="H14" s="9">
        <v>37.621000000000002</v>
      </c>
      <c r="I14" s="9">
        <v>18.036999999999999</v>
      </c>
      <c r="J14" s="9">
        <v>19.584</v>
      </c>
      <c r="K14" s="9">
        <v>20.321999999999999</v>
      </c>
      <c r="L14" s="9">
        <v>10.351000000000001</v>
      </c>
      <c r="M14" s="9">
        <v>9.9700000000000006</v>
      </c>
      <c r="N14" s="9">
        <v>82.585999999999999</v>
      </c>
      <c r="O14" s="9">
        <v>43.88</v>
      </c>
      <c r="P14" s="9">
        <v>38.706000000000003</v>
      </c>
      <c r="Q14" s="9">
        <v>684.745</v>
      </c>
      <c r="R14" s="9">
        <v>360.56400000000002</v>
      </c>
      <c r="S14" s="9">
        <v>324.18099999999998</v>
      </c>
      <c r="T14" s="9">
        <v>550.38400000000001</v>
      </c>
      <c r="U14" s="9">
        <v>268.94499999999999</v>
      </c>
      <c r="V14" s="9">
        <v>281.43900000000002</v>
      </c>
      <c r="W14" s="9">
        <v>527.30999999999995</v>
      </c>
      <c r="X14" s="9">
        <v>256.36700000000002</v>
      </c>
      <c r="Y14" s="9">
        <v>270.94299999999998</v>
      </c>
      <c r="Z14" s="9">
        <v>10.882</v>
      </c>
      <c r="AA14" s="9">
        <v>6.0919999999999996</v>
      </c>
      <c r="AB14" s="9">
        <v>4.79</v>
      </c>
      <c r="AC14" s="9">
        <v>11.93</v>
      </c>
      <c r="AD14" s="9">
        <v>6.4859999999999998</v>
      </c>
      <c r="AE14" s="9">
        <v>5.444</v>
      </c>
      <c r="AF14" s="9">
        <v>419.57100000000003</v>
      </c>
      <c r="AG14" s="9">
        <v>208.83600000000001</v>
      </c>
      <c r="AH14" s="9">
        <v>210.73500000000001</v>
      </c>
      <c r="AI14" s="9">
        <v>24.661000000000001</v>
      </c>
      <c r="AJ14" s="9">
        <v>7.72</v>
      </c>
      <c r="AK14" s="9">
        <v>16.940999999999999</v>
      </c>
      <c r="AL14" s="9">
        <v>5.2789999999999999</v>
      </c>
      <c r="AM14" s="9">
        <v>2.7120000000000002</v>
      </c>
      <c r="AN14" s="9">
        <v>2.5670000000000002</v>
      </c>
      <c r="AO14" s="9">
        <v>6.3970000000000002</v>
      </c>
      <c r="AP14" s="9">
        <v>3.3119999999999998</v>
      </c>
      <c r="AQ14" s="9">
        <v>3.085</v>
      </c>
      <c r="AR14" s="9">
        <v>12.984999999999999</v>
      </c>
      <c r="AS14" s="9">
        <v>1.696</v>
      </c>
      <c r="AT14" s="9">
        <v>11.289</v>
      </c>
      <c r="AU14" s="9">
        <v>29.542999999999999</v>
      </c>
      <c r="AV14" s="9">
        <v>8.6219999999999999</v>
      </c>
      <c r="AW14" s="9">
        <v>20.922000000000001</v>
      </c>
      <c r="AX14" s="9">
        <v>7.0570000000000004</v>
      </c>
      <c r="AY14" s="9">
        <v>4.4660000000000002</v>
      </c>
      <c r="AZ14" s="9">
        <v>2.5910000000000002</v>
      </c>
      <c r="BA14" s="9">
        <v>10.862</v>
      </c>
      <c r="BB14" s="9">
        <v>1.849</v>
      </c>
      <c r="BC14" s="9">
        <v>9.0129999999999999</v>
      </c>
      <c r="BD14" s="9">
        <v>11.624000000000001</v>
      </c>
      <c r="BE14" s="9">
        <v>2.3069999999999999</v>
      </c>
      <c r="BF14" s="9">
        <v>9.3179999999999996</v>
      </c>
      <c r="BG14" s="9">
        <v>76.608000000000004</v>
      </c>
      <c r="BH14" s="9">
        <v>43.767000000000003</v>
      </c>
      <c r="BI14" s="9">
        <v>32.841000000000001</v>
      </c>
      <c r="BJ14" s="9">
        <v>47.164000000000001</v>
      </c>
      <c r="BK14" s="9">
        <v>25.099</v>
      </c>
      <c r="BL14" s="9">
        <v>22.065000000000001</v>
      </c>
      <c r="BM14" s="9">
        <v>503.22</v>
      </c>
      <c r="BN14" s="9">
        <v>243.846</v>
      </c>
      <c r="BO14" s="9">
        <v>259.37400000000002</v>
      </c>
      <c r="BP14" s="9">
        <v>41.442</v>
      </c>
      <c r="BQ14" s="9">
        <v>20.648</v>
      </c>
      <c r="BR14" s="9">
        <v>20.792999999999999</v>
      </c>
      <c r="BS14" s="9">
        <v>508.94200000000001</v>
      </c>
      <c r="BT14" s="9">
        <v>248.297</v>
      </c>
      <c r="BU14" s="9">
        <v>260.64600000000002</v>
      </c>
      <c r="BV14" s="9">
        <v>65.855000000000004</v>
      </c>
      <c r="BW14" s="9">
        <v>34.338999999999999</v>
      </c>
      <c r="BX14" s="9">
        <v>31.515999999999998</v>
      </c>
      <c r="BY14" s="9">
        <v>22.75</v>
      </c>
      <c r="BZ14" s="9">
        <v>11.407999999999999</v>
      </c>
      <c r="CA14" s="9">
        <v>11.342000000000001</v>
      </c>
      <c r="CB14" s="9">
        <v>24.414000000000001</v>
      </c>
      <c r="CC14" s="9">
        <v>13.691000000000001</v>
      </c>
      <c r="CD14" s="9">
        <v>10.723000000000001</v>
      </c>
      <c r="CE14" s="9">
        <v>18.692</v>
      </c>
      <c r="CF14" s="9">
        <v>9.24</v>
      </c>
      <c r="CG14" s="9">
        <v>9.4510000000000005</v>
      </c>
      <c r="CH14" s="9">
        <v>484.529</v>
      </c>
      <c r="CI14" s="9">
        <v>234.60599999999999</v>
      </c>
      <c r="CJ14" s="9">
        <v>249.923</v>
      </c>
      <c r="CK14" s="9">
        <v>134.36099999999999</v>
      </c>
      <c r="CL14" s="9">
        <v>91.619</v>
      </c>
      <c r="CM14" s="9">
        <v>42.741999999999997</v>
      </c>
      <c r="CN14" s="9">
        <v>84.635000000000005</v>
      </c>
      <c r="CO14" s="9">
        <v>56.695999999999998</v>
      </c>
      <c r="CP14" s="9">
        <v>27.939</v>
      </c>
      <c r="CQ14" s="9">
        <v>3.02</v>
      </c>
      <c r="CR14" s="9">
        <v>2.0779999999999998</v>
      </c>
      <c r="CS14" s="9">
        <v>0.94199999999999995</v>
      </c>
      <c r="CT14" s="9">
        <v>1.758</v>
      </c>
      <c r="CU14" s="9">
        <v>1.1319999999999999</v>
      </c>
      <c r="CV14" s="9">
        <v>0.626</v>
      </c>
      <c r="CW14" s="9">
        <v>0.29099999999999998</v>
      </c>
      <c r="CX14" s="9">
        <v>0.29099999999999998</v>
      </c>
      <c r="CY14" s="9">
        <v>0</v>
      </c>
      <c r="CZ14" s="9">
        <v>0.97099999999999997</v>
      </c>
      <c r="DA14" s="9">
        <v>0.65500000000000003</v>
      </c>
      <c r="DB14" s="9">
        <v>0.316</v>
      </c>
      <c r="DC14" s="9">
        <v>7.883</v>
      </c>
      <c r="DD14" s="9">
        <v>4.9109999999999996</v>
      </c>
      <c r="DE14" s="9">
        <v>2.9729999999999999</v>
      </c>
      <c r="DF14" s="9">
        <v>3.1859999999999999</v>
      </c>
      <c r="DG14" s="9">
        <v>2.3490000000000002</v>
      </c>
      <c r="DH14" s="9">
        <v>0.83699999999999997</v>
      </c>
      <c r="DI14" s="9">
        <v>1.2889999999999999</v>
      </c>
      <c r="DJ14" s="9">
        <v>0.74399999999999999</v>
      </c>
      <c r="DK14" s="9">
        <v>0.54400000000000004</v>
      </c>
      <c r="DL14" s="9">
        <v>3.4089999999999998</v>
      </c>
      <c r="DM14" s="9">
        <v>1.8180000000000001</v>
      </c>
      <c r="DN14" s="9">
        <v>1.591</v>
      </c>
      <c r="DO14" s="9">
        <v>38.823999999999998</v>
      </c>
      <c r="DP14" s="9">
        <v>27.934000000000001</v>
      </c>
      <c r="DQ14" s="9">
        <v>10.89</v>
      </c>
      <c r="DR14" s="9">
        <v>1275.6510000000001</v>
      </c>
      <c r="DS14" s="9">
        <v>676.71900000000005</v>
      </c>
      <c r="DT14" s="9">
        <v>598.93200000000002</v>
      </c>
      <c r="DU14" s="9">
        <v>229.101</v>
      </c>
      <c r="DV14" s="9">
        <v>126.804</v>
      </c>
      <c r="DW14" s="9">
        <v>102.297</v>
      </c>
      <c r="DX14" s="9">
        <v>93.790999999999997</v>
      </c>
      <c r="DY14" s="9">
        <v>57.570999999999998</v>
      </c>
      <c r="DZ14" s="9">
        <v>36.22</v>
      </c>
      <c r="EA14" s="9">
        <v>38.433</v>
      </c>
      <c r="EB14" s="9">
        <v>24.439</v>
      </c>
      <c r="EC14" s="9">
        <v>13.994999999999999</v>
      </c>
      <c r="ED14" s="9">
        <v>55.356999999999999</v>
      </c>
      <c r="EE14" s="9">
        <v>33.131999999999998</v>
      </c>
      <c r="EF14" s="9">
        <v>22.225000000000001</v>
      </c>
      <c r="EG14" s="9">
        <v>51.033000000000001</v>
      </c>
      <c r="EH14" s="9">
        <v>33.287999999999997</v>
      </c>
      <c r="EI14" s="9">
        <v>17.745000000000001</v>
      </c>
      <c r="EJ14" s="9">
        <v>42.758000000000003</v>
      </c>
      <c r="EK14" s="9">
        <v>24.283000000000001</v>
      </c>
      <c r="EL14" s="9">
        <v>18.475000000000001</v>
      </c>
      <c r="EM14" s="9">
        <v>25.675999999999998</v>
      </c>
      <c r="EN14" s="9">
        <v>16.542000000000002</v>
      </c>
      <c r="EO14" s="9">
        <v>9.1340000000000003</v>
      </c>
      <c r="EP14" s="9">
        <v>32.326000000000001</v>
      </c>
      <c r="EQ14" s="9">
        <v>16.454999999999998</v>
      </c>
      <c r="ER14" s="9">
        <v>15.87</v>
      </c>
      <c r="ES14" s="9">
        <v>9.8970000000000002</v>
      </c>
      <c r="ET14" s="9">
        <v>6.27</v>
      </c>
      <c r="EU14" s="9">
        <v>3.6269999999999998</v>
      </c>
      <c r="EV14" s="9">
        <v>15.273999999999999</v>
      </c>
      <c r="EW14" s="9">
        <v>8.1460000000000008</v>
      </c>
      <c r="EX14" s="9">
        <v>7.1280000000000001</v>
      </c>
      <c r="EY14" s="9">
        <v>7.1539999999999999</v>
      </c>
      <c r="EZ14" s="9">
        <v>2.0390000000000001</v>
      </c>
      <c r="FA14" s="9">
        <v>5.1150000000000002</v>
      </c>
      <c r="FB14" s="9">
        <v>35.789000000000001</v>
      </c>
      <c r="FC14" s="9">
        <v>24.574000000000002</v>
      </c>
      <c r="FD14" s="9">
        <v>11.215</v>
      </c>
      <c r="FE14" s="9">
        <v>22.617999999999999</v>
      </c>
      <c r="FF14" s="9">
        <v>19.433</v>
      </c>
      <c r="FG14" s="9">
        <v>3.1850000000000001</v>
      </c>
      <c r="FH14" s="9">
        <v>6.7249999999999996</v>
      </c>
      <c r="FI14" s="9">
        <v>2.863</v>
      </c>
      <c r="FJ14" s="9">
        <v>3.8620000000000001</v>
      </c>
      <c r="FK14" s="9">
        <v>6.4459999999999997</v>
      </c>
      <c r="FL14" s="9">
        <v>2.2770000000000001</v>
      </c>
      <c r="FM14" s="9">
        <v>4.1689999999999996</v>
      </c>
      <c r="FN14" s="9">
        <v>67.081000000000003</v>
      </c>
      <c r="FO14" s="9">
        <v>41.667999999999999</v>
      </c>
      <c r="FP14" s="9">
        <v>25.413</v>
      </c>
      <c r="FQ14" s="9">
        <v>26.71</v>
      </c>
      <c r="FR14" s="9">
        <v>15.903</v>
      </c>
      <c r="FS14" s="9">
        <v>10.807</v>
      </c>
      <c r="FT14" s="9">
        <v>135.31</v>
      </c>
      <c r="FU14" s="9">
        <v>69.233000000000004</v>
      </c>
      <c r="FV14" s="9">
        <v>66.076999999999998</v>
      </c>
      <c r="FW14" s="9">
        <v>1046.55</v>
      </c>
      <c r="FX14" s="9">
        <v>549.91499999999996</v>
      </c>
      <c r="FY14" s="9">
        <v>496.63499999999999</v>
      </c>
      <c r="FZ14" s="9">
        <v>843.51199999999994</v>
      </c>
      <c r="GA14" s="9">
        <v>418.51600000000002</v>
      </c>
      <c r="GB14" s="9">
        <v>424.99599999999998</v>
      </c>
      <c r="GC14" s="9">
        <v>799.904</v>
      </c>
      <c r="GD14" s="9">
        <v>396.16699999999997</v>
      </c>
      <c r="GE14" s="9">
        <v>403.73700000000002</v>
      </c>
      <c r="GF14" s="9">
        <v>23.341999999999999</v>
      </c>
      <c r="GG14" s="9">
        <v>12.143000000000001</v>
      </c>
      <c r="GH14" s="9">
        <v>11.198</v>
      </c>
      <c r="GI14" s="9">
        <v>19.126000000000001</v>
      </c>
      <c r="GJ14" s="9">
        <v>9.4830000000000005</v>
      </c>
      <c r="GK14" s="9">
        <v>9.6430000000000007</v>
      </c>
      <c r="GL14" s="9">
        <v>639.47699999999998</v>
      </c>
      <c r="GM14" s="9">
        <v>328.69299999999998</v>
      </c>
      <c r="GN14" s="9">
        <v>310.78399999999999</v>
      </c>
      <c r="GO14" s="9">
        <v>43.121000000000002</v>
      </c>
      <c r="GP14" s="9">
        <v>13.162000000000001</v>
      </c>
      <c r="GQ14" s="9">
        <v>29.959</v>
      </c>
      <c r="GR14" s="9">
        <v>13.351000000000001</v>
      </c>
      <c r="GS14" s="9">
        <v>8.7829999999999995</v>
      </c>
      <c r="GT14" s="9">
        <v>4.5679999999999996</v>
      </c>
      <c r="GU14" s="9">
        <v>11.446999999999999</v>
      </c>
      <c r="GV14" s="9">
        <v>2.4039999999999999</v>
      </c>
      <c r="GW14" s="9">
        <v>9.0429999999999993</v>
      </c>
      <c r="GX14" s="9">
        <v>18.323</v>
      </c>
      <c r="GY14" s="9">
        <v>1.9750000000000001</v>
      </c>
      <c r="GZ14" s="9">
        <v>16.347999999999999</v>
      </c>
      <c r="HA14" s="9">
        <v>49.204000000000001</v>
      </c>
      <c r="HB14" s="9">
        <v>14.427</v>
      </c>
      <c r="HC14" s="9">
        <v>34.777000000000001</v>
      </c>
      <c r="HD14" s="9">
        <v>13.878</v>
      </c>
      <c r="HE14" s="9">
        <v>10.468999999999999</v>
      </c>
      <c r="HF14" s="9">
        <v>3.4089999999999998</v>
      </c>
      <c r="HG14" s="9">
        <v>15.06</v>
      </c>
      <c r="HH14" s="9">
        <v>2.1139999999999999</v>
      </c>
      <c r="HI14" s="9">
        <v>12.946</v>
      </c>
      <c r="HJ14" s="9">
        <v>20.265999999999998</v>
      </c>
      <c r="HK14" s="9">
        <v>1.8440000000000001</v>
      </c>
      <c r="HL14" s="9">
        <v>18.422000000000001</v>
      </c>
      <c r="HM14" s="9">
        <v>111.71</v>
      </c>
      <c r="HN14" s="9">
        <v>62.234000000000002</v>
      </c>
      <c r="HO14" s="9">
        <v>49.475999999999999</v>
      </c>
      <c r="HP14" s="9">
        <v>83.772000000000006</v>
      </c>
      <c r="HQ14" s="9">
        <v>46.384</v>
      </c>
      <c r="HR14" s="9">
        <v>37.387</v>
      </c>
      <c r="HS14" s="9">
        <v>759.74</v>
      </c>
      <c r="HT14" s="9">
        <v>372.13200000000001</v>
      </c>
      <c r="HU14" s="9">
        <v>387.60899999999998</v>
      </c>
      <c r="HV14" s="9">
        <v>76.981999999999999</v>
      </c>
      <c r="HW14" s="9">
        <v>36.058999999999997</v>
      </c>
      <c r="HX14" s="9">
        <v>40.923000000000002</v>
      </c>
      <c r="HY14" s="9">
        <v>766.53</v>
      </c>
      <c r="HZ14" s="9">
        <v>382.45699999999999</v>
      </c>
      <c r="IA14" s="9">
        <v>384.07299999999998</v>
      </c>
      <c r="IB14" s="9">
        <v>120.94499999999999</v>
      </c>
      <c r="IC14" s="9">
        <v>63.371000000000002</v>
      </c>
      <c r="ID14" s="9">
        <v>57.573999999999998</v>
      </c>
      <c r="IE14" s="9">
        <v>39.808999999999997</v>
      </c>
      <c r="IF14" s="9">
        <v>19.071999999999999</v>
      </c>
      <c r="IG14" s="9">
        <v>20.736000000000001</v>
      </c>
      <c r="IH14" s="9">
        <v>43.963000000000001</v>
      </c>
      <c r="II14" s="9">
        <v>27.312000000000001</v>
      </c>
      <c r="IJ14" s="9">
        <v>16.651</v>
      </c>
      <c r="IK14" s="9">
        <v>37.173999999999999</v>
      </c>
      <c r="IL14" s="9">
        <v>16.986999999999998</v>
      </c>
      <c r="IM14" s="9">
        <v>20.187000000000001</v>
      </c>
      <c r="IN14" s="9">
        <v>722.56700000000001</v>
      </c>
      <c r="IO14" s="9">
        <v>355.14499999999998</v>
      </c>
      <c r="IP14" s="9">
        <v>367.42200000000003</v>
      </c>
      <c r="IQ14" s="9">
        <v>203.03899999999999</v>
      </c>
    </row>
    <row r="15" spans="1:251">
      <c r="A15" s="10">
        <v>43497</v>
      </c>
      <c r="B15" s="9">
        <v>6.851</v>
      </c>
      <c r="C15" s="9">
        <v>3.2890000000000001</v>
      </c>
      <c r="D15" s="9">
        <v>3.5619999999999998</v>
      </c>
      <c r="E15" s="9">
        <v>3.2639999999999998</v>
      </c>
      <c r="F15" s="9">
        <v>1.014</v>
      </c>
      <c r="G15" s="9">
        <v>2.25</v>
      </c>
      <c r="H15" s="9">
        <v>37.399000000000001</v>
      </c>
      <c r="I15" s="9">
        <v>22.117000000000001</v>
      </c>
      <c r="J15" s="9">
        <v>15.282999999999999</v>
      </c>
      <c r="K15" s="9">
        <v>17.43</v>
      </c>
      <c r="L15" s="9">
        <v>10.019</v>
      </c>
      <c r="M15" s="9">
        <v>7.4109999999999996</v>
      </c>
      <c r="N15" s="9">
        <v>85.525000000000006</v>
      </c>
      <c r="O15" s="9">
        <v>41.223999999999997</v>
      </c>
      <c r="P15" s="9">
        <v>44.301000000000002</v>
      </c>
      <c r="Q15" s="9">
        <v>698.21299999999997</v>
      </c>
      <c r="R15" s="9">
        <v>367.92099999999999</v>
      </c>
      <c r="S15" s="9">
        <v>330.29199999999997</v>
      </c>
      <c r="T15" s="9">
        <v>571.73599999999999</v>
      </c>
      <c r="U15" s="9">
        <v>285.41199999999998</v>
      </c>
      <c r="V15" s="9">
        <v>286.32400000000001</v>
      </c>
      <c r="W15" s="9">
        <v>545.572</v>
      </c>
      <c r="X15" s="9">
        <v>271.52100000000002</v>
      </c>
      <c r="Y15" s="9">
        <v>274.05200000000002</v>
      </c>
      <c r="Z15" s="9">
        <v>13.031000000000001</v>
      </c>
      <c r="AA15" s="9">
        <v>6.4359999999999999</v>
      </c>
      <c r="AB15" s="9">
        <v>6.5960000000000001</v>
      </c>
      <c r="AC15" s="9">
        <v>13.132999999999999</v>
      </c>
      <c r="AD15" s="9">
        <v>7.4560000000000004</v>
      </c>
      <c r="AE15" s="9">
        <v>5.6769999999999996</v>
      </c>
      <c r="AF15" s="9">
        <v>430.95600000000002</v>
      </c>
      <c r="AG15" s="9">
        <v>223.727</v>
      </c>
      <c r="AH15" s="9">
        <v>207.22900000000001</v>
      </c>
      <c r="AI15" s="9">
        <v>32.296999999999997</v>
      </c>
      <c r="AJ15" s="9">
        <v>10.481999999999999</v>
      </c>
      <c r="AK15" s="9">
        <v>21.815000000000001</v>
      </c>
      <c r="AL15" s="9">
        <v>7.9089999999999998</v>
      </c>
      <c r="AM15" s="9">
        <v>5.3460000000000001</v>
      </c>
      <c r="AN15" s="9">
        <v>2.5619999999999998</v>
      </c>
      <c r="AO15" s="9">
        <v>9.1850000000000005</v>
      </c>
      <c r="AP15" s="9">
        <v>3.2069999999999999</v>
      </c>
      <c r="AQ15" s="9">
        <v>5.9779999999999998</v>
      </c>
      <c r="AR15" s="9">
        <v>15.202999999999999</v>
      </c>
      <c r="AS15" s="9">
        <v>1.929</v>
      </c>
      <c r="AT15" s="9">
        <v>13.275</v>
      </c>
      <c r="AU15" s="9">
        <v>28.646999999999998</v>
      </c>
      <c r="AV15" s="9">
        <v>11</v>
      </c>
      <c r="AW15" s="9">
        <v>17.646000000000001</v>
      </c>
      <c r="AX15" s="9">
        <v>7.8769999999999998</v>
      </c>
      <c r="AY15" s="9">
        <v>5.8630000000000004</v>
      </c>
      <c r="AZ15" s="9">
        <v>2.0129999999999999</v>
      </c>
      <c r="BA15" s="9">
        <v>8.9960000000000004</v>
      </c>
      <c r="BB15" s="9">
        <v>2.508</v>
      </c>
      <c r="BC15" s="9">
        <v>6.4880000000000004</v>
      </c>
      <c r="BD15" s="9">
        <v>11.773999999999999</v>
      </c>
      <c r="BE15" s="9">
        <v>2.629</v>
      </c>
      <c r="BF15" s="9">
        <v>9.1449999999999996</v>
      </c>
      <c r="BG15" s="9">
        <v>79.837999999999994</v>
      </c>
      <c r="BH15" s="9">
        <v>40.204000000000001</v>
      </c>
      <c r="BI15" s="9">
        <v>39.634</v>
      </c>
      <c r="BJ15" s="9">
        <v>53.222999999999999</v>
      </c>
      <c r="BK15" s="9">
        <v>30.535</v>
      </c>
      <c r="BL15" s="9">
        <v>22.687000000000001</v>
      </c>
      <c r="BM15" s="9">
        <v>518.51400000000001</v>
      </c>
      <c r="BN15" s="9">
        <v>254.87700000000001</v>
      </c>
      <c r="BO15" s="9">
        <v>263.637</v>
      </c>
      <c r="BP15" s="9">
        <v>48.988999999999997</v>
      </c>
      <c r="BQ15" s="9">
        <v>23.834</v>
      </c>
      <c r="BR15" s="9">
        <v>25.155000000000001</v>
      </c>
      <c r="BS15" s="9">
        <v>522.74800000000005</v>
      </c>
      <c r="BT15" s="9">
        <v>261.57900000000001</v>
      </c>
      <c r="BU15" s="9">
        <v>261.16899999999998</v>
      </c>
      <c r="BV15" s="9">
        <v>75.100999999999999</v>
      </c>
      <c r="BW15" s="9">
        <v>38.139000000000003</v>
      </c>
      <c r="BX15" s="9">
        <v>36.960999999999999</v>
      </c>
      <c r="BY15" s="9">
        <v>27.11</v>
      </c>
      <c r="BZ15" s="9">
        <v>16.228999999999999</v>
      </c>
      <c r="CA15" s="9">
        <v>10.881</v>
      </c>
      <c r="CB15" s="9">
        <v>26.111999999999998</v>
      </c>
      <c r="CC15" s="9">
        <v>14.305999999999999</v>
      </c>
      <c r="CD15" s="9">
        <v>11.807</v>
      </c>
      <c r="CE15" s="9">
        <v>21.878</v>
      </c>
      <c r="CF15" s="9">
        <v>7.6040000000000001</v>
      </c>
      <c r="CG15" s="9">
        <v>14.273999999999999</v>
      </c>
      <c r="CH15" s="9">
        <v>496.63600000000002</v>
      </c>
      <c r="CI15" s="9">
        <v>247.273</v>
      </c>
      <c r="CJ15" s="9">
        <v>249.363</v>
      </c>
      <c r="CK15" s="9">
        <v>126.476</v>
      </c>
      <c r="CL15" s="9">
        <v>82.509</v>
      </c>
      <c r="CM15" s="9">
        <v>43.968000000000004</v>
      </c>
      <c r="CN15" s="9">
        <v>80.760999999999996</v>
      </c>
      <c r="CO15" s="9">
        <v>53.158999999999999</v>
      </c>
      <c r="CP15" s="9">
        <v>27.602</v>
      </c>
      <c r="CQ15" s="9">
        <v>4.0750000000000002</v>
      </c>
      <c r="CR15" s="9">
        <v>2.6190000000000002</v>
      </c>
      <c r="CS15" s="9">
        <v>1.456</v>
      </c>
      <c r="CT15" s="9">
        <v>1.6559999999999999</v>
      </c>
      <c r="CU15" s="9">
        <v>1.3460000000000001</v>
      </c>
      <c r="CV15" s="9">
        <v>0.309</v>
      </c>
      <c r="CW15" s="9">
        <v>1.0249999999999999</v>
      </c>
      <c r="CX15" s="9">
        <v>0.48</v>
      </c>
      <c r="CY15" s="9">
        <v>0.54500000000000004</v>
      </c>
      <c r="CZ15" s="9">
        <v>1.395</v>
      </c>
      <c r="DA15" s="9">
        <v>0.79300000000000004</v>
      </c>
      <c r="DB15" s="9">
        <v>0.60099999999999998</v>
      </c>
      <c r="DC15" s="9">
        <v>7.4649999999999999</v>
      </c>
      <c r="DD15" s="9">
        <v>5.4939999999999998</v>
      </c>
      <c r="DE15" s="9">
        <v>1.9710000000000001</v>
      </c>
      <c r="DF15" s="9">
        <v>2.9969999999999999</v>
      </c>
      <c r="DG15" s="9">
        <v>2.278</v>
      </c>
      <c r="DH15" s="9">
        <v>0.71899999999999997</v>
      </c>
      <c r="DI15" s="9">
        <v>3.0030000000000001</v>
      </c>
      <c r="DJ15" s="9">
        <v>2.1800000000000002</v>
      </c>
      <c r="DK15" s="9">
        <v>0.82199999999999995</v>
      </c>
      <c r="DL15" s="9">
        <v>1.4650000000000001</v>
      </c>
      <c r="DM15" s="9">
        <v>1.0349999999999999</v>
      </c>
      <c r="DN15" s="9">
        <v>0.43</v>
      </c>
      <c r="DO15" s="9">
        <v>34.174999999999997</v>
      </c>
      <c r="DP15" s="9">
        <v>21.236999999999998</v>
      </c>
      <c r="DQ15" s="9">
        <v>12.939</v>
      </c>
      <c r="DR15" s="9">
        <v>1297.5409999999999</v>
      </c>
      <c r="DS15" s="9">
        <v>692.59400000000005</v>
      </c>
      <c r="DT15" s="9">
        <v>604.947</v>
      </c>
      <c r="DU15" s="9">
        <v>240.459</v>
      </c>
      <c r="DV15" s="9">
        <v>133.71100000000001</v>
      </c>
      <c r="DW15" s="9">
        <v>106.748</v>
      </c>
      <c r="DX15" s="9">
        <v>114.60899999999999</v>
      </c>
      <c r="DY15" s="9">
        <v>75.759</v>
      </c>
      <c r="DZ15" s="9">
        <v>38.85</v>
      </c>
      <c r="EA15" s="9">
        <v>47.204000000000001</v>
      </c>
      <c r="EB15" s="9">
        <v>30.114000000000001</v>
      </c>
      <c r="EC15" s="9">
        <v>17.09</v>
      </c>
      <c r="ED15" s="9">
        <v>67.405000000000001</v>
      </c>
      <c r="EE15" s="9">
        <v>45.645000000000003</v>
      </c>
      <c r="EF15" s="9">
        <v>21.76</v>
      </c>
      <c r="EG15" s="9">
        <v>67.073999999999998</v>
      </c>
      <c r="EH15" s="9">
        <v>47.14</v>
      </c>
      <c r="EI15" s="9">
        <v>19.934000000000001</v>
      </c>
      <c r="EJ15" s="9">
        <v>47.534999999999997</v>
      </c>
      <c r="EK15" s="9">
        <v>28.619</v>
      </c>
      <c r="EL15" s="9">
        <v>18.916</v>
      </c>
      <c r="EM15" s="9">
        <v>33.781999999999996</v>
      </c>
      <c r="EN15" s="9">
        <v>23.33</v>
      </c>
      <c r="EO15" s="9">
        <v>10.452</v>
      </c>
      <c r="EP15" s="9">
        <v>40.860999999999997</v>
      </c>
      <c r="EQ15" s="9">
        <v>26.934999999999999</v>
      </c>
      <c r="ER15" s="9">
        <v>13.926</v>
      </c>
      <c r="ES15" s="9">
        <v>18.478000000000002</v>
      </c>
      <c r="ET15" s="9">
        <v>14.760999999999999</v>
      </c>
      <c r="EU15" s="9">
        <v>3.7170000000000001</v>
      </c>
      <c r="EV15" s="9">
        <v>15.763999999999999</v>
      </c>
      <c r="EW15" s="9">
        <v>10.076000000000001</v>
      </c>
      <c r="EX15" s="9">
        <v>5.6879999999999997</v>
      </c>
      <c r="EY15" s="9">
        <v>6.6189999999999998</v>
      </c>
      <c r="EZ15" s="9">
        <v>2.0979999999999999</v>
      </c>
      <c r="FA15" s="9">
        <v>4.5209999999999999</v>
      </c>
      <c r="FB15" s="9">
        <v>39.965000000000003</v>
      </c>
      <c r="FC15" s="9">
        <v>25.492999999999999</v>
      </c>
      <c r="FD15" s="9">
        <v>14.472</v>
      </c>
      <c r="FE15" s="9">
        <v>23.513999999999999</v>
      </c>
      <c r="FF15" s="9">
        <v>16.861000000000001</v>
      </c>
      <c r="FG15" s="9">
        <v>6.6520000000000001</v>
      </c>
      <c r="FH15" s="9">
        <v>10.121</v>
      </c>
      <c r="FI15" s="9">
        <v>5.601</v>
      </c>
      <c r="FJ15" s="9">
        <v>4.5199999999999996</v>
      </c>
      <c r="FK15" s="9">
        <v>6.3310000000000004</v>
      </c>
      <c r="FL15" s="9">
        <v>3.0310000000000001</v>
      </c>
      <c r="FM15" s="9">
        <v>3.3</v>
      </c>
      <c r="FN15" s="9">
        <v>72.534999999999997</v>
      </c>
      <c r="FO15" s="9">
        <v>45.460999999999999</v>
      </c>
      <c r="FP15" s="9">
        <v>27.073</v>
      </c>
      <c r="FQ15" s="9">
        <v>42.073999999999998</v>
      </c>
      <c r="FR15" s="9">
        <v>30.297999999999998</v>
      </c>
      <c r="FS15" s="9">
        <v>11.776</v>
      </c>
      <c r="FT15" s="9">
        <v>125.85</v>
      </c>
      <c r="FU15" s="9">
        <v>57.951999999999998</v>
      </c>
      <c r="FV15" s="9">
        <v>67.897999999999996</v>
      </c>
      <c r="FW15" s="9">
        <v>1057.0820000000001</v>
      </c>
      <c r="FX15" s="9">
        <v>558.88300000000004</v>
      </c>
      <c r="FY15" s="9">
        <v>498.19900000000001</v>
      </c>
      <c r="FZ15" s="9">
        <v>856.61400000000003</v>
      </c>
      <c r="GA15" s="9">
        <v>433.85899999999998</v>
      </c>
      <c r="GB15" s="9">
        <v>422.75400000000002</v>
      </c>
      <c r="GC15" s="9">
        <v>823.08900000000006</v>
      </c>
      <c r="GD15" s="9">
        <v>417.73599999999999</v>
      </c>
      <c r="GE15" s="9">
        <v>405.35300000000001</v>
      </c>
      <c r="GF15" s="9">
        <v>15.583</v>
      </c>
      <c r="GG15" s="9">
        <v>7.7030000000000003</v>
      </c>
      <c r="GH15" s="9">
        <v>7.88</v>
      </c>
      <c r="GI15" s="9">
        <v>17.943000000000001</v>
      </c>
      <c r="GJ15" s="9">
        <v>8.4209999999999994</v>
      </c>
      <c r="GK15" s="9">
        <v>9.5220000000000002</v>
      </c>
      <c r="GL15" s="9">
        <v>668.66</v>
      </c>
      <c r="GM15" s="9">
        <v>349.32400000000001</v>
      </c>
      <c r="GN15" s="9">
        <v>319.33600000000001</v>
      </c>
      <c r="GO15" s="9">
        <v>41.973999999999997</v>
      </c>
      <c r="GP15" s="9">
        <v>13.916</v>
      </c>
      <c r="GQ15" s="9">
        <v>28.058</v>
      </c>
      <c r="GR15" s="9">
        <v>11.606999999999999</v>
      </c>
      <c r="GS15" s="9">
        <v>8.5990000000000002</v>
      </c>
      <c r="GT15" s="9">
        <v>3.0070000000000001</v>
      </c>
      <c r="GU15" s="9">
        <v>12.734</v>
      </c>
      <c r="GV15" s="9">
        <v>3.3149999999999999</v>
      </c>
      <c r="GW15" s="9">
        <v>9.4190000000000005</v>
      </c>
      <c r="GX15" s="9">
        <v>17.634</v>
      </c>
      <c r="GY15" s="9">
        <v>2.0009999999999999</v>
      </c>
      <c r="GZ15" s="9">
        <v>15.632</v>
      </c>
      <c r="HA15" s="9">
        <v>46.747999999999998</v>
      </c>
      <c r="HB15" s="9">
        <v>18.359000000000002</v>
      </c>
      <c r="HC15" s="9">
        <v>28.388999999999999</v>
      </c>
      <c r="HD15" s="9">
        <v>13.144</v>
      </c>
      <c r="HE15" s="9">
        <v>8.4610000000000003</v>
      </c>
      <c r="HF15" s="9">
        <v>4.6829999999999998</v>
      </c>
      <c r="HG15" s="9">
        <v>17.353999999999999</v>
      </c>
      <c r="HH15" s="9">
        <v>5.8230000000000004</v>
      </c>
      <c r="HI15" s="9">
        <v>11.531000000000001</v>
      </c>
      <c r="HJ15" s="9">
        <v>16.25</v>
      </c>
      <c r="HK15" s="9">
        <v>4.0759999999999996</v>
      </c>
      <c r="HL15" s="9">
        <v>12.175000000000001</v>
      </c>
      <c r="HM15" s="9">
        <v>99.230999999999995</v>
      </c>
      <c r="HN15" s="9">
        <v>52.26</v>
      </c>
      <c r="HO15" s="9">
        <v>46.970999999999997</v>
      </c>
      <c r="HP15" s="9">
        <v>72.295000000000002</v>
      </c>
      <c r="HQ15" s="9">
        <v>37.570999999999998</v>
      </c>
      <c r="HR15" s="9">
        <v>34.723999999999997</v>
      </c>
      <c r="HS15" s="9">
        <v>784.31799999999998</v>
      </c>
      <c r="HT15" s="9">
        <v>396.28800000000001</v>
      </c>
      <c r="HU15" s="9">
        <v>388.03</v>
      </c>
      <c r="HV15" s="9">
        <v>74.010999999999996</v>
      </c>
      <c r="HW15" s="9">
        <v>35.326999999999998</v>
      </c>
      <c r="HX15" s="9">
        <v>38.683999999999997</v>
      </c>
      <c r="HY15" s="9">
        <v>782.60299999999995</v>
      </c>
      <c r="HZ15" s="9">
        <v>398.53199999999998</v>
      </c>
      <c r="IA15" s="9">
        <v>384.07</v>
      </c>
      <c r="IB15" s="9">
        <v>117.645</v>
      </c>
      <c r="IC15" s="9">
        <v>58.008000000000003</v>
      </c>
      <c r="ID15" s="9">
        <v>59.637</v>
      </c>
      <c r="IE15" s="9">
        <v>28.661000000000001</v>
      </c>
      <c r="IF15" s="9">
        <v>14.89</v>
      </c>
      <c r="IG15" s="9">
        <v>13.771000000000001</v>
      </c>
      <c r="IH15" s="9">
        <v>43.634</v>
      </c>
      <c r="II15" s="9">
        <v>22.681000000000001</v>
      </c>
      <c r="IJ15" s="9">
        <v>20.952999999999999</v>
      </c>
      <c r="IK15" s="9">
        <v>45.35</v>
      </c>
      <c r="IL15" s="9">
        <v>20.437000000000001</v>
      </c>
      <c r="IM15" s="9">
        <v>24.913</v>
      </c>
      <c r="IN15" s="9">
        <v>738.96900000000005</v>
      </c>
      <c r="IO15" s="9">
        <v>375.851</v>
      </c>
      <c r="IP15" s="9">
        <v>363.11700000000002</v>
      </c>
      <c r="IQ15" s="9">
        <v>200.46799999999999</v>
      </c>
    </row>
    <row r="16" spans="1:251">
      <c r="A16" s="10">
        <v>43862</v>
      </c>
      <c r="B16" s="9">
        <v>8.93</v>
      </c>
      <c r="C16" s="9">
        <v>4.6070000000000002</v>
      </c>
      <c r="D16" s="9">
        <v>4.3230000000000004</v>
      </c>
      <c r="E16" s="9">
        <v>3.4980000000000002</v>
      </c>
      <c r="F16" s="9">
        <v>0.29399999999999998</v>
      </c>
      <c r="G16" s="9">
        <v>3.2040000000000002</v>
      </c>
      <c r="H16" s="9">
        <v>47.572000000000003</v>
      </c>
      <c r="I16" s="9">
        <v>24.922999999999998</v>
      </c>
      <c r="J16" s="9">
        <v>22.649000000000001</v>
      </c>
      <c r="K16" s="9">
        <v>21.015999999999998</v>
      </c>
      <c r="L16" s="9">
        <v>10.688000000000001</v>
      </c>
      <c r="M16" s="9">
        <v>10.327999999999999</v>
      </c>
      <c r="N16" s="9">
        <v>83.153000000000006</v>
      </c>
      <c r="O16" s="9">
        <v>38.698999999999998</v>
      </c>
      <c r="P16" s="9">
        <v>44.454000000000001</v>
      </c>
      <c r="Q16" s="9">
        <v>692.71</v>
      </c>
      <c r="R16" s="9">
        <v>358.51100000000002</v>
      </c>
      <c r="S16" s="9">
        <v>334.19900000000001</v>
      </c>
      <c r="T16" s="9">
        <v>565.31600000000003</v>
      </c>
      <c r="U16" s="9">
        <v>277.13400000000001</v>
      </c>
      <c r="V16" s="9">
        <v>288.18200000000002</v>
      </c>
      <c r="W16" s="9">
        <v>534.60799999999995</v>
      </c>
      <c r="X16" s="9">
        <v>260.24099999999999</v>
      </c>
      <c r="Y16" s="9">
        <v>274.36700000000002</v>
      </c>
      <c r="Z16" s="9">
        <v>15.378</v>
      </c>
      <c r="AA16" s="9">
        <v>7.7450000000000001</v>
      </c>
      <c r="AB16" s="9">
        <v>7.633</v>
      </c>
      <c r="AC16" s="9">
        <v>14.461</v>
      </c>
      <c r="AD16" s="9">
        <v>8.5510000000000002</v>
      </c>
      <c r="AE16" s="9">
        <v>5.9089999999999998</v>
      </c>
      <c r="AF16" s="9">
        <v>406.69299999999998</v>
      </c>
      <c r="AG16" s="9">
        <v>208.15899999999999</v>
      </c>
      <c r="AH16" s="9">
        <v>198.53399999999999</v>
      </c>
      <c r="AI16" s="9">
        <v>36.649000000000001</v>
      </c>
      <c r="AJ16" s="9">
        <v>13.000999999999999</v>
      </c>
      <c r="AK16" s="9">
        <v>23.648</v>
      </c>
      <c r="AL16" s="9">
        <v>9.64</v>
      </c>
      <c r="AM16" s="9">
        <v>6.8259999999999996</v>
      </c>
      <c r="AN16" s="9">
        <v>2.8130000000000002</v>
      </c>
      <c r="AO16" s="9">
        <v>10.621</v>
      </c>
      <c r="AP16" s="9">
        <v>3.6339999999999999</v>
      </c>
      <c r="AQ16" s="9">
        <v>6.9870000000000001</v>
      </c>
      <c r="AR16" s="9">
        <v>16.388000000000002</v>
      </c>
      <c r="AS16" s="9">
        <v>2.5409999999999999</v>
      </c>
      <c r="AT16" s="9">
        <v>13.847</v>
      </c>
      <c r="AU16" s="9">
        <v>28.658000000000001</v>
      </c>
      <c r="AV16" s="9">
        <v>8.8610000000000007</v>
      </c>
      <c r="AW16" s="9">
        <v>19.795999999999999</v>
      </c>
      <c r="AX16" s="9">
        <v>6.4390000000000001</v>
      </c>
      <c r="AY16" s="9">
        <v>4.8140000000000001</v>
      </c>
      <c r="AZ16" s="9">
        <v>1.6259999999999999</v>
      </c>
      <c r="BA16" s="9">
        <v>9.5540000000000003</v>
      </c>
      <c r="BB16" s="9">
        <v>1.677</v>
      </c>
      <c r="BC16" s="9">
        <v>7.8760000000000003</v>
      </c>
      <c r="BD16" s="9">
        <v>12.664999999999999</v>
      </c>
      <c r="BE16" s="9">
        <v>2.371</v>
      </c>
      <c r="BF16" s="9">
        <v>10.294</v>
      </c>
      <c r="BG16" s="9">
        <v>93.316999999999993</v>
      </c>
      <c r="BH16" s="9">
        <v>47.112000000000002</v>
      </c>
      <c r="BI16" s="9">
        <v>46.204999999999998</v>
      </c>
      <c r="BJ16" s="9">
        <v>57.994</v>
      </c>
      <c r="BK16" s="9">
        <v>29.088000000000001</v>
      </c>
      <c r="BL16" s="9">
        <v>28.905000000000001</v>
      </c>
      <c r="BM16" s="9">
        <v>507.32299999999998</v>
      </c>
      <c r="BN16" s="9">
        <v>248.04499999999999</v>
      </c>
      <c r="BO16" s="9">
        <v>259.27699999999999</v>
      </c>
      <c r="BP16" s="9">
        <v>57.901000000000003</v>
      </c>
      <c r="BQ16" s="9">
        <v>29.853999999999999</v>
      </c>
      <c r="BR16" s="9">
        <v>28.047000000000001</v>
      </c>
      <c r="BS16" s="9">
        <v>507.416</v>
      </c>
      <c r="BT16" s="9">
        <v>247.28</v>
      </c>
      <c r="BU16" s="9">
        <v>260.13499999999999</v>
      </c>
      <c r="BV16" s="9">
        <v>84.093000000000004</v>
      </c>
      <c r="BW16" s="9">
        <v>42.798000000000002</v>
      </c>
      <c r="BX16" s="9">
        <v>41.295000000000002</v>
      </c>
      <c r="BY16" s="9">
        <v>31.800999999999998</v>
      </c>
      <c r="BZ16" s="9">
        <v>16.143999999999998</v>
      </c>
      <c r="CA16" s="9">
        <v>15.657</v>
      </c>
      <c r="CB16" s="9">
        <v>26.193000000000001</v>
      </c>
      <c r="CC16" s="9">
        <v>12.944000000000001</v>
      </c>
      <c r="CD16" s="9">
        <v>13.247999999999999</v>
      </c>
      <c r="CE16" s="9">
        <v>26.1</v>
      </c>
      <c r="CF16" s="9">
        <v>13.71</v>
      </c>
      <c r="CG16" s="9">
        <v>12.39</v>
      </c>
      <c r="CH16" s="9">
        <v>481.22300000000001</v>
      </c>
      <c r="CI16" s="9">
        <v>234.33600000000001</v>
      </c>
      <c r="CJ16" s="9">
        <v>246.887</v>
      </c>
      <c r="CK16" s="9">
        <v>127.39400000000001</v>
      </c>
      <c r="CL16" s="9">
        <v>81.378</v>
      </c>
      <c r="CM16" s="9">
        <v>46.015999999999998</v>
      </c>
      <c r="CN16" s="9">
        <v>80.531999999999996</v>
      </c>
      <c r="CO16" s="9">
        <v>54.054000000000002</v>
      </c>
      <c r="CP16" s="9">
        <v>26.478000000000002</v>
      </c>
      <c r="CQ16" s="9">
        <v>5.99</v>
      </c>
      <c r="CR16" s="9">
        <v>2.5630000000000002</v>
      </c>
      <c r="CS16" s="9">
        <v>3.427</v>
      </c>
      <c r="CT16" s="9">
        <v>1.1659999999999999</v>
      </c>
      <c r="CU16" s="9">
        <v>0.89400000000000002</v>
      </c>
      <c r="CV16" s="9">
        <v>0.27200000000000002</v>
      </c>
      <c r="CW16" s="9">
        <v>2.2839999999999998</v>
      </c>
      <c r="CX16" s="9">
        <v>0.84</v>
      </c>
      <c r="CY16" s="9">
        <v>1.444</v>
      </c>
      <c r="CZ16" s="9">
        <v>2.54</v>
      </c>
      <c r="DA16" s="9">
        <v>0.82899999999999996</v>
      </c>
      <c r="DB16" s="9">
        <v>1.7110000000000001</v>
      </c>
      <c r="DC16" s="9">
        <v>6.66</v>
      </c>
      <c r="DD16" s="9">
        <v>3.367</v>
      </c>
      <c r="DE16" s="9">
        <v>3.2930000000000001</v>
      </c>
      <c r="DF16" s="9">
        <v>3.2519999999999998</v>
      </c>
      <c r="DG16" s="9">
        <v>1.885</v>
      </c>
      <c r="DH16" s="9">
        <v>1.367</v>
      </c>
      <c r="DI16" s="9">
        <v>1.1890000000000001</v>
      </c>
      <c r="DJ16" s="9">
        <v>0.59799999999999998</v>
      </c>
      <c r="DK16" s="9">
        <v>0.59</v>
      </c>
      <c r="DL16" s="9">
        <v>2.2189999999999999</v>
      </c>
      <c r="DM16" s="9">
        <v>0.88300000000000001</v>
      </c>
      <c r="DN16" s="9">
        <v>1.335</v>
      </c>
      <c r="DO16" s="9">
        <v>34.212000000000003</v>
      </c>
      <c r="DP16" s="9">
        <v>21.393999999999998</v>
      </c>
      <c r="DQ16" s="9">
        <v>12.819000000000001</v>
      </c>
      <c r="DR16" s="9">
        <v>1335.37</v>
      </c>
      <c r="DS16" s="9">
        <v>712.928</v>
      </c>
      <c r="DT16" s="9">
        <v>622.44200000000001</v>
      </c>
      <c r="DU16" s="9">
        <v>249.35499999999999</v>
      </c>
      <c r="DV16" s="9">
        <v>133.709</v>
      </c>
      <c r="DW16" s="9">
        <v>115.646</v>
      </c>
      <c r="DX16" s="9">
        <v>106.83799999999999</v>
      </c>
      <c r="DY16" s="9">
        <v>60.149000000000001</v>
      </c>
      <c r="DZ16" s="9">
        <v>46.689</v>
      </c>
      <c r="EA16" s="9">
        <v>48.076999999999998</v>
      </c>
      <c r="EB16" s="9">
        <v>25.533000000000001</v>
      </c>
      <c r="EC16" s="9">
        <v>22.544</v>
      </c>
      <c r="ED16" s="9">
        <v>58.761000000000003</v>
      </c>
      <c r="EE16" s="9">
        <v>34.616</v>
      </c>
      <c r="EF16" s="9">
        <v>24.145</v>
      </c>
      <c r="EG16" s="9">
        <v>58.548999999999999</v>
      </c>
      <c r="EH16" s="9">
        <v>34.012999999999998</v>
      </c>
      <c r="EI16" s="9">
        <v>24.536000000000001</v>
      </c>
      <c r="EJ16" s="9">
        <v>47.499000000000002</v>
      </c>
      <c r="EK16" s="9">
        <v>25.346</v>
      </c>
      <c r="EL16" s="9">
        <v>22.152999999999999</v>
      </c>
      <c r="EM16" s="9">
        <v>32.244999999999997</v>
      </c>
      <c r="EN16" s="9">
        <v>20.384</v>
      </c>
      <c r="EO16" s="9">
        <v>11.861000000000001</v>
      </c>
      <c r="EP16" s="9">
        <v>38.112000000000002</v>
      </c>
      <c r="EQ16" s="9">
        <v>20.681999999999999</v>
      </c>
      <c r="ER16" s="9">
        <v>17.43</v>
      </c>
      <c r="ES16" s="9">
        <v>15.227</v>
      </c>
      <c r="ET16" s="9">
        <v>10.984</v>
      </c>
      <c r="EU16" s="9">
        <v>4.2430000000000003</v>
      </c>
      <c r="EV16" s="9">
        <v>13.837999999999999</v>
      </c>
      <c r="EW16" s="9">
        <v>8.1989999999999998</v>
      </c>
      <c r="EX16" s="9">
        <v>5.6390000000000002</v>
      </c>
      <c r="EY16" s="9">
        <v>9.0470000000000006</v>
      </c>
      <c r="EZ16" s="9">
        <v>1.5</v>
      </c>
      <c r="FA16" s="9">
        <v>7.548</v>
      </c>
      <c r="FB16" s="9">
        <v>36.481000000000002</v>
      </c>
      <c r="FC16" s="9">
        <v>19.082999999999998</v>
      </c>
      <c r="FD16" s="9">
        <v>17.398</v>
      </c>
      <c r="FE16" s="9">
        <v>19.414000000000001</v>
      </c>
      <c r="FF16" s="9">
        <v>14.145</v>
      </c>
      <c r="FG16" s="9">
        <v>5.2690000000000001</v>
      </c>
      <c r="FH16" s="9">
        <v>7.4130000000000003</v>
      </c>
      <c r="FI16" s="9">
        <v>3.0830000000000002</v>
      </c>
      <c r="FJ16" s="9">
        <v>4.33</v>
      </c>
      <c r="FK16" s="9">
        <v>9.6539999999999999</v>
      </c>
      <c r="FL16" s="9">
        <v>1.855</v>
      </c>
      <c r="FM16" s="9">
        <v>7.7990000000000004</v>
      </c>
      <c r="FN16" s="9">
        <v>70.218999999999994</v>
      </c>
      <c r="FO16" s="9">
        <v>36.271000000000001</v>
      </c>
      <c r="FP16" s="9">
        <v>33.948</v>
      </c>
      <c r="FQ16" s="9">
        <v>36.619999999999997</v>
      </c>
      <c r="FR16" s="9">
        <v>23.879000000000001</v>
      </c>
      <c r="FS16" s="9">
        <v>12.741</v>
      </c>
      <c r="FT16" s="9">
        <v>142.51599999999999</v>
      </c>
      <c r="FU16" s="9">
        <v>73.56</v>
      </c>
      <c r="FV16" s="9">
        <v>68.956999999999994</v>
      </c>
      <c r="FW16" s="9">
        <v>1086.0150000000001</v>
      </c>
      <c r="FX16" s="9">
        <v>579.21900000000005</v>
      </c>
      <c r="FY16" s="9">
        <v>506.79599999999999</v>
      </c>
      <c r="FZ16" s="9">
        <v>896.09199999999998</v>
      </c>
      <c r="GA16" s="9">
        <v>453.529</v>
      </c>
      <c r="GB16" s="9">
        <v>442.56299999999999</v>
      </c>
      <c r="GC16" s="9">
        <v>847.21699999999998</v>
      </c>
      <c r="GD16" s="9">
        <v>426.755</v>
      </c>
      <c r="GE16" s="9">
        <v>420.46199999999999</v>
      </c>
      <c r="GF16" s="9">
        <v>23.53</v>
      </c>
      <c r="GG16" s="9">
        <v>11.787000000000001</v>
      </c>
      <c r="GH16" s="9">
        <v>11.743</v>
      </c>
      <c r="GI16" s="9">
        <v>25.344000000000001</v>
      </c>
      <c r="GJ16" s="9">
        <v>14.987</v>
      </c>
      <c r="GK16" s="9">
        <v>10.356999999999999</v>
      </c>
      <c r="GL16" s="9">
        <v>665.90899999999999</v>
      </c>
      <c r="GM16" s="9">
        <v>348.93400000000003</v>
      </c>
      <c r="GN16" s="9">
        <v>316.976</v>
      </c>
      <c r="GO16" s="9">
        <v>51.61</v>
      </c>
      <c r="GP16" s="9">
        <v>15.667</v>
      </c>
      <c r="GQ16" s="9">
        <v>35.942</v>
      </c>
      <c r="GR16" s="9">
        <v>13.9</v>
      </c>
      <c r="GS16" s="9">
        <v>9.0340000000000007</v>
      </c>
      <c r="GT16" s="9">
        <v>4.8659999999999997</v>
      </c>
      <c r="GU16" s="9">
        <v>11.257</v>
      </c>
      <c r="GV16" s="9">
        <v>2.903</v>
      </c>
      <c r="GW16" s="9">
        <v>8.3539999999999992</v>
      </c>
      <c r="GX16" s="9">
        <v>26.452000000000002</v>
      </c>
      <c r="GY16" s="9">
        <v>3.73</v>
      </c>
      <c r="GZ16" s="9">
        <v>22.722000000000001</v>
      </c>
      <c r="HA16" s="9">
        <v>51.345999999999997</v>
      </c>
      <c r="HB16" s="9">
        <v>15.222</v>
      </c>
      <c r="HC16" s="9">
        <v>36.124000000000002</v>
      </c>
      <c r="HD16" s="9">
        <v>14.122999999999999</v>
      </c>
      <c r="HE16" s="9">
        <v>9.2050000000000001</v>
      </c>
      <c r="HF16" s="9">
        <v>4.9180000000000001</v>
      </c>
      <c r="HG16" s="9">
        <v>18.966999999999999</v>
      </c>
      <c r="HH16" s="9">
        <v>2.81</v>
      </c>
      <c r="HI16" s="9">
        <v>16.157</v>
      </c>
      <c r="HJ16" s="9">
        <v>18.256</v>
      </c>
      <c r="HK16" s="9">
        <v>3.2069999999999999</v>
      </c>
      <c r="HL16" s="9">
        <v>15.048999999999999</v>
      </c>
      <c r="HM16" s="9">
        <v>127.227</v>
      </c>
      <c r="HN16" s="9">
        <v>73.706000000000003</v>
      </c>
      <c r="HO16" s="9">
        <v>53.521000000000001</v>
      </c>
      <c r="HP16" s="9">
        <v>94.816000000000003</v>
      </c>
      <c r="HQ16" s="9">
        <v>52.055999999999997</v>
      </c>
      <c r="HR16" s="9">
        <v>42.76</v>
      </c>
      <c r="HS16" s="9">
        <v>801.27599999999995</v>
      </c>
      <c r="HT16" s="9">
        <v>401.47300000000001</v>
      </c>
      <c r="HU16" s="9">
        <v>399.80200000000002</v>
      </c>
      <c r="HV16" s="9">
        <v>89.168999999999997</v>
      </c>
      <c r="HW16" s="9">
        <v>47.756999999999998</v>
      </c>
      <c r="HX16" s="9">
        <v>41.411000000000001</v>
      </c>
      <c r="HY16" s="9">
        <v>806.923</v>
      </c>
      <c r="HZ16" s="9">
        <v>405.77100000000002</v>
      </c>
      <c r="IA16" s="9">
        <v>401.15100000000001</v>
      </c>
      <c r="IB16" s="9">
        <v>133.953</v>
      </c>
      <c r="IC16" s="9">
        <v>72.933000000000007</v>
      </c>
      <c r="ID16" s="9">
        <v>61.02</v>
      </c>
      <c r="IE16" s="9">
        <v>50.030999999999999</v>
      </c>
      <c r="IF16" s="9">
        <v>26.88</v>
      </c>
      <c r="IG16" s="9">
        <v>23.152000000000001</v>
      </c>
      <c r="IH16" s="9">
        <v>44.784999999999997</v>
      </c>
      <c r="II16" s="9">
        <v>25.175999999999998</v>
      </c>
      <c r="IJ16" s="9">
        <v>19.609000000000002</v>
      </c>
      <c r="IK16" s="9">
        <v>39.137</v>
      </c>
      <c r="IL16" s="9">
        <v>20.878</v>
      </c>
      <c r="IM16" s="9">
        <v>18.259</v>
      </c>
      <c r="IN16" s="9">
        <v>762.13800000000003</v>
      </c>
      <c r="IO16" s="9">
        <v>380.59500000000003</v>
      </c>
      <c r="IP16" s="9">
        <v>381.54300000000001</v>
      </c>
      <c r="IQ16" s="9">
        <v>189.923</v>
      </c>
    </row>
    <row r="17" spans="1:251">
      <c r="A17" s="10">
        <v>44228</v>
      </c>
      <c r="B17" s="9">
        <v>6.1449999999999996</v>
      </c>
      <c r="C17" s="9">
        <v>2.9940000000000002</v>
      </c>
      <c r="D17" s="9">
        <v>3.1509999999999998</v>
      </c>
      <c r="E17" s="9">
        <v>5.2960000000000003</v>
      </c>
      <c r="F17" s="9">
        <v>1.982</v>
      </c>
      <c r="G17" s="9">
        <v>3.3140000000000001</v>
      </c>
      <c r="H17" s="9">
        <v>38.704999999999998</v>
      </c>
      <c r="I17" s="9">
        <v>19.178000000000001</v>
      </c>
      <c r="J17" s="9">
        <v>19.527999999999999</v>
      </c>
      <c r="K17" s="9">
        <v>19.178000000000001</v>
      </c>
      <c r="L17" s="9">
        <v>10.625</v>
      </c>
      <c r="M17" s="9">
        <v>8.5530000000000008</v>
      </c>
      <c r="N17" s="9">
        <v>67.844999999999999</v>
      </c>
      <c r="O17" s="9">
        <v>35.896000000000001</v>
      </c>
      <c r="P17" s="9">
        <v>31.948</v>
      </c>
      <c r="Q17" s="9">
        <v>719.93700000000001</v>
      </c>
      <c r="R17" s="9">
        <v>374.80900000000003</v>
      </c>
      <c r="S17" s="9">
        <v>345.12799999999999</v>
      </c>
      <c r="T17" s="9">
        <v>599.92499999999995</v>
      </c>
      <c r="U17" s="9">
        <v>294.76100000000002</v>
      </c>
      <c r="V17" s="9">
        <v>305.16399999999999</v>
      </c>
      <c r="W17" s="9">
        <v>566.74599999999998</v>
      </c>
      <c r="X17" s="9">
        <v>280.822</v>
      </c>
      <c r="Y17" s="9">
        <v>285.92399999999998</v>
      </c>
      <c r="Z17" s="9">
        <v>19.423999999999999</v>
      </c>
      <c r="AA17" s="9">
        <v>7.3639999999999999</v>
      </c>
      <c r="AB17" s="9">
        <v>12.061</v>
      </c>
      <c r="AC17" s="9">
        <v>13.484999999999999</v>
      </c>
      <c r="AD17" s="9">
        <v>6.5750000000000002</v>
      </c>
      <c r="AE17" s="9">
        <v>6.91</v>
      </c>
      <c r="AF17" s="9">
        <v>435.44099999999997</v>
      </c>
      <c r="AG17" s="9">
        <v>224.21199999999999</v>
      </c>
      <c r="AH17" s="9">
        <v>211.22900000000001</v>
      </c>
      <c r="AI17" s="9">
        <v>38.567</v>
      </c>
      <c r="AJ17" s="9">
        <v>11.957000000000001</v>
      </c>
      <c r="AK17" s="9">
        <v>26.61</v>
      </c>
      <c r="AL17" s="9">
        <v>6.8769999999999998</v>
      </c>
      <c r="AM17" s="9">
        <v>4.2240000000000002</v>
      </c>
      <c r="AN17" s="9">
        <v>2.653</v>
      </c>
      <c r="AO17" s="9">
        <v>15.436</v>
      </c>
      <c r="AP17" s="9">
        <v>5.6420000000000003</v>
      </c>
      <c r="AQ17" s="9">
        <v>9.7940000000000005</v>
      </c>
      <c r="AR17" s="9">
        <v>16.254000000000001</v>
      </c>
      <c r="AS17" s="9">
        <v>2.0910000000000002</v>
      </c>
      <c r="AT17" s="9">
        <v>14.163</v>
      </c>
      <c r="AU17" s="9">
        <v>38.703000000000003</v>
      </c>
      <c r="AV17" s="9">
        <v>15.381</v>
      </c>
      <c r="AW17" s="9">
        <v>23.321999999999999</v>
      </c>
      <c r="AX17" s="9">
        <v>9.1809999999999992</v>
      </c>
      <c r="AY17" s="9">
        <v>7.4779999999999998</v>
      </c>
      <c r="AZ17" s="9">
        <v>1.7030000000000001</v>
      </c>
      <c r="BA17" s="9">
        <v>12.927</v>
      </c>
      <c r="BB17" s="9">
        <v>4.0250000000000004</v>
      </c>
      <c r="BC17" s="9">
        <v>8.9030000000000005</v>
      </c>
      <c r="BD17" s="9">
        <v>16.594999999999999</v>
      </c>
      <c r="BE17" s="9">
        <v>3.879</v>
      </c>
      <c r="BF17" s="9">
        <v>12.715999999999999</v>
      </c>
      <c r="BG17" s="9">
        <v>87.213999999999999</v>
      </c>
      <c r="BH17" s="9">
        <v>43.21</v>
      </c>
      <c r="BI17" s="9">
        <v>44.003999999999998</v>
      </c>
      <c r="BJ17" s="9">
        <v>51.036000000000001</v>
      </c>
      <c r="BK17" s="9">
        <v>20.356999999999999</v>
      </c>
      <c r="BL17" s="9">
        <v>30.678000000000001</v>
      </c>
      <c r="BM17" s="9">
        <v>548.88900000000001</v>
      </c>
      <c r="BN17" s="9">
        <v>274.40300000000002</v>
      </c>
      <c r="BO17" s="9">
        <v>274.48599999999999</v>
      </c>
      <c r="BP17" s="9">
        <v>61.488999999999997</v>
      </c>
      <c r="BQ17" s="9">
        <v>25.780999999999999</v>
      </c>
      <c r="BR17" s="9">
        <v>35.707000000000001</v>
      </c>
      <c r="BS17" s="9">
        <v>538.43600000000004</v>
      </c>
      <c r="BT17" s="9">
        <v>268.97899999999998</v>
      </c>
      <c r="BU17" s="9">
        <v>269.45699999999999</v>
      </c>
      <c r="BV17" s="9">
        <v>83.585999999999999</v>
      </c>
      <c r="BW17" s="9">
        <v>33.44</v>
      </c>
      <c r="BX17" s="9">
        <v>50.145000000000003</v>
      </c>
      <c r="BY17" s="9">
        <v>28.939</v>
      </c>
      <c r="BZ17" s="9">
        <v>12.698</v>
      </c>
      <c r="CA17" s="9">
        <v>16.241</v>
      </c>
      <c r="CB17" s="9">
        <v>22.097000000000001</v>
      </c>
      <c r="CC17" s="9">
        <v>7.6589999999999998</v>
      </c>
      <c r="CD17" s="9">
        <v>14.438000000000001</v>
      </c>
      <c r="CE17" s="9">
        <v>32.549999999999997</v>
      </c>
      <c r="CF17" s="9">
        <v>13.083</v>
      </c>
      <c r="CG17" s="9">
        <v>19.466999999999999</v>
      </c>
      <c r="CH17" s="9">
        <v>516.34</v>
      </c>
      <c r="CI17" s="9">
        <v>261.32</v>
      </c>
      <c r="CJ17" s="9">
        <v>255.01900000000001</v>
      </c>
      <c r="CK17" s="9">
        <v>120.012</v>
      </c>
      <c r="CL17" s="9">
        <v>80.048000000000002</v>
      </c>
      <c r="CM17" s="9">
        <v>39.963999999999999</v>
      </c>
      <c r="CN17" s="9">
        <v>69.569000000000003</v>
      </c>
      <c r="CO17" s="9">
        <v>45.718000000000004</v>
      </c>
      <c r="CP17" s="9">
        <v>23.852</v>
      </c>
      <c r="CQ17" s="9">
        <v>7.2149999999999999</v>
      </c>
      <c r="CR17" s="9">
        <v>3.8530000000000002</v>
      </c>
      <c r="CS17" s="9">
        <v>3.3620000000000001</v>
      </c>
      <c r="CT17" s="9">
        <v>2.4870000000000001</v>
      </c>
      <c r="CU17" s="9">
        <v>1.42</v>
      </c>
      <c r="CV17" s="9">
        <v>1.0680000000000001</v>
      </c>
      <c r="CW17" s="9">
        <v>2.742</v>
      </c>
      <c r="CX17" s="9">
        <v>1.7050000000000001</v>
      </c>
      <c r="CY17" s="9">
        <v>1.0369999999999999</v>
      </c>
      <c r="CZ17" s="9">
        <v>1.986</v>
      </c>
      <c r="DA17" s="9">
        <v>0.72799999999999998</v>
      </c>
      <c r="DB17" s="9">
        <v>1.2569999999999999</v>
      </c>
      <c r="DC17" s="9">
        <v>10.055</v>
      </c>
      <c r="DD17" s="9">
        <v>7.3520000000000003</v>
      </c>
      <c r="DE17" s="9">
        <v>2.702</v>
      </c>
      <c r="DF17" s="9">
        <v>2.7570000000000001</v>
      </c>
      <c r="DG17" s="9">
        <v>1.909</v>
      </c>
      <c r="DH17" s="9">
        <v>0.84799999999999998</v>
      </c>
      <c r="DI17" s="9">
        <v>3.7109999999999999</v>
      </c>
      <c r="DJ17" s="9">
        <v>3.2010000000000001</v>
      </c>
      <c r="DK17" s="9">
        <v>0.51100000000000001</v>
      </c>
      <c r="DL17" s="9">
        <v>3.5870000000000002</v>
      </c>
      <c r="DM17" s="9">
        <v>2.2429999999999999</v>
      </c>
      <c r="DN17" s="9">
        <v>1.3440000000000001</v>
      </c>
      <c r="DO17" s="9">
        <v>33.173000000000002</v>
      </c>
      <c r="DP17" s="9">
        <v>23.123999999999999</v>
      </c>
      <c r="DQ17" s="9">
        <v>10.048</v>
      </c>
      <c r="DR17" s="9">
        <v>1336.819</v>
      </c>
      <c r="DS17" s="9">
        <v>706.15200000000004</v>
      </c>
      <c r="DT17" s="9">
        <v>630.66700000000003</v>
      </c>
      <c r="DU17" s="9">
        <v>256.12299999999999</v>
      </c>
      <c r="DV17" s="9">
        <v>128.863</v>
      </c>
      <c r="DW17" s="9">
        <v>127.26</v>
      </c>
      <c r="DX17" s="9">
        <v>121.399</v>
      </c>
      <c r="DY17" s="9">
        <v>60.548999999999999</v>
      </c>
      <c r="DZ17" s="9">
        <v>60.848999999999997</v>
      </c>
      <c r="EA17" s="9">
        <v>50.097000000000001</v>
      </c>
      <c r="EB17" s="9">
        <v>27.382999999999999</v>
      </c>
      <c r="EC17" s="9">
        <v>22.713999999999999</v>
      </c>
      <c r="ED17" s="9">
        <v>70.106999999999999</v>
      </c>
      <c r="EE17" s="9">
        <v>32.845999999999997</v>
      </c>
      <c r="EF17" s="9">
        <v>37.261000000000003</v>
      </c>
      <c r="EG17" s="9">
        <v>71.168999999999997</v>
      </c>
      <c r="EH17" s="9">
        <v>37.265000000000001</v>
      </c>
      <c r="EI17" s="9">
        <v>33.904000000000003</v>
      </c>
      <c r="EJ17" s="9">
        <v>49.52</v>
      </c>
      <c r="EK17" s="9">
        <v>22.963999999999999</v>
      </c>
      <c r="EL17" s="9">
        <v>26.556999999999999</v>
      </c>
      <c r="EM17" s="9">
        <v>34.51</v>
      </c>
      <c r="EN17" s="9">
        <v>18.747</v>
      </c>
      <c r="EO17" s="9">
        <v>15.762</v>
      </c>
      <c r="EP17" s="9">
        <v>46.866999999999997</v>
      </c>
      <c r="EQ17" s="9">
        <v>24.949000000000002</v>
      </c>
      <c r="ER17" s="9">
        <v>21.919</v>
      </c>
      <c r="ES17" s="9">
        <v>17.509</v>
      </c>
      <c r="ET17" s="9">
        <v>13.744999999999999</v>
      </c>
      <c r="EU17" s="9">
        <v>3.7639999999999998</v>
      </c>
      <c r="EV17" s="9">
        <v>16.065000000000001</v>
      </c>
      <c r="EW17" s="9">
        <v>7.8170000000000002</v>
      </c>
      <c r="EX17" s="9">
        <v>8.2490000000000006</v>
      </c>
      <c r="EY17" s="9">
        <v>13.292999999999999</v>
      </c>
      <c r="EZ17" s="9">
        <v>3.3879999999999999</v>
      </c>
      <c r="FA17" s="9">
        <v>9.9060000000000006</v>
      </c>
      <c r="FB17" s="9">
        <v>40.021000000000001</v>
      </c>
      <c r="FC17" s="9">
        <v>16.853000000000002</v>
      </c>
      <c r="FD17" s="9">
        <v>23.167999999999999</v>
      </c>
      <c r="FE17" s="9">
        <v>18.878</v>
      </c>
      <c r="FF17" s="9">
        <v>12.651999999999999</v>
      </c>
      <c r="FG17" s="9">
        <v>6.2249999999999996</v>
      </c>
      <c r="FH17" s="9">
        <v>10.933999999999999</v>
      </c>
      <c r="FI17" s="9">
        <v>3.3039999999999998</v>
      </c>
      <c r="FJ17" s="9">
        <v>7.63</v>
      </c>
      <c r="FK17" s="9">
        <v>10.209</v>
      </c>
      <c r="FL17" s="9">
        <v>0.89700000000000002</v>
      </c>
      <c r="FM17" s="9">
        <v>9.3130000000000006</v>
      </c>
      <c r="FN17" s="9">
        <v>82.658000000000001</v>
      </c>
      <c r="FO17" s="9">
        <v>43.734000000000002</v>
      </c>
      <c r="FP17" s="9">
        <v>38.923999999999999</v>
      </c>
      <c r="FQ17" s="9">
        <v>38.74</v>
      </c>
      <c r="FR17" s="9">
        <v>16.815000000000001</v>
      </c>
      <c r="FS17" s="9">
        <v>21.925000000000001</v>
      </c>
      <c r="FT17" s="9">
        <v>134.72399999999999</v>
      </c>
      <c r="FU17" s="9">
        <v>68.313000000000002</v>
      </c>
      <c r="FV17" s="9">
        <v>66.411000000000001</v>
      </c>
      <c r="FW17" s="9">
        <v>1080.6959999999999</v>
      </c>
      <c r="FX17" s="9">
        <v>577.29</v>
      </c>
      <c r="FY17" s="9">
        <v>503.40699999999998</v>
      </c>
      <c r="FZ17" s="9">
        <v>884.13099999999997</v>
      </c>
      <c r="GA17" s="9">
        <v>456.50700000000001</v>
      </c>
      <c r="GB17" s="9">
        <v>427.62400000000002</v>
      </c>
      <c r="GC17" s="9">
        <v>836.50800000000004</v>
      </c>
      <c r="GD17" s="9">
        <v>431.98599999999999</v>
      </c>
      <c r="GE17" s="9">
        <v>404.52300000000002</v>
      </c>
      <c r="GF17" s="9">
        <v>21.998999999999999</v>
      </c>
      <c r="GG17" s="9">
        <v>9.2200000000000006</v>
      </c>
      <c r="GH17" s="9">
        <v>12.779</v>
      </c>
      <c r="GI17" s="9">
        <v>23.849</v>
      </c>
      <c r="GJ17" s="9">
        <v>13.526</v>
      </c>
      <c r="GK17" s="9">
        <v>10.323</v>
      </c>
      <c r="GL17" s="9">
        <v>646.23400000000004</v>
      </c>
      <c r="GM17" s="9">
        <v>351.99099999999999</v>
      </c>
      <c r="GN17" s="9">
        <v>294.24200000000002</v>
      </c>
      <c r="GO17" s="9">
        <v>63.151000000000003</v>
      </c>
      <c r="GP17" s="9">
        <v>23.399000000000001</v>
      </c>
      <c r="GQ17" s="9">
        <v>39.752000000000002</v>
      </c>
      <c r="GR17" s="9">
        <v>14.45</v>
      </c>
      <c r="GS17" s="9">
        <v>11.042999999999999</v>
      </c>
      <c r="GT17" s="9">
        <v>3.407</v>
      </c>
      <c r="GU17" s="9">
        <v>20.158999999999999</v>
      </c>
      <c r="GV17" s="9">
        <v>8.3699999999999992</v>
      </c>
      <c r="GW17" s="9">
        <v>11.789</v>
      </c>
      <c r="GX17" s="9">
        <v>28.542000000000002</v>
      </c>
      <c r="GY17" s="9">
        <v>3.9860000000000002</v>
      </c>
      <c r="GZ17" s="9">
        <v>24.556000000000001</v>
      </c>
      <c r="HA17" s="9">
        <v>58.273000000000003</v>
      </c>
      <c r="HB17" s="9">
        <v>21.286999999999999</v>
      </c>
      <c r="HC17" s="9">
        <v>36.987000000000002</v>
      </c>
      <c r="HD17" s="9">
        <v>13.666</v>
      </c>
      <c r="HE17" s="9">
        <v>10.611000000000001</v>
      </c>
      <c r="HF17" s="9">
        <v>3.056</v>
      </c>
      <c r="HG17" s="9">
        <v>23.382999999999999</v>
      </c>
      <c r="HH17" s="9">
        <v>6.8650000000000002</v>
      </c>
      <c r="HI17" s="9">
        <v>16.518000000000001</v>
      </c>
      <c r="HJ17" s="9">
        <v>21.224</v>
      </c>
      <c r="HK17" s="9">
        <v>3.8109999999999999</v>
      </c>
      <c r="HL17" s="9">
        <v>17.413</v>
      </c>
      <c r="HM17" s="9">
        <v>116.473</v>
      </c>
      <c r="HN17" s="9">
        <v>59.829000000000001</v>
      </c>
      <c r="HO17" s="9">
        <v>56.643999999999998</v>
      </c>
      <c r="HP17" s="9">
        <v>101.89400000000001</v>
      </c>
      <c r="HQ17" s="9">
        <v>53.902999999999999</v>
      </c>
      <c r="HR17" s="9">
        <v>47.991</v>
      </c>
      <c r="HS17" s="9">
        <v>782.23699999999997</v>
      </c>
      <c r="HT17" s="9">
        <v>402.60399999999998</v>
      </c>
      <c r="HU17" s="9">
        <v>379.63299999999998</v>
      </c>
      <c r="HV17" s="9">
        <v>100.11799999999999</v>
      </c>
      <c r="HW17" s="9">
        <v>50.805999999999997</v>
      </c>
      <c r="HX17" s="9">
        <v>49.311999999999998</v>
      </c>
      <c r="HY17" s="9">
        <v>784.01300000000003</v>
      </c>
      <c r="HZ17" s="9">
        <v>405.70100000000002</v>
      </c>
      <c r="IA17" s="9">
        <v>378.31299999999999</v>
      </c>
      <c r="IB17" s="9">
        <v>153.65299999999999</v>
      </c>
      <c r="IC17" s="9">
        <v>77.319000000000003</v>
      </c>
      <c r="ID17" s="9">
        <v>76.334999999999994</v>
      </c>
      <c r="IE17" s="9">
        <v>48.357999999999997</v>
      </c>
      <c r="IF17" s="9">
        <v>27.39</v>
      </c>
      <c r="IG17" s="9">
        <v>20.969000000000001</v>
      </c>
      <c r="IH17" s="9">
        <v>53.536000000000001</v>
      </c>
      <c r="II17" s="9">
        <v>26.513000000000002</v>
      </c>
      <c r="IJ17" s="9">
        <v>27.023</v>
      </c>
      <c r="IK17" s="9">
        <v>51.759</v>
      </c>
      <c r="IL17" s="9">
        <v>23.416</v>
      </c>
      <c r="IM17" s="9">
        <v>28.343</v>
      </c>
      <c r="IN17" s="9">
        <v>730.47799999999995</v>
      </c>
      <c r="IO17" s="9">
        <v>379.18799999999999</v>
      </c>
      <c r="IP17" s="9">
        <v>351.29</v>
      </c>
      <c r="IQ17" s="9">
        <v>196.565</v>
      </c>
    </row>
    <row r="18" spans="1:251">
      <c r="A18" s="10">
        <v>44593</v>
      </c>
      <c r="B18" s="9">
        <v>4.7919999999999998</v>
      </c>
      <c r="C18" s="9">
        <v>1.845</v>
      </c>
      <c r="D18" s="9">
        <v>2.9470000000000001</v>
      </c>
      <c r="E18" s="9">
        <v>6.266</v>
      </c>
      <c r="F18" s="9">
        <v>1.599</v>
      </c>
      <c r="G18" s="9">
        <v>4.6669999999999998</v>
      </c>
      <c r="H18" s="9">
        <v>50.848999999999997</v>
      </c>
      <c r="I18" s="9">
        <v>26.696999999999999</v>
      </c>
      <c r="J18" s="9">
        <v>24.151</v>
      </c>
      <c r="K18" s="9">
        <v>26.175000000000001</v>
      </c>
      <c r="L18" s="9">
        <v>14.926</v>
      </c>
      <c r="M18" s="9">
        <v>11.249000000000001</v>
      </c>
      <c r="N18" s="9">
        <v>102.748</v>
      </c>
      <c r="O18" s="9">
        <v>44.52</v>
      </c>
      <c r="P18" s="9">
        <v>58.228000000000002</v>
      </c>
      <c r="Q18" s="9">
        <v>706.19</v>
      </c>
      <c r="R18" s="9">
        <v>371.18799999999999</v>
      </c>
      <c r="S18" s="9">
        <v>335.00200000000001</v>
      </c>
      <c r="T18" s="9">
        <v>577.61500000000001</v>
      </c>
      <c r="U18" s="9">
        <v>286.55200000000002</v>
      </c>
      <c r="V18" s="9">
        <v>291.06299999999999</v>
      </c>
      <c r="W18" s="9">
        <v>544.09400000000005</v>
      </c>
      <c r="X18" s="9">
        <v>269.613</v>
      </c>
      <c r="Y18" s="9">
        <v>274.48099999999999</v>
      </c>
      <c r="Z18" s="9">
        <v>16.46</v>
      </c>
      <c r="AA18" s="9">
        <v>8.9350000000000005</v>
      </c>
      <c r="AB18" s="9">
        <v>7.5250000000000004</v>
      </c>
      <c r="AC18" s="9">
        <v>16.768999999999998</v>
      </c>
      <c r="AD18" s="9">
        <v>7.7110000000000003</v>
      </c>
      <c r="AE18" s="9">
        <v>9.0579999999999998</v>
      </c>
      <c r="AF18" s="9">
        <v>412.84199999999998</v>
      </c>
      <c r="AG18" s="9">
        <v>214.452</v>
      </c>
      <c r="AH18" s="9">
        <v>198.39</v>
      </c>
      <c r="AI18" s="9">
        <v>42.542000000000002</v>
      </c>
      <c r="AJ18" s="9">
        <v>17.594999999999999</v>
      </c>
      <c r="AK18" s="9">
        <v>24.946999999999999</v>
      </c>
      <c r="AL18" s="9">
        <v>10.99</v>
      </c>
      <c r="AM18" s="9">
        <v>7.29</v>
      </c>
      <c r="AN18" s="9">
        <v>3.7010000000000001</v>
      </c>
      <c r="AO18" s="9">
        <v>9.9220000000000006</v>
      </c>
      <c r="AP18" s="9">
        <v>4.2270000000000003</v>
      </c>
      <c r="AQ18" s="9">
        <v>5.6950000000000003</v>
      </c>
      <c r="AR18" s="9">
        <v>21.629000000000001</v>
      </c>
      <c r="AS18" s="9">
        <v>6.0780000000000003</v>
      </c>
      <c r="AT18" s="9">
        <v>15.551</v>
      </c>
      <c r="AU18" s="9">
        <v>34.759</v>
      </c>
      <c r="AV18" s="9">
        <v>14.231</v>
      </c>
      <c r="AW18" s="9">
        <v>20.527999999999999</v>
      </c>
      <c r="AX18" s="9">
        <v>10.407999999999999</v>
      </c>
      <c r="AY18" s="9">
        <v>5.9619999999999997</v>
      </c>
      <c r="AZ18" s="9">
        <v>4.4470000000000001</v>
      </c>
      <c r="BA18" s="9">
        <v>9.0839999999999996</v>
      </c>
      <c r="BB18" s="9">
        <v>3.9279999999999999</v>
      </c>
      <c r="BC18" s="9">
        <v>5.1550000000000002</v>
      </c>
      <c r="BD18" s="9">
        <v>15.266999999999999</v>
      </c>
      <c r="BE18" s="9">
        <v>4.3419999999999996</v>
      </c>
      <c r="BF18" s="9">
        <v>10.926</v>
      </c>
      <c r="BG18" s="9">
        <v>87.472999999999999</v>
      </c>
      <c r="BH18" s="9">
        <v>40.274000000000001</v>
      </c>
      <c r="BI18" s="9">
        <v>47.198999999999998</v>
      </c>
      <c r="BJ18" s="9">
        <v>76.356999999999999</v>
      </c>
      <c r="BK18" s="9">
        <v>39.645000000000003</v>
      </c>
      <c r="BL18" s="9">
        <v>36.712000000000003</v>
      </c>
      <c r="BM18" s="9">
        <v>501.25900000000001</v>
      </c>
      <c r="BN18" s="9">
        <v>246.90700000000001</v>
      </c>
      <c r="BO18" s="9">
        <v>254.351</v>
      </c>
      <c r="BP18" s="9">
        <v>61.515999999999998</v>
      </c>
      <c r="BQ18" s="9">
        <v>28.172000000000001</v>
      </c>
      <c r="BR18" s="9">
        <v>33.343000000000004</v>
      </c>
      <c r="BS18" s="9">
        <v>516.1</v>
      </c>
      <c r="BT18" s="9">
        <v>258.38</v>
      </c>
      <c r="BU18" s="9">
        <v>257.72000000000003</v>
      </c>
      <c r="BV18" s="9">
        <v>102.136</v>
      </c>
      <c r="BW18" s="9">
        <v>48.896999999999998</v>
      </c>
      <c r="BX18" s="9">
        <v>53.238999999999997</v>
      </c>
      <c r="BY18" s="9">
        <v>35.737000000000002</v>
      </c>
      <c r="BZ18" s="9">
        <v>18.920999999999999</v>
      </c>
      <c r="CA18" s="9">
        <v>16.815999999999999</v>
      </c>
      <c r="CB18" s="9">
        <v>40.619999999999997</v>
      </c>
      <c r="CC18" s="9">
        <v>20.724</v>
      </c>
      <c r="CD18" s="9">
        <v>19.896000000000001</v>
      </c>
      <c r="CE18" s="9">
        <v>25.779</v>
      </c>
      <c r="CF18" s="9">
        <v>9.2520000000000007</v>
      </c>
      <c r="CG18" s="9">
        <v>16.527000000000001</v>
      </c>
      <c r="CH18" s="9">
        <v>475.48</v>
      </c>
      <c r="CI18" s="9">
        <v>237.655</v>
      </c>
      <c r="CJ18" s="9">
        <v>237.82400000000001</v>
      </c>
      <c r="CK18" s="9">
        <v>128.57400000000001</v>
      </c>
      <c r="CL18" s="9">
        <v>84.635999999999996</v>
      </c>
      <c r="CM18" s="9">
        <v>43.939</v>
      </c>
      <c r="CN18" s="9">
        <v>68.971999999999994</v>
      </c>
      <c r="CO18" s="9">
        <v>45.795999999999999</v>
      </c>
      <c r="CP18" s="9">
        <v>23.175999999999998</v>
      </c>
      <c r="CQ18" s="9">
        <v>6.6289999999999996</v>
      </c>
      <c r="CR18" s="9">
        <v>2.6070000000000002</v>
      </c>
      <c r="CS18" s="9">
        <v>4.0220000000000002</v>
      </c>
      <c r="CT18" s="9">
        <v>2.968</v>
      </c>
      <c r="CU18" s="9">
        <v>1.3380000000000001</v>
      </c>
      <c r="CV18" s="9">
        <v>1.63</v>
      </c>
      <c r="CW18" s="9">
        <v>1.8460000000000001</v>
      </c>
      <c r="CX18" s="9">
        <v>0.629</v>
      </c>
      <c r="CY18" s="9">
        <v>1.218</v>
      </c>
      <c r="CZ18" s="9">
        <v>1.8149999999999999</v>
      </c>
      <c r="DA18" s="9">
        <v>0.64100000000000001</v>
      </c>
      <c r="DB18" s="9">
        <v>1.175</v>
      </c>
      <c r="DC18" s="9">
        <v>7.7110000000000003</v>
      </c>
      <c r="DD18" s="9">
        <v>4.9249999999999998</v>
      </c>
      <c r="DE18" s="9">
        <v>2.786</v>
      </c>
      <c r="DF18" s="9">
        <v>3.4209999999999998</v>
      </c>
      <c r="DG18" s="9">
        <v>3.4209999999999998</v>
      </c>
      <c r="DH18" s="9">
        <v>0</v>
      </c>
      <c r="DI18" s="9">
        <v>1.9450000000000001</v>
      </c>
      <c r="DJ18" s="9">
        <v>0.83899999999999997</v>
      </c>
      <c r="DK18" s="9">
        <v>1.105</v>
      </c>
      <c r="DL18" s="9">
        <v>2.3460000000000001</v>
      </c>
      <c r="DM18" s="9">
        <v>0.66500000000000004</v>
      </c>
      <c r="DN18" s="9">
        <v>1.681</v>
      </c>
      <c r="DO18" s="9">
        <v>45.262</v>
      </c>
      <c r="DP18" s="9">
        <v>31.308</v>
      </c>
      <c r="DQ18" s="9">
        <v>13.955</v>
      </c>
      <c r="DR18" s="9">
        <v>1432.5360000000001</v>
      </c>
      <c r="DS18" s="9">
        <v>753.20399999999995</v>
      </c>
      <c r="DT18" s="9">
        <v>679.33199999999999</v>
      </c>
      <c r="DU18" s="9">
        <v>309.19900000000001</v>
      </c>
      <c r="DV18" s="9">
        <v>147.81299999999999</v>
      </c>
      <c r="DW18" s="9">
        <v>161.386</v>
      </c>
      <c r="DX18" s="9">
        <v>162.08500000000001</v>
      </c>
      <c r="DY18" s="9">
        <v>79.774000000000001</v>
      </c>
      <c r="DZ18" s="9">
        <v>82.311000000000007</v>
      </c>
      <c r="EA18" s="9">
        <v>72.19</v>
      </c>
      <c r="EB18" s="9">
        <v>34.555</v>
      </c>
      <c r="EC18" s="9">
        <v>37.634999999999998</v>
      </c>
      <c r="ED18" s="9">
        <v>89.391000000000005</v>
      </c>
      <c r="EE18" s="9">
        <v>45.219000000000001</v>
      </c>
      <c r="EF18" s="9">
        <v>44.170999999999999</v>
      </c>
      <c r="EG18" s="9">
        <v>87.016999999999996</v>
      </c>
      <c r="EH18" s="9">
        <v>43.603000000000002</v>
      </c>
      <c r="EI18" s="9">
        <v>43.414000000000001</v>
      </c>
      <c r="EJ18" s="9">
        <v>74.563999999999993</v>
      </c>
      <c r="EK18" s="9">
        <v>36.170999999999999</v>
      </c>
      <c r="EL18" s="9">
        <v>38.393000000000001</v>
      </c>
      <c r="EM18" s="9">
        <v>45.405999999999999</v>
      </c>
      <c r="EN18" s="9">
        <v>23.655000000000001</v>
      </c>
      <c r="EO18" s="9">
        <v>21.751000000000001</v>
      </c>
      <c r="EP18" s="9">
        <v>61.456000000000003</v>
      </c>
      <c r="EQ18" s="9">
        <v>28.192</v>
      </c>
      <c r="ER18" s="9">
        <v>33.264000000000003</v>
      </c>
      <c r="ES18" s="9">
        <v>21.512</v>
      </c>
      <c r="ET18" s="9">
        <v>16.140999999999998</v>
      </c>
      <c r="EU18" s="9">
        <v>5.37</v>
      </c>
      <c r="EV18" s="9">
        <v>19.564</v>
      </c>
      <c r="EW18" s="9">
        <v>8.5779999999999994</v>
      </c>
      <c r="EX18" s="9">
        <v>10.987</v>
      </c>
      <c r="EY18" s="9">
        <v>20.38</v>
      </c>
      <c r="EZ18" s="9">
        <v>3.472</v>
      </c>
      <c r="FA18" s="9">
        <v>16.907</v>
      </c>
      <c r="FB18" s="9">
        <v>55.222999999999999</v>
      </c>
      <c r="FC18" s="9">
        <v>27.927</v>
      </c>
      <c r="FD18" s="9">
        <v>27.295000000000002</v>
      </c>
      <c r="FE18" s="9">
        <v>27.356999999999999</v>
      </c>
      <c r="FF18" s="9">
        <v>22.155000000000001</v>
      </c>
      <c r="FG18" s="9">
        <v>5.2009999999999996</v>
      </c>
      <c r="FH18" s="9">
        <v>19.672999999999998</v>
      </c>
      <c r="FI18" s="9">
        <v>3.7679999999999998</v>
      </c>
      <c r="FJ18" s="9">
        <v>15.904999999999999</v>
      </c>
      <c r="FK18" s="9">
        <v>8.1929999999999996</v>
      </c>
      <c r="FL18" s="9">
        <v>2.004</v>
      </c>
      <c r="FM18" s="9">
        <v>6.1890000000000001</v>
      </c>
      <c r="FN18" s="9">
        <v>108.051</v>
      </c>
      <c r="FO18" s="9">
        <v>53.27</v>
      </c>
      <c r="FP18" s="9">
        <v>54.781999999999996</v>
      </c>
      <c r="FQ18" s="9">
        <v>54.033000000000001</v>
      </c>
      <c r="FR18" s="9">
        <v>26.504000000000001</v>
      </c>
      <c r="FS18" s="9">
        <v>27.529</v>
      </c>
      <c r="FT18" s="9">
        <v>147.114</v>
      </c>
      <c r="FU18" s="9">
        <v>68.039000000000001</v>
      </c>
      <c r="FV18" s="9">
        <v>79.075000000000003</v>
      </c>
      <c r="FW18" s="9">
        <v>1123.337</v>
      </c>
      <c r="FX18" s="9">
        <v>605.39099999999996</v>
      </c>
      <c r="FY18" s="9">
        <v>517.94600000000003</v>
      </c>
      <c r="FZ18" s="9">
        <v>914.15300000000002</v>
      </c>
      <c r="GA18" s="9">
        <v>463.654</v>
      </c>
      <c r="GB18" s="9">
        <v>450.49900000000002</v>
      </c>
      <c r="GC18" s="9">
        <v>854.36</v>
      </c>
      <c r="GD18" s="9">
        <v>439.57799999999997</v>
      </c>
      <c r="GE18" s="9">
        <v>414.78199999999998</v>
      </c>
      <c r="GF18" s="9">
        <v>31.881</v>
      </c>
      <c r="GG18" s="9">
        <v>11.212999999999999</v>
      </c>
      <c r="GH18" s="9">
        <v>20.667999999999999</v>
      </c>
      <c r="GI18" s="9">
        <v>27.378</v>
      </c>
      <c r="GJ18" s="9">
        <v>12.329000000000001</v>
      </c>
      <c r="GK18" s="9">
        <v>15.05</v>
      </c>
      <c r="GL18" s="9">
        <v>670.28899999999999</v>
      </c>
      <c r="GM18" s="9">
        <v>350.98700000000002</v>
      </c>
      <c r="GN18" s="9">
        <v>319.303</v>
      </c>
      <c r="GO18" s="9">
        <v>65.301000000000002</v>
      </c>
      <c r="GP18" s="9">
        <v>28.053999999999998</v>
      </c>
      <c r="GQ18" s="9">
        <v>37.247</v>
      </c>
      <c r="GR18" s="9">
        <v>24.219000000000001</v>
      </c>
      <c r="GS18" s="9">
        <v>14.872</v>
      </c>
      <c r="GT18" s="9">
        <v>9.3480000000000008</v>
      </c>
      <c r="GU18" s="9">
        <v>18.745000000000001</v>
      </c>
      <c r="GV18" s="9">
        <v>7.702</v>
      </c>
      <c r="GW18" s="9">
        <v>11.042999999999999</v>
      </c>
      <c r="GX18" s="9">
        <v>22.337</v>
      </c>
      <c r="GY18" s="9">
        <v>5.4809999999999999</v>
      </c>
      <c r="GZ18" s="9">
        <v>16.856000000000002</v>
      </c>
      <c r="HA18" s="9">
        <v>55.853000000000002</v>
      </c>
      <c r="HB18" s="9">
        <v>22.192</v>
      </c>
      <c r="HC18" s="9">
        <v>33.661000000000001</v>
      </c>
      <c r="HD18" s="9">
        <v>17.646000000000001</v>
      </c>
      <c r="HE18" s="9">
        <v>14.973000000000001</v>
      </c>
      <c r="HF18" s="9">
        <v>2.673</v>
      </c>
      <c r="HG18" s="9">
        <v>16.591000000000001</v>
      </c>
      <c r="HH18" s="9">
        <v>2.8919999999999999</v>
      </c>
      <c r="HI18" s="9">
        <v>13.699</v>
      </c>
      <c r="HJ18" s="9">
        <v>21.616</v>
      </c>
      <c r="HK18" s="9">
        <v>4.327</v>
      </c>
      <c r="HL18" s="9">
        <v>17.289000000000001</v>
      </c>
      <c r="HM18" s="9">
        <v>122.71</v>
      </c>
      <c r="HN18" s="9">
        <v>62.420999999999999</v>
      </c>
      <c r="HO18" s="9">
        <v>60.289000000000001</v>
      </c>
      <c r="HP18" s="9">
        <v>113.506</v>
      </c>
      <c r="HQ18" s="9">
        <v>61.451999999999998</v>
      </c>
      <c r="HR18" s="9">
        <v>52.055</v>
      </c>
      <c r="HS18" s="9">
        <v>800.64700000000005</v>
      </c>
      <c r="HT18" s="9">
        <v>402.202</v>
      </c>
      <c r="HU18" s="9">
        <v>398.44499999999999</v>
      </c>
      <c r="HV18" s="9">
        <v>103.411</v>
      </c>
      <c r="HW18" s="9">
        <v>47.116</v>
      </c>
      <c r="HX18" s="9">
        <v>56.295000000000002</v>
      </c>
      <c r="HY18" s="9">
        <v>810.74199999999996</v>
      </c>
      <c r="HZ18" s="9">
        <v>416.53800000000001</v>
      </c>
      <c r="IA18" s="9">
        <v>394.20499999999998</v>
      </c>
      <c r="IB18" s="9">
        <v>163.32300000000001</v>
      </c>
      <c r="IC18" s="9">
        <v>82.19</v>
      </c>
      <c r="ID18" s="9">
        <v>81.132999999999996</v>
      </c>
      <c r="IE18" s="9">
        <v>53.594999999999999</v>
      </c>
      <c r="IF18" s="9">
        <v>26.378</v>
      </c>
      <c r="IG18" s="9">
        <v>27.216000000000001</v>
      </c>
      <c r="IH18" s="9">
        <v>59.911999999999999</v>
      </c>
      <c r="II18" s="9">
        <v>35.073999999999998</v>
      </c>
      <c r="IJ18" s="9">
        <v>24.838000000000001</v>
      </c>
      <c r="IK18" s="9">
        <v>49.816000000000003</v>
      </c>
      <c r="IL18" s="9">
        <v>20.738</v>
      </c>
      <c r="IM18" s="9">
        <v>29.077999999999999</v>
      </c>
      <c r="IN18" s="9">
        <v>750.83100000000002</v>
      </c>
      <c r="IO18" s="9">
        <v>381.464</v>
      </c>
      <c r="IP18" s="9">
        <v>369.36700000000002</v>
      </c>
      <c r="IQ18" s="9">
        <v>209.18299999999999</v>
      </c>
    </row>
    <row r="19" spans="1:251">
      <c r="A19" s="10">
        <v>44958</v>
      </c>
      <c r="B19" s="9">
        <v>7.69</v>
      </c>
      <c r="C19" s="9">
        <v>2.5640000000000001</v>
      </c>
      <c r="D19" s="9">
        <v>5.1260000000000003</v>
      </c>
      <c r="E19" s="9">
        <v>4.5659999999999998</v>
      </c>
      <c r="F19" s="9">
        <v>0.30299999999999999</v>
      </c>
      <c r="G19" s="9">
        <v>4.2619999999999996</v>
      </c>
      <c r="H19" s="9">
        <v>53.472000000000001</v>
      </c>
      <c r="I19" s="9">
        <v>27.917999999999999</v>
      </c>
      <c r="J19" s="9">
        <v>25.553000000000001</v>
      </c>
      <c r="K19" s="9">
        <v>28.193000000000001</v>
      </c>
      <c r="L19" s="9">
        <v>17.021000000000001</v>
      </c>
      <c r="M19" s="9">
        <v>11.172000000000001</v>
      </c>
      <c r="N19" s="9">
        <v>102.246</v>
      </c>
      <c r="O19" s="9">
        <v>48.521999999999998</v>
      </c>
      <c r="P19" s="9">
        <v>53.723999999999997</v>
      </c>
      <c r="Q19" s="9">
        <v>736.58900000000006</v>
      </c>
      <c r="R19" s="9">
        <v>386.596</v>
      </c>
      <c r="S19" s="9">
        <v>349.99299999999999</v>
      </c>
      <c r="T19" s="9">
        <v>602.827</v>
      </c>
      <c r="U19" s="9">
        <v>302.47199999999998</v>
      </c>
      <c r="V19" s="9">
        <v>300.35399999999998</v>
      </c>
      <c r="W19" s="9">
        <v>560.75099999999998</v>
      </c>
      <c r="X19" s="9">
        <v>284.06599999999997</v>
      </c>
      <c r="Y19" s="9">
        <v>276.685</v>
      </c>
      <c r="Z19" s="9">
        <v>21.648</v>
      </c>
      <c r="AA19" s="9">
        <v>9.7880000000000003</v>
      </c>
      <c r="AB19" s="9">
        <v>11.86</v>
      </c>
      <c r="AC19" s="9">
        <v>19.239000000000001</v>
      </c>
      <c r="AD19" s="9">
        <v>8.1389999999999993</v>
      </c>
      <c r="AE19" s="9">
        <v>11.1</v>
      </c>
      <c r="AF19" s="9">
        <v>447.75900000000001</v>
      </c>
      <c r="AG19" s="9">
        <v>233.50800000000001</v>
      </c>
      <c r="AH19" s="9">
        <v>214.25</v>
      </c>
      <c r="AI19" s="9">
        <v>36.055</v>
      </c>
      <c r="AJ19" s="9">
        <v>13.396000000000001</v>
      </c>
      <c r="AK19" s="9">
        <v>22.66</v>
      </c>
      <c r="AL19" s="9">
        <v>10.577</v>
      </c>
      <c r="AM19" s="9">
        <v>5.5190000000000001</v>
      </c>
      <c r="AN19" s="9">
        <v>5.0579999999999998</v>
      </c>
      <c r="AO19" s="9">
        <v>9.3190000000000008</v>
      </c>
      <c r="AP19" s="9">
        <v>3.36</v>
      </c>
      <c r="AQ19" s="9">
        <v>5.9589999999999996</v>
      </c>
      <c r="AR19" s="9">
        <v>16.158999999999999</v>
      </c>
      <c r="AS19" s="9">
        <v>4.5170000000000003</v>
      </c>
      <c r="AT19" s="9">
        <v>11.641999999999999</v>
      </c>
      <c r="AU19" s="9">
        <v>30.26</v>
      </c>
      <c r="AV19" s="9">
        <v>11.023</v>
      </c>
      <c r="AW19" s="9">
        <v>19.236999999999998</v>
      </c>
      <c r="AX19" s="9">
        <v>6.734</v>
      </c>
      <c r="AY19" s="9">
        <v>3.5840000000000001</v>
      </c>
      <c r="AZ19" s="9">
        <v>3.15</v>
      </c>
      <c r="BA19" s="9">
        <v>11.694000000000001</v>
      </c>
      <c r="BB19" s="9">
        <v>3.2679999999999998</v>
      </c>
      <c r="BC19" s="9">
        <v>8.4250000000000007</v>
      </c>
      <c r="BD19" s="9">
        <v>11.832000000000001</v>
      </c>
      <c r="BE19" s="9">
        <v>4.1710000000000003</v>
      </c>
      <c r="BF19" s="9">
        <v>7.6609999999999996</v>
      </c>
      <c r="BG19" s="9">
        <v>88.753</v>
      </c>
      <c r="BH19" s="9">
        <v>44.545000000000002</v>
      </c>
      <c r="BI19" s="9">
        <v>44.207999999999998</v>
      </c>
      <c r="BJ19" s="9">
        <v>76.929000000000002</v>
      </c>
      <c r="BK19" s="9">
        <v>39.871000000000002</v>
      </c>
      <c r="BL19" s="9">
        <v>37.058999999999997</v>
      </c>
      <c r="BM19" s="9">
        <v>525.89700000000005</v>
      </c>
      <c r="BN19" s="9">
        <v>262.60199999999998</v>
      </c>
      <c r="BO19" s="9">
        <v>263.29599999999999</v>
      </c>
      <c r="BP19" s="9">
        <v>72.674000000000007</v>
      </c>
      <c r="BQ19" s="9">
        <v>34.098999999999997</v>
      </c>
      <c r="BR19" s="9">
        <v>38.573999999999998</v>
      </c>
      <c r="BS19" s="9">
        <v>530.15300000000002</v>
      </c>
      <c r="BT19" s="9">
        <v>268.37299999999999</v>
      </c>
      <c r="BU19" s="9">
        <v>261.77999999999997</v>
      </c>
      <c r="BV19" s="9">
        <v>108.01600000000001</v>
      </c>
      <c r="BW19" s="9">
        <v>52.006999999999998</v>
      </c>
      <c r="BX19" s="9">
        <v>56.009</v>
      </c>
      <c r="BY19" s="9">
        <v>41.587000000000003</v>
      </c>
      <c r="BZ19" s="9">
        <v>21.963000000000001</v>
      </c>
      <c r="CA19" s="9">
        <v>19.623999999999999</v>
      </c>
      <c r="CB19" s="9">
        <v>35.343000000000004</v>
      </c>
      <c r="CC19" s="9">
        <v>17.908000000000001</v>
      </c>
      <c r="CD19" s="9">
        <v>17.434999999999999</v>
      </c>
      <c r="CE19" s="9">
        <v>31.087</v>
      </c>
      <c r="CF19" s="9">
        <v>12.135999999999999</v>
      </c>
      <c r="CG19" s="9">
        <v>18.951000000000001</v>
      </c>
      <c r="CH19" s="9">
        <v>494.81</v>
      </c>
      <c r="CI19" s="9">
        <v>250.465</v>
      </c>
      <c r="CJ19" s="9">
        <v>244.345</v>
      </c>
      <c r="CK19" s="9">
        <v>133.762</v>
      </c>
      <c r="CL19" s="9">
        <v>84.123999999999995</v>
      </c>
      <c r="CM19" s="9">
        <v>49.637999999999998</v>
      </c>
      <c r="CN19" s="9">
        <v>80.045000000000002</v>
      </c>
      <c r="CO19" s="9">
        <v>50.993000000000002</v>
      </c>
      <c r="CP19" s="9">
        <v>29.052</v>
      </c>
      <c r="CQ19" s="9">
        <v>4.9029999999999996</v>
      </c>
      <c r="CR19" s="9">
        <v>1.796</v>
      </c>
      <c r="CS19" s="9">
        <v>3.1070000000000002</v>
      </c>
      <c r="CT19" s="9">
        <v>0.64100000000000001</v>
      </c>
      <c r="CU19" s="9">
        <v>0.33200000000000002</v>
      </c>
      <c r="CV19" s="9">
        <v>0.309</v>
      </c>
      <c r="CW19" s="9">
        <v>1.8440000000000001</v>
      </c>
      <c r="CX19" s="9">
        <v>0.51100000000000001</v>
      </c>
      <c r="CY19" s="9">
        <v>1.333</v>
      </c>
      <c r="CZ19" s="9">
        <v>2.4180000000000001</v>
      </c>
      <c r="DA19" s="9">
        <v>0.95299999999999996</v>
      </c>
      <c r="DB19" s="9">
        <v>1.466</v>
      </c>
      <c r="DC19" s="9">
        <v>6.0330000000000004</v>
      </c>
      <c r="DD19" s="9">
        <v>2.8260000000000001</v>
      </c>
      <c r="DE19" s="9">
        <v>3.206</v>
      </c>
      <c r="DF19" s="9">
        <v>1.7929999999999999</v>
      </c>
      <c r="DG19" s="9">
        <v>1.2090000000000001</v>
      </c>
      <c r="DH19" s="9">
        <v>0.58299999999999996</v>
      </c>
      <c r="DI19" s="9">
        <v>1.69</v>
      </c>
      <c r="DJ19" s="9">
        <v>1.107</v>
      </c>
      <c r="DK19" s="9">
        <v>0.58299999999999996</v>
      </c>
      <c r="DL19" s="9">
        <v>2.5499999999999998</v>
      </c>
      <c r="DM19" s="9">
        <v>0.51100000000000001</v>
      </c>
      <c r="DN19" s="9">
        <v>2.04</v>
      </c>
      <c r="DO19" s="9">
        <v>42.780999999999999</v>
      </c>
      <c r="DP19" s="9">
        <v>28.509</v>
      </c>
      <c r="DQ19" s="9">
        <v>14.272</v>
      </c>
      <c r="DR19" s="9">
        <v>1471.4390000000001</v>
      </c>
      <c r="DS19" s="9">
        <v>777.86699999999996</v>
      </c>
      <c r="DT19" s="9">
        <v>693.572</v>
      </c>
      <c r="DU19" s="9">
        <v>317.596</v>
      </c>
      <c r="DV19" s="9">
        <v>160.46299999999999</v>
      </c>
      <c r="DW19" s="9">
        <v>157.13399999999999</v>
      </c>
      <c r="DX19" s="9">
        <v>147.095</v>
      </c>
      <c r="DY19" s="9">
        <v>78.233000000000004</v>
      </c>
      <c r="DZ19" s="9">
        <v>68.863</v>
      </c>
      <c r="EA19" s="9">
        <v>57.945</v>
      </c>
      <c r="EB19" s="9">
        <v>30.053000000000001</v>
      </c>
      <c r="EC19" s="9">
        <v>27.893000000000001</v>
      </c>
      <c r="ED19" s="9">
        <v>88.301000000000002</v>
      </c>
      <c r="EE19" s="9">
        <v>47.753</v>
      </c>
      <c r="EF19" s="9">
        <v>40.548000000000002</v>
      </c>
      <c r="EG19" s="9">
        <v>77.331999999999994</v>
      </c>
      <c r="EH19" s="9">
        <v>42.673999999999999</v>
      </c>
      <c r="EI19" s="9">
        <v>34.658000000000001</v>
      </c>
      <c r="EJ19" s="9">
        <v>67.608999999999995</v>
      </c>
      <c r="EK19" s="9">
        <v>34.679000000000002</v>
      </c>
      <c r="EL19" s="9">
        <v>32.930999999999997</v>
      </c>
      <c r="EM19" s="9">
        <v>49.569000000000003</v>
      </c>
      <c r="EN19" s="9">
        <v>29.658999999999999</v>
      </c>
      <c r="EO19" s="9">
        <v>19.908999999999999</v>
      </c>
      <c r="EP19" s="9">
        <v>49.018999999999998</v>
      </c>
      <c r="EQ19" s="9">
        <v>22.379000000000001</v>
      </c>
      <c r="ER19" s="9">
        <v>26.64</v>
      </c>
      <c r="ES19" s="9">
        <v>19.878</v>
      </c>
      <c r="ET19" s="9">
        <v>10.882999999999999</v>
      </c>
      <c r="EU19" s="9">
        <v>8.9949999999999992</v>
      </c>
      <c r="EV19" s="9">
        <v>17.452999999999999</v>
      </c>
      <c r="EW19" s="9">
        <v>7.1539999999999999</v>
      </c>
      <c r="EX19" s="9">
        <v>10.3</v>
      </c>
      <c r="EY19" s="9">
        <v>11.688000000000001</v>
      </c>
      <c r="EZ19" s="9">
        <v>4.343</v>
      </c>
      <c r="FA19" s="9">
        <v>7.3449999999999998</v>
      </c>
      <c r="FB19" s="9">
        <v>48.508000000000003</v>
      </c>
      <c r="FC19" s="9">
        <v>26.193999999999999</v>
      </c>
      <c r="FD19" s="9">
        <v>22.314</v>
      </c>
      <c r="FE19" s="9">
        <v>24.623999999999999</v>
      </c>
      <c r="FF19" s="9">
        <v>16.393000000000001</v>
      </c>
      <c r="FG19" s="9">
        <v>8.2319999999999993</v>
      </c>
      <c r="FH19" s="9">
        <v>13.15</v>
      </c>
      <c r="FI19" s="9">
        <v>7.2549999999999999</v>
      </c>
      <c r="FJ19" s="9">
        <v>5.8949999999999996</v>
      </c>
      <c r="FK19" s="9">
        <v>10.734</v>
      </c>
      <c r="FL19" s="9">
        <v>2.5470000000000002</v>
      </c>
      <c r="FM19" s="9">
        <v>8.1869999999999994</v>
      </c>
      <c r="FN19" s="9">
        <v>103.072</v>
      </c>
      <c r="FO19" s="9">
        <v>50.289000000000001</v>
      </c>
      <c r="FP19" s="9">
        <v>52.783000000000001</v>
      </c>
      <c r="FQ19" s="9">
        <v>44.023000000000003</v>
      </c>
      <c r="FR19" s="9">
        <v>27.943999999999999</v>
      </c>
      <c r="FS19" s="9">
        <v>16.079000000000001</v>
      </c>
      <c r="FT19" s="9">
        <v>170.501</v>
      </c>
      <c r="FU19" s="9">
        <v>82.23</v>
      </c>
      <c r="FV19" s="9">
        <v>88.271000000000001</v>
      </c>
      <c r="FW19" s="9">
        <v>1153.8420000000001</v>
      </c>
      <c r="FX19" s="9">
        <v>617.404</v>
      </c>
      <c r="FY19" s="9">
        <v>536.43799999999999</v>
      </c>
      <c r="FZ19" s="9">
        <v>948.91600000000005</v>
      </c>
      <c r="GA19" s="9">
        <v>485.93900000000002</v>
      </c>
      <c r="GB19" s="9">
        <v>462.97699999999998</v>
      </c>
      <c r="GC19" s="9">
        <v>891.33699999999999</v>
      </c>
      <c r="GD19" s="9">
        <v>457.93400000000003</v>
      </c>
      <c r="GE19" s="9">
        <v>433.40300000000002</v>
      </c>
      <c r="GF19" s="9">
        <v>28.11</v>
      </c>
      <c r="GG19" s="9">
        <v>14.25</v>
      </c>
      <c r="GH19" s="9">
        <v>13.86</v>
      </c>
      <c r="GI19" s="9">
        <v>29.081</v>
      </c>
      <c r="GJ19" s="9">
        <v>13.366</v>
      </c>
      <c r="GK19" s="9">
        <v>15.715</v>
      </c>
      <c r="GL19" s="9">
        <v>698.51199999999994</v>
      </c>
      <c r="GM19" s="9">
        <v>373.63</v>
      </c>
      <c r="GN19" s="9">
        <v>324.88200000000001</v>
      </c>
      <c r="GO19" s="9">
        <v>51.896000000000001</v>
      </c>
      <c r="GP19" s="9">
        <v>14.904999999999999</v>
      </c>
      <c r="GQ19" s="9">
        <v>36.991</v>
      </c>
      <c r="GR19" s="9">
        <v>15.262</v>
      </c>
      <c r="GS19" s="9">
        <v>6.0540000000000003</v>
      </c>
      <c r="GT19" s="9">
        <v>9.2080000000000002</v>
      </c>
      <c r="GU19" s="9">
        <v>14.755000000000001</v>
      </c>
      <c r="GV19" s="9">
        <v>6.1139999999999999</v>
      </c>
      <c r="GW19" s="9">
        <v>8.641</v>
      </c>
      <c r="GX19" s="9">
        <v>21.879000000000001</v>
      </c>
      <c r="GY19" s="9">
        <v>2.7370000000000001</v>
      </c>
      <c r="GZ19" s="9">
        <v>19.141999999999999</v>
      </c>
      <c r="HA19" s="9">
        <v>46.524999999999999</v>
      </c>
      <c r="HB19" s="9">
        <v>17.724</v>
      </c>
      <c r="HC19" s="9">
        <v>28.800999999999998</v>
      </c>
      <c r="HD19" s="9">
        <v>12.88</v>
      </c>
      <c r="HE19" s="9">
        <v>8.0839999999999996</v>
      </c>
      <c r="HF19" s="9">
        <v>4.7960000000000003</v>
      </c>
      <c r="HG19" s="9">
        <v>17.78</v>
      </c>
      <c r="HH19" s="9">
        <v>6.3570000000000002</v>
      </c>
      <c r="HI19" s="9">
        <v>11.423</v>
      </c>
      <c r="HJ19" s="9">
        <v>15.866</v>
      </c>
      <c r="HK19" s="9">
        <v>3.2829999999999999</v>
      </c>
      <c r="HL19" s="9">
        <v>12.583</v>
      </c>
      <c r="HM19" s="9">
        <v>151.983</v>
      </c>
      <c r="HN19" s="9">
        <v>79.679000000000002</v>
      </c>
      <c r="HO19" s="9">
        <v>72.304000000000002</v>
      </c>
      <c r="HP19" s="9">
        <v>112.08</v>
      </c>
      <c r="HQ19" s="9">
        <v>57.747</v>
      </c>
      <c r="HR19" s="9">
        <v>54.332000000000001</v>
      </c>
      <c r="HS19" s="9">
        <v>836.83699999999999</v>
      </c>
      <c r="HT19" s="9">
        <v>428.19099999999997</v>
      </c>
      <c r="HU19" s="9">
        <v>408.64499999999998</v>
      </c>
      <c r="HV19" s="9">
        <v>106.595</v>
      </c>
      <c r="HW19" s="9">
        <v>49.636000000000003</v>
      </c>
      <c r="HX19" s="9">
        <v>56.959000000000003</v>
      </c>
      <c r="HY19" s="9">
        <v>842.32100000000003</v>
      </c>
      <c r="HZ19" s="9">
        <v>436.303</v>
      </c>
      <c r="IA19" s="9">
        <v>406.01799999999997</v>
      </c>
      <c r="IB19" s="9">
        <v>164.65899999999999</v>
      </c>
      <c r="IC19" s="9">
        <v>80.353999999999999</v>
      </c>
      <c r="ID19" s="9">
        <v>84.305000000000007</v>
      </c>
      <c r="IE19" s="9">
        <v>54.015000000000001</v>
      </c>
      <c r="IF19" s="9">
        <v>27.029</v>
      </c>
      <c r="IG19" s="9">
        <v>26.986000000000001</v>
      </c>
      <c r="IH19" s="9">
        <v>58.064</v>
      </c>
      <c r="II19" s="9">
        <v>30.718</v>
      </c>
      <c r="IJ19" s="9">
        <v>27.346</v>
      </c>
      <c r="IK19" s="9">
        <v>52.58</v>
      </c>
      <c r="IL19" s="9">
        <v>22.606999999999999</v>
      </c>
      <c r="IM19" s="9">
        <v>29.972999999999999</v>
      </c>
      <c r="IN19" s="9">
        <v>784.25699999999995</v>
      </c>
      <c r="IO19" s="9">
        <v>405.584</v>
      </c>
      <c r="IP19" s="9">
        <v>378.67200000000003</v>
      </c>
      <c r="IQ19" s="9">
        <v>204.92599999999999</v>
      </c>
    </row>
    <row r="20" spans="1:251">
      <c r="A20" s="10">
        <v>45323</v>
      </c>
      <c r="B20" s="9">
        <v>7.4020000000000001</v>
      </c>
      <c r="C20" s="9">
        <v>0.99</v>
      </c>
      <c r="D20" s="9">
        <v>6.4119999999999999</v>
      </c>
      <c r="E20" s="9">
        <v>5.9080000000000004</v>
      </c>
      <c r="F20" s="9">
        <v>2.73</v>
      </c>
      <c r="G20" s="9">
        <v>3.177</v>
      </c>
      <c r="H20" s="9">
        <v>48.292000000000002</v>
      </c>
      <c r="I20" s="9">
        <v>19.597999999999999</v>
      </c>
      <c r="J20" s="9">
        <v>28.693999999999999</v>
      </c>
      <c r="K20" s="9">
        <v>26.318000000000001</v>
      </c>
      <c r="L20" s="9">
        <v>12.457000000000001</v>
      </c>
      <c r="M20" s="9">
        <v>13.86</v>
      </c>
      <c r="N20" s="9">
        <v>103.52500000000001</v>
      </c>
      <c r="O20" s="9">
        <v>51.066000000000003</v>
      </c>
      <c r="P20" s="9">
        <v>52.457999999999998</v>
      </c>
      <c r="Q20" s="9">
        <v>753.11400000000003</v>
      </c>
      <c r="R20" s="9">
        <v>405.92200000000003</v>
      </c>
      <c r="S20" s="9">
        <v>347.19200000000001</v>
      </c>
      <c r="T20" s="9">
        <v>616.39200000000005</v>
      </c>
      <c r="U20" s="9">
        <v>316.07900000000001</v>
      </c>
      <c r="V20" s="9">
        <v>300.31299999999999</v>
      </c>
      <c r="W20" s="9">
        <v>581.52700000000004</v>
      </c>
      <c r="X20" s="9">
        <v>299.06900000000002</v>
      </c>
      <c r="Y20" s="9">
        <v>282.45800000000003</v>
      </c>
      <c r="Z20" s="9">
        <v>16.149999999999999</v>
      </c>
      <c r="AA20" s="9">
        <v>6.4219999999999997</v>
      </c>
      <c r="AB20" s="9">
        <v>9.7279999999999998</v>
      </c>
      <c r="AC20" s="9">
        <v>14.531000000000001</v>
      </c>
      <c r="AD20" s="9">
        <v>8.2769999999999992</v>
      </c>
      <c r="AE20" s="9">
        <v>6.2539999999999996</v>
      </c>
      <c r="AF20" s="9">
        <v>456.11599999999999</v>
      </c>
      <c r="AG20" s="9">
        <v>240.154</v>
      </c>
      <c r="AH20" s="9">
        <v>215.96199999999999</v>
      </c>
      <c r="AI20" s="9">
        <v>29.326000000000001</v>
      </c>
      <c r="AJ20" s="9">
        <v>8.532</v>
      </c>
      <c r="AK20" s="9">
        <v>20.794</v>
      </c>
      <c r="AL20" s="9">
        <v>7.8289999999999997</v>
      </c>
      <c r="AM20" s="9">
        <v>2.802</v>
      </c>
      <c r="AN20" s="9">
        <v>5.0270000000000001</v>
      </c>
      <c r="AO20" s="9">
        <v>5.3230000000000004</v>
      </c>
      <c r="AP20" s="9">
        <v>1.169</v>
      </c>
      <c r="AQ20" s="9">
        <v>4.1539999999999999</v>
      </c>
      <c r="AR20" s="9">
        <v>16.173999999999999</v>
      </c>
      <c r="AS20" s="9">
        <v>4.5609999999999999</v>
      </c>
      <c r="AT20" s="9">
        <v>11.613</v>
      </c>
      <c r="AU20" s="9">
        <v>35.987000000000002</v>
      </c>
      <c r="AV20" s="9">
        <v>15.385</v>
      </c>
      <c r="AW20" s="9">
        <v>20.602</v>
      </c>
      <c r="AX20" s="9">
        <v>6.4939999999999998</v>
      </c>
      <c r="AY20" s="9">
        <v>4.6639999999999997</v>
      </c>
      <c r="AZ20" s="9">
        <v>1.83</v>
      </c>
      <c r="BA20" s="9">
        <v>17.754999999999999</v>
      </c>
      <c r="BB20" s="9">
        <v>6.3840000000000003</v>
      </c>
      <c r="BC20" s="9">
        <v>11.371</v>
      </c>
      <c r="BD20" s="9">
        <v>11.738</v>
      </c>
      <c r="BE20" s="9">
        <v>4.3369999999999997</v>
      </c>
      <c r="BF20" s="9">
        <v>7.4009999999999998</v>
      </c>
      <c r="BG20" s="9">
        <v>94.962999999999994</v>
      </c>
      <c r="BH20" s="9">
        <v>52.006999999999998</v>
      </c>
      <c r="BI20" s="9">
        <v>42.954999999999998</v>
      </c>
      <c r="BJ20" s="9">
        <v>73.128</v>
      </c>
      <c r="BK20" s="9">
        <v>42.368000000000002</v>
      </c>
      <c r="BL20" s="9">
        <v>30.759</v>
      </c>
      <c r="BM20" s="9">
        <v>543.26400000000001</v>
      </c>
      <c r="BN20" s="9">
        <v>273.71100000000001</v>
      </c>
      <c r="BO20" s="9">
        <v>269.55399999999997</v>
      </c>
      <c r="BP20" s="9">
        <v>61.838000000000001</v>
      </c>
      <c r="BQ20" s="9">
        <v>33.167999999999999</v>
      </c>
      <c r="BR20" s="9">
        <v>28.67</v>
      </c>
      <c r="BS20" s="9">
        <v>554.55399999999997</v>
      </c>
      <c r="BT20" s="9">
        <v>282.911</v>
      </c>
      <c r="BU20" s="9">
        <v>271.64299999999997</v>
      </c>
      <c r="BV20" s="9">
        <v>97.33</v>
      </c>
      <c r="BW20" s="9">
        <v>53.238999999999997</v>
      </c>
      <c r="BX20" s="9">
        <v>44.091000000000001</v>
      </c>
      <c r="BY20" s="9">
        <v>37.637</v>
      </c>
      <c r="BZ20" s="9">
        <v>22.297999999999998</v>
      </c>
      <c r="CA20" s="9">
        <v>15.339</v>
      </c>
      <c r="CB20" s="9">
        <v>35.491</v>
      </c>
      <c r="CC20" s="9">
        <v>20.07</v>
      </c>
      <c r="CD20" s="9">
        <v>15.420999999999999</v>
      </c>
      <c r="CE20" s="9">
        <v>24.202000000000002</v>
      </c>
      <c r="CF20" s="9">
        <v>10.87</v>
      </c>
      <c r="CG20" s="9">
        <v>13.332000000000001</v>
      </c>
      <c r="CH20" s="9">
        <v>519.06299999999999</v>
      </c>
      <c r="CI20" s="9">
        <v>262.83999999999997</v>
      </c>
      <c r="CJ20" s="9">
        <v>256.22199999999998</v>
      </c>
      <c r="CK20" s="9">
        <v>136.72200000000001</v>
      </c>
      <c r="CL20" s="9">
        <v>89.843000000000004</v>
      </c>
      <c r="CM20" s="9">
        <v>46.878999999999998</v>
      </c>
      <c r="CN20" s="9">
        <v>79.072999999999993</v>
      </c>
      <c r="CO20" s="9">
        <v>52.234000000000002</v>
      </c>
      <c r="CP20" s="9">
        <v>26.838999999999999</v>
      </c>
      <c r="CQ20" s="9">
        <v>3.5910000000000002</v>
      </c>
      <c r="CR20" s="9">
        <v>2.302</v>
      </c>
      <c r="CS20" s="9">
        <v>1.2889999999999999</v>
      </c>
      <c r="CT20" s="9">
        <v>0.90500000000000003</v>
      </c>
      <c r="CU20" s="9">
        <v>0.59</v>
      </c>
      <c r="CV20" s="9">
        <v>0.315</v>
      </c>
      <c r="CW20" s="9">
        <v>0.58899999999999997</v>
      </c>
      <c r="CX20" s="9">
        <v>0.28100000000000003</v>
      </c>
      <c r="CY20" s="9">
        <v>0.308</v>
      </c>
      <c r="CZ20" s="9">
        <v>2.097</v>
      </c>
      <c r="DA20" s="9">
        <v>1.431</v>
      </c>
      <c r="DB20" s="9">
        <v>0.66500000000000004</v>
      </c>
      <c r="DC20" s="9">
        <v>9.8680000000000003</v>
      </c>
      <c r="DD20" s="9">
        <v>6.6239999999999997</v>
      </c>
      <c r="DE20" s="9">
        <v>3.2440000000000002</v>
      </c>
      <c r="DF20" s="9">
        <v>1.9</v>
      </c>
      <c r="DG20" s="9">
        <v>1.621</v>
      </c>
      <c r="DH20" s="9">
        <v>0.27900000000000003</v>
      </c>
      <c r="DI20" s="9">
        <v>3.177</v>
      </c>
      <c r="DJ20" s="9">
        <v>2.4710000000000001</v>
      </c>
      <c r="DK20" s="9">
        <v>0.70599999999999996</v>
      </c>
      <c r="DL20" s="9">
        <v>4.7910000000000004</v>
      </c>
      <c r="DM20" s="9">
        <v>2.532</v>
      </c>
      <c r="DN20" s="9">
        <v>2.2599999999999998</v>
      </c>
      <c r="DO20" s="9">
        <v>44.19</v>
      </c>
      <c r="DP20" s="9">
        <v>28.683</v>
      </c>
      <c r="DQ20" s="9">
        <v>15.507</v>
      </c>
      <c r="DR20" s="9">
        <v>1531.1880000000001</v>
      </c>
      <c r="DS20" s="9">
        <v>809.63300000000004</v>
      </c>
      <c r="DT20" s="9">
        <v>721.55499999999995</v>
      </c>
      <c r="DU20" s="9">
        <v>297.762</v>
      </c>
      <c r="DV20" s="9">
        <v>141.96</v>
      </c>
      <c r="DW20" s="9">
        <v>155.80199999999999</v>
      </c>
      <c r="DX20" s="9">
        <v>132.61000000000001</v>
      </c>
      <c r="DY20" s="9">
        <v>69.878</v>
      </c>
      <c r="DZ20" s="9">
        <v>62.731999999999999</v>
      </c>
      <c r="EA20" s="9">
        <v>54.872999999999998</v>
      </c>
      <c r="EB20" s="9">
        <v>26.959</v>
      </c>
      <c r="EC20" s="9">
        <v>27.914999999999999</v>
      </c>
      <c r="ED20" s="9">
        <v>75.049000000000007</v>
      </c>
      <c r="EE20" s="9">
        <v>42.473999999999997</v>
      </c>
      <c r="EF20" s="9">
        <v>32.575000000000003</v>
      </c>
      <c r="EG20" s="9">
        <v>73.003</v>
      </c>
      <c r="EH20" s="9">
        <v>40.384999999999998</v>
      </c>
      <c r="EI20" s="9">
        <v>32.618000000000002</v>
      </c>
      <c r="EJ20" s="9">
        <v>56.898000000000003</v>
      </c>
      <c r="EK20" s="9">
        <v>27.507999999999999</v>
      </c>
      <c r="EL20" s="9">
        <v>29.39</v>
      </c>
      <c r="EM20" s="9">
        <v>38.353999999999999</v>
      </c>
      <c r="EN20" s="9">
        <v>21.88</v>
      </c>
      <c r="EO20" s="9">
        <v>16.472999999999999</v>
      </c>
      <c r="EP20" s="9">
        <v>47.546999999999997</v>
      </c>
      <c r="EQ20" s="9">
        <v>23.77</v>
      </c>
      <c r="ER20" s="9">
        <v>23.777000000000001</v>
      </c>
      <c r="ES20" s="9">
        <v>16.437999999999999</v>
      </c>
      <c r="ET20" s="9">
        <v>12.103</v>
      </c>
      <c r="EU20" s="9">
        <v>4.335</v>
      </c>
      <c r="EV20" s="9">
        <v>15.349</v>
      </c>
      <c r="EW20" s="9">
        <v>6.9409999999999998</v>
      </c>
      <c r="EX20" s="9">
        <v>8.4079999999999995</v>
      </c>
      <c r="EY20" s="9">
        <v>15.759</v>
      </c>
      <c r="EZ20" s="9">
        <v>4.7249999999999996</v>
      </c>
      <c r="FA20" s="9">
        <v>11.034000000000001</v>
      </c>
      <c r="FB20" s="9">
        <v>46.71</v>
      </c>
      <c r="FC20" s="9">
        <v>24.228000000000002</v>
      </c>
      <c r="FD20" s="9">
        <v>22.481999999999999</v>
      </c>
      <c r="FE20" s="9">
        <v>27.026</v>
      </c>
      <c r="FF20" s="9">
        <v>20.082000000000001</v>
      </c>
      <c r="FG20" s="9">
        <v>6.944</v>
      </c>
      <c r="FH20" s="9">
        <v>11.285</v>
      </c>
      <c r="FI20" s="9">
        <v>3.6280000000000001</v>
      </c>
      <c r="FJ20" s="9">
        <v>7.657</v>
      </c>
      <c r="FK20" s="9">
        <v>8.3989999999999991</v>
      </c>
      <c r="FL20" s="9">
        <v>0.51800000000000002</v>
      </c>
      <c r="FM20" s="9">
        <v>7.8810000000000002</v>
      </c>
      <c r="FN20" s="9">
        <v>92.364999999999995</v>
      </c>
      <c r="FO20" s="9">
        <v>49.256</v>
      </c>
      <c r="FP20" s="9">
        <v>43.107999999999997</v>
      </c>
      <c r="FQ20" s="9">
        <v>40.244999999999997</v>
      </c>
      <c r="FR20" s="9">
        <v>20.620999999999999</v>
      </c>
      <c r="FS20" s="9">
        <v>19.623999999999999</v>
      </c>
      <c r="FT20" s="9">
        <v>165.15199999999999</v>
      </c>
      <c r="FU20" s="9">
        <v>72.081999999999994</v>
      </c>
      <c r="FV20" s="9">
        <v>93.07</v>
      </c>
      <c r="FW20" s="9">
        <v>1233.4259999999999</v>
      </c>
      <c r="FX20" s="9">
        <v>667.673</v>
      </c>
      <c r="FY20" s="9">
        <v>565.75300000000004</v>
      </c>
      <c r="FZ20" s="9">
        <v>1025.354</v>
      </c>
      <c r="GA20" s="9">
        <v>524.61599999999999</v>
      </c>
      <c r="GB20" s="9">
        <v>500.738</v>
      </c>
      <c r="GC20" s="9">
        <v>972.423</v>
      </c>
      <c r="GD20" s="9">
        <v>499.512</v>
      </c>
      <c r="GE20" s="9">
        <v>472.911</v>
      </c>
      <c r="GF20" s="9">
        <v>28.213000000000001</v>
      </c>
      <c r="GG20" s="9">
        <v>14.260999999999999</v>
      </c>
      <c r="GH20" s="9">
        <v>13.952</v>
      </c>
      <c r="GI20" s="9">
        <v>19.719000000000001</v>
      </c>
      <c r="GJ20" s="9">
        <v>8.3019999999999996</v>
      </c>
      <c r="GK20" s="9">
        <v>11.417</v>
      </c>
      <c r="GL20" s="9">
        <v>794.63800000000003</v>
      </c>
      <c r="GM20" s="9">
        <v>420.33300000000003</v>
      </c>
      <c r="GN20" s="9">
        <v>374.30399999999997</v>
      </c>
      <c r="GO20" s="9">
        <v>46.494</v>
      </c>
      <c r="GP20" s="9">
        <v>18.463999999999999</v>
      </c>
      <c r="GQ20" s="9">
        <v>28.03</v>
      </c>
      <c r="GR20" s="9">
        <v>12.375</v>
      </c>
      <c r="GS20" s="9">
        <v>7.0990000000000002</v>
      </c>
      <c r="GT20" s="9">
        <v>5.2770000000000001</v>
      </c>
      <c r="GU20" s="9">
        <v>13.55</v>
      </c>
      <c r="GV20" s="9">
        <v>6.8520000000000003</v>
      </c>
      <c r="GW20" s="9">
        <v>6.6980000000000004</v>
      </c>
      <c r="GX20" s="9">
        <v>20.568000000000001</v>
      </c>
      <c r="GY20" s="9">
        <v>4.5129999999999999</v>
      </c>
      <c r="GZ20" s="9">
        <v>16.055</v>
      </c>
      <c r="HA20" s="9">
        <v>47.68</v>
      </c>
      <c r="HB20" s="9">
        <v>17.713999999999999</v>
      </c>
      <c r="HC20" s="9">
        <v>29.966999999999999</v>
      </c>
      <c r="HD20" s="9">
        <v>13.75</v>
      </c>
      <c r="HE20" s="9">
        <v>8.9410000000000007</v>
      </c>
      <c r="HF20" s="9">
        <v>4.8090000000000002</v>
      </c>
      <c r="HG20" s="9">
        <v>18.475000000000001</v>
      </c>
      <c r="HH20" s="9">
        <v>4.5039999999999996</v>
      </c>
      <c r="HI20" s="9">
        <v>13.97</v>
      </c>
      <c r="HJ20" s="9">
        <v>15.456</v>
      </c>
      <c r="HK20" s="9">
        <v>4.2679999999999998</v>
      </c>
      <c r="HL20" s="9">
        <v>11.186999999999999</v>
      </c>
      <c r="HM20" s="9">
        <v>136.54300000000001</v>
      </c>
      <c r="HN20" s="9">
        <v>68.105999999999995</v>
      </c>
      <c r="HO20" s="9">
        <v>68.436999999999998</v>
      </c>
      <c r="HP20" s="9">
        <v>119.306</v>
      </c>
      <c r="HQ20" s="9">
        <v>58.871000000000002</v>
      </c>
      <c r="HR20" s="9">
        <v>60.435000000000002</v>
      </c>
      <c r="HS20" s="9">
        <v>906.048</v>
      </c>
      <c r="HT20" s="9">
        <v>465.745</v>
      </c>
      <c r="HU20" s="9">
        <v>440.303</v>
      </c>
      <c r="HV20" s="9">
        <v>102.684</v>
      </c>
      <c r="HW20" s="9">
        <v>49.256</v>
      </c>
      <c r="HX20" s="9">
        <v>53.427999999999997</v>
      </c>
      <c r="HY20" s="9">
        <v>922.67</v>
      </c>
      <c r="HZ20" s="9">
        <v>475.36</v>
      </c>
      <c r="IA20" s="9">
        <v>447.31</v>
      </c>
      <c r="IB20" s="9">
        <v>166.083</v>
      </c>
      <c r="IC20" s="9">
        <v>81.179000000000002</v>
      </c>
      <c r="ID20" s="9">
        <v>84.903999999999996</v>
      </c>
      <c r="IE20" s="9">
        <v>55.906999999999996</v>
      </c>
      <c r="IF20" s="9">
        <v>26.948</v>
      </c>
      <c r="IG20" s="9">
        <v>28.959</v>
      </c>
      <c r="IH20" s="9">
        <v>63.399000000000001</v>
      </c>
      <c r="II20" s="9">
        <v>31.922999999999998</v>
      </c>
      <c r="IJ20" s="9">
        <v>31.475999999999999</v>
      </c>
      <c r="IK20" s="9">
        <v>46.777000000000001</v>
      </c>
      <c r="IL20" s="9">
        <v>22.308</v>
      </c>
      <c r="IM20" s="9">
        <v>24.469000000000001</v>
      </c>
      <c r="IN20" s="9">
        <v>859.27099999999996</v>
      </c>
      <c r="IO20" s="9">
        <v>443.43700000000001</v>
      </c>
      <c r="IP20" s="9">
        <v>415.834</v>
      </c>
      <c r="IQ20" s="9">
        <v>208.072</v>
      </c>
    </row>
  </sheetData>
  <pageMargins left="0.7" right="0.7" top="0.75" bottom="0.75" header="0.3" footer="0.3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Q20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3302</v>
      </c>
      <c r="C1" s="3" t="s">
        <v>3303</v>
      </c>
      <c r="D1" s="3" t="s">
        <v>3304</v>
      </c>
      <c r="E1" s="3" t="s">
        <v>3305</v>
      </c>
      <c r="F1" s="3" t="s">
        <v>3306</v>
      </c>
      <c r="G1" s="3" t="s">
        <v>3307</v>
      </c>
      <c r="H1" s="3" t="s">
        <v>3308</v>
      </c>
      <c r="I1" s="3" t="s">
        <v>3309</v>
      </c>
      <c r="J1" s="3" t="s">
        <v>3000</v>
      </c>
      <c r="K1" s="3" t="s">
        <v>3001</v>
      </c>
      <c r="L1" s="3" t="s">
        <v>3002</v>
      </c>
      <c r="M1" s="3" t="s">
        <v>3003</v>
      </c>
      <c r="N1" s="3" t="s">
        <v>3004</v>
      </c>
      <c r="O1" s="3" t="s">
        <v>3005</v>
      </c>
      <c r="P1" s="3" t="s">
        <v>3006</v>
      </c>
      <c r="Q1" s="3" t="s">
        <v>3007</v>
      </c>
      <c r="R1" s="3" t="s">
        <v>3008</v>
      </c>
      <c r="S1" s="3" t="s">
        <v>3310</v>
      </c>
      <c r="T1" s="3" t="s">
        <v>3311</v>
      </c>
      <c r="U1" s="3" t="s">
        <v>3312</v>
      </c>
      <c r="V1" s="3" t="s">
        <v>3012</v>
      </c>
      <c r="W1" s="3" t="s">
        <v>3013</v>
      </c>
      <c r="X1" s="3" t="s">
        <v>3014</v>
      </c>
      <c r="Y1" s="3" t="s">
        <v>3015</v>
      </c>
      <c r="Z1" s="3" t="s">
        <v>3016</v>
      </c>
      <c r="AA1" s="3" t="s">
        <v>3017</v>
      </c>
      <c r="AB1" s="3" t="s">
        <v>3018</v>
      </c>
      <c r="AC1" s="3" t="s">
        <v>3019</v>
      </c>
      <c r="AD1" s="3" t="s">
        <v>3020</v>
      </c>
      <c r="AE1" s="3" t="s">
        <v>3021</v>
      </c>
      <c r="AF1" s="3" t="s">
        <v>3022</v>
      </c>
      <c r="AG1" s="3" t="s">
        <v>3023</v>
      </c>
      <c r="AH1" s="3" t="s">
        <v>3313</v>
      </c>
      <c r="AI1" s="3" t="s">
        <v>3314</v>
      </c>
      <c r="AJ1" s="3" t="s">
        <v>3315</v>
      </c>
      <c r="AK1" s="3" t="s">
        <v>3316</v>
      </c>
      <c r="AL1" s="3" t="s">
        <v>3317</v>
      </c>
      <c r="AM1" s="3" t="s">
        <v>3318</v>
      </c>
      <c r="AN1" s="3" t="s">
        <v>3319</v>
      </c>
      <c r="AO1" s="3" t="s">
        <v>3320</v>
      </c>
      <c r="AP1" s="3" t="s">
        <v>3321</v>
      </c>
      <c r="AQ1" s="3" t="s">
        <v>3322</v>
      </c>
      <c r="AR1" s="3" t="s">
        <v>3323</v>
      </c>
      <c r="AS1" s="3" t="s">
        <v>3324</v>
      </c>
      <c r="AT1" s="3" t="s">
        <v>3325</v>
      </c>
      <c r="AU1" s="3" t="s">
        <v>3326</v>
      </c>
      <c r="AV1" s="3" t="s">
        <v>3327</v>
      </c>
      <c r="AW1" s="3" t="s">
        <v>3328</v>
      </c>
      <c r="AX1" s="3" t="s">
        <v>3329</v>
      </c>
      <c r="AY1" s="3" t="s">
        <v>3330</v>
      </c>
      <c r="AZ1" s="3" t="s">
        <v>3331</v>
      </c>
      <c r="BA1" s="3" t="s">
        <v>3332</v>
      </c>
      <c r="BB1" s="3" t="s">
        <v>3333</v>
      </c>
      <c r="BC1" s="3" t="s">
        <v>3334</v>
      </c>
      <c r="BD1" s="3" t="s">
        <v>3335</v>
      </c>
      <c r="BE1" s="3" t="s">
        <v>3336</v>
      </c>
      <c r="BF1" s="3" t="s">
        <v>3337</v>
      </c>
      <c r="BG1" s="3" t="s">
        <v>3338</v>
      </c>
      <c r="BH1" s="3" t="s">
        <v>3339</v>
      </c>
      <c r="BI1" s="3" t="s">
        <v>3340</v>
      </c>
      <c r="BJ1" s="3" t="s">
        <v>3341</v>
      </c>
      <c r="BK1" s="3" t="s">
        <v>3342</v>
      </c>
      <c r="BL1" s="3" t="s">
        <v>3343</v>
      </c>
      <c r="BM1" s="3" t="s">
        <v>3344</v>
      </c>
      <c r="BN1" s="3" t="s">
        <v>3345</v>
      </c>
      <c r="BO1" s="3" t="s">
        <v>3346</v>
      </c>
      <c r="BP1" s="3" t="s">
        <v>3347</v>
      </c>
      <c r="BQ1" s="3" t="s">
        <v>3348</v>
      </c>
      <c r="BR1" s="3" t="s">
        <v>3349</v>
      </c>
      <c r="BS1" s="3" t="s">
        <v>3350</v>
      </c>
      <c r="BT1" s="3" t="s">
        <v>3351</v>
      </c>
      <c r="BU1" s="3" t="s">
        <v>3352</v>
      </c>
      <c r="BV1" s="3" t="s">
        <v>3353</v>
      </c>
      <c r="BW1" s="3" t="s">
        <v>3354</v>
      </c>
      <c r="BX1" s="3" t="s">
        <v>3355</v>
      </c>
      <c r="BY1" s="3" t="s">
        <v>3356</v>
      </c>
      <c r="BZ1" s="3" t="s">
        <v>3357</v>
      </c>
      <c r="CA1" s="3" t="s">
        <v>3358</v>
      </c>
      <c r="CB1" s="3" t="s">
        <v>3359</v>
      </c>
      <c r="CC1" s="3" t="s">
        <v>3360</v>
      </c>
      <c r="CD1" s="3" t="s">
        <v>3361</v>
      </c>
      <c r="CE1" s="3" t="s">
        <v>3362</v>
      </c>
      <c r="CF1" s="3" t="s">
        <v>3363</v>
      </c>
      <c r="CG1" s="3" t="s">
        <v>3364</v>
      </c>
      <c r="CH1" s="3" t="s">
        <v>3365</v>
      </c>
      <c r="CI1" s="3" t="s">
        <v>3366</v>
      </c>
      <c r="CJ1" s="3" t="s">
        <v>3367</v>
      </c>
      <c r="CK1" s="3" t="s">
        <v>3368</v>
      </c>
      <c r="CL1" s="3" t="s">
        <v>3369</v>
      </c>
      <c r="CM1" s="3" t="s">
        <v>3370</v>
      </c>
      <c r="CN1" s="3" t="s">
        <v>3371</v>
      </c>
      <c r="CO1" s="3" t="s">
        <v>3372</v>
      </c>
      <c r="CP1" s="3" t="s">
        <v>3373</v>
      </c>
      <c r="CQ1" s="3" t="s">
        <v>3374</v>
      </c>
      <c r="CR1" s="3" t="s">
        <v>3375</v>
      </c>
      <c r="CS1" s="3" t="s">
        <v>3376</v>
      </c>
      <c r="CT1" s="3" t="s">
        <v>3377</v>
      </c>
      <c r="CU1" s="3" t="s">
        <v>3378</v>
      </c>
      <c r="CV1" s="3" t="s">
        <v>3379</v>
      </c>
      <c r="CW1" s="3" t="s">
        <v>3380</v>
      </c>
      <c r="CX1" s="3" t="s">
        <v>3381</v>
      </c>
      <c r="CY1" s="3" t="s">
        <v>3382</v>
      </c>
      <c r="CZ1" s="3" t="s">
        <v>3383</v>
      </c>
      <c r="DA1" s="3" t="s">
        <v>3384</v>
      </c>
      <c r="DB1" s="3" t="s">
        <v>3385</v>
      </c>
      <c r="DC1" s="3" t="s">
        <v>3386</v>
      </c>
      <c r="DD1" s="3" t="s">
        <v>3387</v>
      </c>
      <c r="DE1" s="3" t="s">
        <v>3388</v>
      </c>
      <c r="DF1" s="3" t="s">
        <v>3389</v>
      </c>
      <c r="DG1" s="3" t="s">
        <v>3390</v>
      </c>
      <c r="DH1" s="3" t="s">
        <v>3391</v>
      </c>
      <c r="DI1" s="3" t="s">
        <v>3392</v>
      </c>
      <c r="DJ1" s="3" t="s">
        <v>3393</v>
      </c>
      <c r="DK1" s="3" t="s">
        <v>3394</v>
      </c>
      <c r="DL1" s="3" t="s">
        <v>3395</v>
      </c>
      <c r="DM1" s="3" t="s">
        <v>3396</v>
      </c>
      <c r="DN1" s="3" t="s">
        <v>3397</v>
      </c>
      <c r="DO1" s="3" t="s">
        <v>3398</v>
      </c>
      <c r="DP1" s="3" t="s">
        <v>3399</v>
      </c>
      <c r="DQ1" s="3" t="s">
        <v>3400</v>
      </c>
      <c r="DR1" s="3" t="s">
        <v>3401</v>
      </c>
      <c r="DS1" s="3" t="s">
        <v>3402</v>
      </c>
      <c r="DT1" s="3" t="s">
        <v>3403</v>
      </c>
      <c r="DU1" s="3" t="s">
        <v>3404</v>
      </c>
      <c r="DV1" s="3" t="s">
        <v>3405</v>
      </c>
      <c r="DW1" s="3" t="s">
        <v>3406</v>
      </c>
      <c r="DX1" s="3" t="s">
        <v>3407</v>
      </c>
      <c r="DY1" s="3" t="s">
        <v>3408</v>
      </c>
      <c r="DZ1" s="3" t="s">
        <v>3409</v>
      </c>
      <c r="EA1" s="3" t="s">
        <v>3410</v>
      </c>
      <c r="EB1" s="3" t="s">
        <v>3411</v>
      </c>
      <c r="EC1" s="3" t="s">
        <v>3412</v>
      </c>
      <c r="ED1" s="3" t="s">
        <v>3413</v>
      </c>
      <c r="EE1" s="3" t="s">
        <v>3414</v>
      </c>
      <c r="EF1" s="3" t="s">
        <v>3415</v>
      </c>
      <c r="EG1" s="3" t="s">
        <v>3416</v>
      </c>
      <c r="EH1" s="3" t="s">
        <v>3417</v>
      </c>
      <c r="EI1" s="3" t="s">
        <v>3418</v>
      </c>
      <c r="EJ1" s="3" t="s">
        <v>3419</v>
      </c>
      <c r="EK1" s="3" t="s">
        <v>3420</v>
      </c>
      <c r="EL1" s="3" t="s">
        <v>3421</v>
      </c>
      <c r="EM1" s="3" t="s">
        <v>3422</v>
      </c>
      <c r="EN1" s="3" t="s">
        <v>3423</v>
      </c>
      <c r="EO1" s="3" t="s">
        <v>3424</v>
      </c>
      <c r="EP1" s="3" t="s">
        <v>3425</v>
      </c>
      <c r="EQ1" s="3" t="s">
        <v>3426</v>
      </c>
      <c r="ER1" s="3" t="s">
        <v>3427</v>
      </c>
      <c r="ES1" s="3" t="s">
        <v>3428</v>
      </c>
      <c r="ET1" s="3" t="s">
        <v>3429</v>
      </c>
      <c r="EU1" s="3" t="s">
        <v>3430</v>
      </c>
      <c r="EV1" s="3" t="s">
        <v>3431</v>
      </c>
      <c r="EW1" s="3" t="s">
        <v>3432</v>
      </c>
      <c r="EX1" s="3" t="s">
        <v>3433</v>
      </c>
      <c r="EY1" s="3" t="s">
        <v>3434</v>
      </c>
      <c r="EZ1" s="3" t="s">
        <v>3435</v>
      </c>
      <c r="FA1" s="3" t="s">
        <v>3436</v>
      </c>
      <c r="FB1" s="3" t="s">
        <v>3437</v>
      </c>
      <c r="FC1" s="3" t="s">
        <v>3438</v>
      </c>
      <c r="FD1" s="3" t="s">
        <v>3439</v>
      </c>
      <c r="FE1" s="3" t="s">
        <v>3440</v>
      </c>
      <c r="FF1" s="3" t="s">
        <v>3441</v>
      </c>
      <c r="FG1" s="3" t="s">
        <v>3442</v>
      </c>
      <c r="FH1" s="3" t="s">
        <v>3443</v>
      </c>
      <c r="FI1" s="3" t="s">
        <v>3444</v>
      </c>
      <c r="FJ1" s="3" t="s">
        <v>3445</v>
      </c>
      <c r="FK1" s="3" t="s">
        <v>3446</v>
      </c>
      <c r="FL1" s="3" t="s">
        <v>3447</v>
      </c>
      <c r="FM1" s="3" t="s">
        <v>3448</v>
      </c>
      <c r="FN1" s="3" t="s">
        <v>3449</v>
      </c>
      <c r="FO1" s="3" t="s">
        <v>3450</v>
      </c>
      <c r="FP1" s="3" t="s">
        <v>3391</v>
      </c>
      <c r="FQ1" s="3" t="s">
        <v>3392</v>
      </c>
      <c r="FR1" s="3" t="s">
        <v>3393</v>
      </c>
      <c r="FS1" s="3" t="s">
        <v>3394</v>
      </c>
      <c r="FT1" s="3" t="s">
        <v>3395</v>
      </c>
      <c r="FU1" s="3" t="s">
        <v>3396</v>
      </c>
      <c r="FV1" s="3" t="s">
        <v>3397</v>
      </c>
      <c r="FW1" s="3" t="s">
        <v>3398</v>
      </c>
      <c r="FX1" s="3" t="s">
        <v>3399</v>
      </c>
      <c r="FY1" s="3" t="s">
        <v>3451</v>
      </c>
      <c r="FZ1" s="3" t="s">
        <v>3452</v>
      </c>
      <c r="GA1" s="3" t="s">
        <v>3453</v>
      </c>
      <c r="GB1" s="3" t="s">
        <v>3403</v>
      </c>
      <c r="GC1" s="3" t="s">
        <v>3404</v>
      </c>
      <c r="GD1" s="3" t="s">
        <v>3405</v>
      </c>
      <c r="GE1" s="3" t="s">
        <v>3406</v>
      </c>
      <c r="GF1" s="3" t="s">
        <v>3407</v>
      </c>
      <c r="GG1" s="3" t="s">
        <v>3408</v>
      </c>
      <c r="GH1" s="3" t="s">
        <v>3409</v>
      </c>
      <c r="GI1" s="3" t="s">
        <v>3410</v>
      </c>
      <c r="GJ1" s="3" t="s">
        <v>3411</v>
      </c>
      <c r="GK1" s="3" t="s">
        <v>3412</v>
      </c>
      <c r="GL1" s="3" t="s">
        <v>3413</v>
      </c>
      <c r="GM1" s="3" t="s">
        <v>3414</v>
      </c>
      <c r="GN1" s="3" t="s">
        <v>3454</v>
      </c>
      <c r="GO1" s="3" t="s">
        <v>3455</v>
      </c>
      <c r="GP1" s="3" t="s">
        <v>3456</v>
      </c>
      <c r="GQ1" s="3" t="s">
        <v>3457</v>
      </c>
      <c r="GR1" s="3" t="s">
        <v>3458</v>
      </c>
      <c r="GS1" s="3" t="s">
        <v>3459</v>
      </c>
      <c r="GT1" s="3" t="s">
        <v>3460</v>
      </c>
      <c r="GU1" s="3" t="s">
        <v>3461</v>
      </c>
      <c r="GV1" s="3" t="s">
        <v>3462</v>
      </c>
      <c r="GW1" s="3" t="s">
        <v>3463</v>
      </c>
      <c r="GX1" s="3" t="s">
        <v>3464</v>
      </c>
      <c r="GY1" s="3" t="s">
        <v>3465</v>
      </c>
      <c r="GZ1" s="3" t="s">
        <v>3466</v>
      </c>
      <c r="HA1" s="3" t="s">
        <v>3467</v>
      </c>
      <c r="HB1" s="3" t="s">
        <v>3468</v>
      </c>
      <c r="HC1" s="3" t="s">
        <v>3469</v>
      </c>
      <c r="HD1" s="3" t="s">
        <v>3470</v>
      </c>
      <c r="HE1" s="3" t="s">
        <v>3471</v>
      </c>
      <c r="HF1" s="3" t="s">
        <v>3472</v>
      </c>
      <c r="HG1" s="3" t="s">
        <v>3473</v>
      </c>
      <c r="HH1" s="3" t="s">
        <v>3474</v>
      </c>
      <c r="HI1" s="3" t="s">
        <v>3475</v>
      </c>
      <c r="HJ1" s="3" t="s">
        <v>3476</v>
      </c>
      <c r="HK1" s="3" t="s">
        <v>3477</v>
      </c>
      <c r="HL1" s="3" t="s">
        <v>3478</v>
      </c>
      <c r="HM1" s="3" t="s">
        <v>3479</v>
      </c>
      <c r="HN1" s="3" t="s">
        <v>3480</v>
      </c>
      <c r="HO1" s="3" t="s">
        <v>3481</v>
      </c>
      <c r="HP1" s="3" t="s">
        <v>3482</v>
      </c>
      <c r="HQ1" s="3" t="s">
        <v>3483</v>
      </c>
      <c r="HR1" s="3" t="s">
        <v>3484</v>
      </c>
      <c r="HS1" s="3" t="s">
        <v>3485</v>
      </c>
      <c r="HT1" s="3" t="s">
        <v>3486</v>
      </c>
      <c r="HU1" s="3" t="s">
        <v>3487</v>
      </c>
      <c r="HV1" s="3" t="s">
        <v>3488</v>
      </c>
      <c r="HW1" s="3" t="s">
        <v>3489</v>
      </c>
      <c r="HX1" s="3" t="s">
        <v>3490</v>
      </c>
      <c r="HY1" s="3" t="s">
        <v>3491</v>
      </c>
      <c r="HZ1" s="3" t="s">
        <v>3492</v>
      </c>
      <c r="IA1" s="3" t="s">
        <v>3493</v>
      </c>
      <c r="IB1" s="3" t="s">
        <v>3494</v>
      </c>
      <c r="IC1" s="3" t="s">
        <v>3495</v>
      </c>
      <c r="ID1" s="3" t="s">
        <v>3496</v>
      </c>
      <c r="IE1" s="3" t="s">
        <v>3497</v>
      </c>
      <c r="IF1" s="3" t="s">
        <v>3498</v>
      </c>
      <c r="IG1" s="3" t="s">
        <v>3499</v>
      </c>
      <c r="IH1" s="3" t="s">
        <v>3500</v>
      </c>
      <c r="II1" s="3" t="s">
        <v>3501</v>
      </c>
      <c r="IJ1" s="3" t="s">
        <v>3502</v>
      </c>
      <c r="IK1" s="3" t="s">
        <v>3503</v>
      </c>
      <c r="IL1" s="3" t="s">
        <v>3504</v>
      </c>
      <c r="IM1" s="3" t="s">
        <v>3505</v>
      </c>
      <c r="IN1" s="3" t="s">
        <v>3506</v>
      </c>
      <c r="IO1" s="3" t="s">
        <v>3507</v>
      </c>
      <c r="IP1" s="3" t="s">
        <v>3508</v>
      </c>
      <c r="IQ1" s="3" t="s">
        <v>3509</v>
      </c>
    </row>
    <row r="2" spans="1:251">
      <c r="A2" s="4" t="s">
        <v>229</v>
      </c>
      <c r="B2" s="7" t="s">
        <v>238</v>
      </c>
      <c r="C2" s="7" t="s">
        <v>238</v>
      </c>
      <c r="D2" s="7" t="s">
        <v>238</v>
      </c>
      <c r="E2" s="7" t="s">
        <v>238</v>
      </c>
      <c r="F2" s="7" t="s">
        <v>238</v>
      </c>
      <c r="G2" s="7" t="s">
        <v>238</v>
      </c>
      <c r="H2" s="7" t="s">
        <v>238</v>
      </c>
      <c r="I2" s="7" t="s">
        <v>238</v>
      </c>
      <c r="J2" s="7" t="s">
        <v>238</v>
      </c>
      <c r="K2" s="7" t="s">
        <v>238</v>
      </c>
      <c r="L2" s="7" t="s">
        <v>238</v>
      </c>
      <c r="M2" s="7" t="s">
        <v>238</v>
      </c>
      <c r="N2" s="7" t="s">
        <v>238</v>
      </c>
      <c r="O2" s="7" t="s">
        <v>238</v>
      </c>
      <c r="P2" s="7" t="s">
        <v>238</v>
      </c>
      <c r="Q2" s="7" t="s">
        <v>238</v>
      </c>
      <c r="R2" s="7" t="s">
        <v>238</v>
      </c>
      <c r="S2" s="7" t="s">
        <v>238</v>
      </c>
      <c r="T2" s="7" t="s">
        <v>238</v>
      </c>
      <c r="U2" s="7" t="s">
        <v>238</v>
      </c>
      <c r="V2" s="7" t="s">
        <v>238</v>
      </c>
      <c r="W2" s="7" t="s">
        <v>238</v>
      </c>
      <c r="X2" s="7" t="s">
        <v>238</v>
      </c>
      <c r="Y2" s="7" t="s">
        <v>238</v>
      </c>
      <c r="Z2" s="7" t="s">
        <v>238</v>
      </c>
      <c r="AA2" s="7" t="s">
        <v>238</v>
      </c>
      <c r="AB2" s="7" t="s">
        <v>238</v>
      </c>
      <c r="AC2" s="7" t="s">
        <v>238</v>
      </c>
      <c r="AD2" s="7" t="s">
        <v>238</v>
      </c>
      <c r="AE2" s="7" t="s">
        <v>238</v>
      </c>
      <c r="AF2" s="7" t="s">
        <v>238</v>
      </c>
      <c r="AG2" s="7" t="s">
        <v>238</v>
      </c>
      <c r="AH2" s="7" t="s">
        <v>238</v>
      </c>
      <c r="AI2" s="7" t="s">
        <v>238</v>
      </c>
      <c r="AJ2" s="7" t="s">
        <v>238</v>
      </c>
      <c r="AK2" s="7" t="s">
        <v>238</v>
      </c>
      <c r="AL2" s="7" t="s">
        <v>238</v>
      </c>
      <c r="AM2" s="7" t="s">
        <v>238</v>
      </c>
      <c r="AN2" s="7" t="s">
        <v>238</v>
      </c>
      <c r="AO2" s="7" t="s">
        <v>238</v>
      </c>
      <c r="AP2" s="7" t="s">
        <v>238</v>
      </c>
      <c r="AQ2" s="7" t="s">
        <v>238</v>
      </c>
      <c r="AR2" s="7" t="s">
        <v>238</v>
      </c>
      <c r="AS2" s="7" t="s">
        <v>238</v>
      </c>
      <c r="AT2" s="7" t="s">
        <v>238</v>
      </c>
      <c r="AU2" s="7" t="s">
        <v>238</v>
      </c>
      <c r="AV2" s="7" t="s">
        <v>238</v>
      </c>
      <c r="AW2" s="7" t="s">
        <v>238</v>
      </c>
      <c r="AX2" s="7" t="s">
        <v>238</v>
      </c>
      <c r="AY2" s="7" t="s">
        <v>238</v>
      </c>
      <c r="AZ2" s="7" t="s">
        <v>238</v>
      </c>
      <c r="BA2" s="7" t="s">
        <v>238</v>
      </c>
      <c r="BB2" s="7" t="s">
        <v>238</v>
      </c>
      <c r="BC2" s="7" t="s">
        <v>238</v>
      </c>
      <c r="BD2" s="7" t="s">
        <v>238</v>
      </c>
      <c r="BE2" s="7" t="s">
        <v>238</v>
      </c>
      <c r="BF2" s="7" t="s">
        <v>238</v>
      </c>
      <c r="BG2" s="7" t="s">
        <v>238</v>
      </c>
      <c r="BH2" s="7" t="s">
        <v>238</v>
      </c>
      <c r="BI2" s="7" t="s">
        <v>238</v>
      </c>
      <c r="BJ2" s="7" t="s">
        <v>238</v>
      </c>
      <c r="BK2" s="7" t="s">
        <v>238</v>
      </c>
      <c r="BL2" s="7" t="s">
        <v>238</v>
      </c>
      <c r="BM2" s="7" t="s">
        <v>238</v>
      </c>
      <c r="BN2" s="7" t="s">
        <v>238</v>
      </c>
      <c r="BO2" s="7" t="s">
        <v>238</v>
      </c>
      <c r="BP2" s="7" t="s">
        <v>238</v>
      </c>
      <c r="BQ2" s="7" t="s">
        <v>238</v>
      </c>
      <c r="BR2" s="7" t="s">
        <v>238</v>
      </c>
      <c r="BS2" s="7" t="s">
        <v>238</v>
      </c>
      <c r="BT2" s="7" t="s">
        <v>238</v>
      </c>
      <c r="BU2" s="7" t="s">
        <v>238</v>
      </c>
      <c r="BV2" s="7" t="s">
        <v>238</v>
      </c>
      <c r="BW2" s="7" t="s">
        <v>238</v>
      </c>
      <c r="BX2" s="7" t="s">
        <v>238</v>
      </c>
      <c r="BY2" s="7" t="s">
        <v>238</v>
      </c>
      <c r="BZ2" s="7" t="s">
        <v>238</v>
      </c>
      <c r="CA2" s="7" t="s">
        <v>238</v>
      </c>
      <c r="CB2" s="7" t="s">
        <v>238</v>
      </c>
      <c r="CC2" s="7" t="s">
        <v>238</v>
      </c>
      <c r="CD2" s="7" t="s">
        <v>238</v>
      </c>
      <c r="CE2" s="7" t="s">
        <v>238</v>
      </c>
      <c r="CF2" s="7" t="s">
        <v>238</v>
      </c>
      <c r="CG2" s="7" t="s">
        <v>238</v>
      </c>
      <c r="CH2" s="7" t="s">
        <v>238</v>
      </c>
      <c r="CI2" s="7" t="s">
        <v>238</v>
      </c>
      <c r="CJ2" s="7" t="s">
        <v>238</v>
      </c>
      <c r="CK2" s="7" t="s">
        <v>238</v>
      </c>
      <c r="CL2" s="7" t="s">
        <v>238</v>
      </c>
      <c r="CM2" s="7" t="s">
        <v>238</v>
      </c>
      <c r="CN2" s="7" t="s">
        <v>238</v>
      </c>
      <c r="CO2" s="7" t="s">
        <v>238</v>
      </c>
      <c r="CP2" s="7" t="s">
        <v>238</v>
      </c>
      <c r="CQ2" s="7" t="s">
        <v>238</v>
      </c>
      <c r="CR2" s="7" t="s">
        <v>238</v>
      </c>
      <c r="CS2" s="7" t="s">
        <v>238</v>
      </c>
      <c r="CT2" s="7" t="s">
        <v>238</v>
      </c>
      <c r="CU2" s="7" t="s">
        <v>238</v>
      </c>
      <c r="CV2" s="7" t="s">
        <v>238</v>
      </c>
      <c r="CW2" s="7" t="s">
        <v>238</v>
      </c>
      <c r="CX2" s="7" t="s">
        <v>238</v>
      </c>
      <c r="CY2" s="7" t="s">
        <v>238</v>
      </c>
      <c r="CZ2" s="7" t="s">
        <v>238</v>
      </c>
      <c r="DA2" s="7" t="s">
        <v>238</v>
      </c>
      <c r="DB2" s="7" t="s">
        <v>238</v>
      </c>
      <c r="DC2" s="7" t="s">
        <v>238</v>
      </c>
      <c r="DD2" s="7" t="s">
        <v>238</v>
      </c>
      <c r="DE2" s="7" t="s">
        <v>238</v>
      </c>
      <c r="DF2" s="7" t="s">
        <v>238</v>
      </c>
      <c r="DG2" s="7" t="s">
        <v>238</v>
      </c>
      <c r="DH2" s="7" t="s">
        <v>238</v>
      </c>
      <c r="DI2" s="7" t="s">
        <v>238</v>
      </c>
      <c r="DJ2" s="7" t="s">
        <v>238</v>
      </c>
      <c r="DK2" s="7" t="s">
        <v>238</v>
      </c>
      <c r="DL2" s="7" t="s">
        <v>238</v>
      </c>
      <c r="DM2" s="7" t="s">
        <v>238</v>
      </c>
      <c r="DN2" s="7" t="s">
        <v>238</v>
      </c>
      <c r="DO2" s="7" t="s">
        <v>238</v>
      </c>
      <c r="DP2" s="7" t="s">
        <v>238</v>
      </c>
      <c r="DQ2" s="7" t="s">
        <v>238</v>
      </c>
      <c r="DR2" s="7" t="s">
        <v>238</v>
      </c>
      <c r="DS2" s="7" t="s">
        <v>238</v>
      </c>
      <c r="DT2" s="7" t="s">
        <v>238</v>
      </c>
      <c r="DU2" s="7" t="s">
        <v>238</v>
      </c>
      <c r="DV2" s="7" t="s">
        <v>238</v>
      </c>
      <c r="DW2" s="7" t="s">
        <v>238</v>
      </c>
      <c r="DX2" s="7" t="s">
        <v>238</v>
      </c>
      <c r="DY2" s="7" t="s">
        <v>238</v>
      </c>
      <c r="DZ2" s="7" t="s">
        <v>238</v>
      </c>
      <c r="EA2" s="7" t="s">
        <v>238</v>
      </c>
      <c r="EB2" s="7" t="s">
        <v>238</v>
      </c>
      <c r="EC2" s="7" t="s">
        <v>238</v>
      </c>
      <c r="ED2" s="7" t="s">
        <v>238</v>
      </c>
      <c r="EE2" s="7" t="s">
        <v>238</v>
      </c>
      <c r="EF2" s="7" t="s">
        <v>238</v>
      </c>
      <c r="EG2" s="7" t="s">
        <v>238</v>
      </c>
      <c r="EH2" s="7" t="s">
        <v>238</v>
      </c>
      <c r="EI2" s="7" t="s">
        <v>238</v>
      </c>
      <c r="EJ2" s="7" t="s">
        <v>238</v>
      </c>
      <c r="EK2" s="7" t="s">
        <v>238</v>
      </c>
      <c r="EL2" s="7" t="s">
        <v>238</v>
      </c>
      <c r="EM2" s="7" t="s">
        <v>238</v>
      </c>
      <c r="EN2" s="7" t="s">
        <v>238</v>
      </c>
      <c r="EO2" s="7" t="s">
        <v>238</v>
      </c>
      <c r="EP2" s="7" t="s">
        <v>238</v>
      </c>
      <c r="EQ2" s="7" t="s">
        <v>238</v>
      </c>
      <c r="ER2" s="7" t="s">
        <v>238</v>
      </c>
      <c r="ES2" s="7" t="s">
        <v>238</v>
      </c>
      <c r="ET2" s="7" t="s">
        <v>238</v>
      </c>
      <c r="EU2" s="7" t="s">
        <v>238</v>
      </c>
      <c r="EV2" s="7" t="s">
        <v>238</v>
      </c>
      <c r="EW2" s="7" t="s">
        <v>238</v>
      </c>
      <c r="EX2" s="7" t="s">
        <v>238</v>
      </c>
      <c r="EY2" s="7" t="s">
        <v>238</v>
      </c>
      <c r="EZ2" s="7" t="s">
        <v>238</v>
      </c>
      <c r="FA2" s="7" t="s">
        <v>238</v>
      </c>
      <c r="FB2" s="7" t="s">
        <v>238</v>
      </c>
      <c r="FC2" s="7" t="s">
        <v>238</v>
      </c>
      <c r="FD2" s="7" t="s">
        <v>238</v>
      </c>
      <c r="FE2" s="7" t="s">
        <v>238</v>
      </c>
      <c r="FF2" s="7" t="s">
        <v>238</v>
      </c>
      <c r="FG2" s="7" t="s">
        <v>238</v>
      </c>
      <c r="FH2" s="7" t="s">
        <v>238</v>
      </c>
      <c r="FI2" s="7" t="s">
        <v>238</v>
      </c>
      <c r="FJ2" s="7" t="s">
        <v>238</v>
      </c>
      <c r="FK2" s="7" t="s">
        <v>238</v>
      </c>
      <c r="FL2" s="7" t="s">
        <v>238</v>
      </c>
      <c r="FM2" s="7" t="s">
        <v>238</v>
      </c>
      <c r="FN2" s="7" t="s">
        <v>238</v>
      </c>
      <c r="FO2" s="7" t="s">
        <v>238</v>
      </c>
      <c r="FP2" s="7" t="s">
        <v>238</v>
      </c>
      <c r="FQ2" s="7" t="s">
        <v>238</v>
      </c>
      <c r="FR2" s="7" t="s">
        <v>238</v>
      </c>
      <c r="FS2" s="7" t="s">
        <v>238</v>
      </c>
      <c r="FT2" s="7" t="s">
        <v>238</v>
      </c>
      <c r="FU2" s="7" t="s">
        <v>238</v>
      </c>
      <c r="FV2" s="7" t="s">
        <v>238</v>
      </c>
      <c r="FW2" s="7" t="s">
        <v>238</v>
      </c>
      <c r="FX2" s="7" t="s">
        <v>238</v>
      </c>
      <c r="FY2" s="7" t="s">
        <v>238</v>
      </c>
      <c r="FZ2" s="7" t="s">
        <v>238</v>
      </c>
      <c r="GA2" s="7" t="s">
        <v>238</v>
      </c>
      <c r="GB2" s="7" t="s">
        <v>238</v>
      </c>
      <c r="GC2" s="7" t="s">
        <v>238</v>
      </c>
      <c r="GD2" s="7" t="s">
        <v>238</v>
      </c>
      <c r="GE2" s="7" t="s">
        <v>238</v>
      </c>
      <c r="GF2" s="7" t="s">
        <v>238</v>
      </c>
      <c r="GG2" s="7" t="s">
        <v>238</v>
      </c>
      <c r="GH2" s="7" t="s">
        <v>238</v>
      </c>
      <c r="GI2" s="7" t="s">
        <v>238</v>
      </c>
      <c r="GJ2" s="7" t="s">
        <v>238</v>
      </c>
      <c r="GK2" s="7" t="s">
        <v>238</v>
      </c>
      <c r="GL2" s="7" t="s">
        <v>238</v>
      </c>
      <c r="GM2" s="7" t="s">
        <v>238</v>
      </c>
      <c r="GN2" s="7" t="s">
        <v>238</v>
      </c>
      <c r="GO2" s="7" t="s">
        <v>238</v>
      </c>
      <c r="GP2" s="7" t="s">
        <v>238</v>
      </c>
      <c r="GQ2" s="7" t="s">
        <v>238</v>
      </c>
      <c r="GR2" s="7" t="s">
        <v>238</v>
      </c>
      <c r="GS2" s="7" t="s">
        <v>238</v>
      </c>
      <c r="GT2" s="7" t="s">
        <v>238</v>
      </c>
      <c r="GU2" s="7" t="s">
        <v>238</v>
      </c>
      <c r="GV2" s="7" t="s">
        <v>238</v>
      </c>
      <c r="GW2" s="7" t="s">
        <v>238</v>
      </c>
      <c r="GX2" s="7" t="s">
        <v>238</v>
      </c>
      <c r="GY2" s="7" t="s">
        <v>238</v>
      </c>
      <c r="GZ2" s="7" t="s">
        <v>238</v>
      </c>
      <c r="HA2" s="7" t="s">
        <v>238</v>
      </c>
      <c r="HB2" s="7" t="s">
        <v>238</v>
      </c>
      <c r="HC2" s="7" t="s">
        <v>238</v>
      </c>
      <c r="HD2" s="7" t="s">
        <v>238</v>
      </c>
      <c r="HE2" s="7" t="s">
        <v>238</v>
      </c>
      <c r="HF2" s="7" t="s">
        <v>238</v>
      </c>
      <c r="HG2" s="7" t="s">
        <v>238</v>
      </c>
      <c r="HH2" s="7" t="s">
        <v>238</v>
      </c>
      <c r="HI2" s="7" t="s">
        <v>238</v>
      </c>
      <c r="HJ2" s="7" t="s">
        <v>238</v>
      </c>
      <c r="HK2" s="7" t="s">
        <v>238</v>
      </c>
      <c r="HL2" s="7" t="s">
        <v>238</v>
      </c>
      <c r="HM2" s="7" t="s">
        <v>238</v>
      </c>
      <c r="HN2" s="7" t="s">
        <v>238</v>
      </c>
      <c r="HO2" s="7" t="s">
        <v>238</v>
      </c>
      <c r="HP2" s="7" t="s">
        <v>238</v>
      </c>
      <c r="HQ2" s="7" t="s">
        <v>238</v>
      </c>
      <c r="HR2" s="7" t="s">
        <v>238</v>
      </c>
      <c r="HS2" s="7" t="s">
        <v>238</v>
      </c>
      <c r="HT2" s="7" t="s">
        <v>238</v>
      </c>
      <c r="HU2" s="7" t="s">
        <v>238</v>
      </c>
      <c r="HV2" s="7" t="s">
        <v>238</v>
      </c>
      <c r="HW2" s="7" t="s">
        <v>238</v>
      </c>
      <c r="HX2" s="7" t="s">
        <v>238</v>
      </c>
      <c r="HY2" s="7" t="s">
        <v>238</v>
      </c>
      <c r="HZ2" s="7" t="s">
        <v>238</v>
      </c>
      <c r="IA2" s="7" t="s">
        <v>238</v>
      </c>
      <c r="IB2" s="7" t="s">
        <v>238</v>
      </c>
      <c r="IC2" s="7" t="s">
        <v>238</v>
      </c>
      <c r="ID2" s="7" t="s">
        <v>238</v>
      </c>
      <c r="IE2" s="7" t="s">
        <v>238</v>
      </c>
      <c r="IF2" s="7" t="s">
        <v>238</v>
      </c>
      <c r="IG2" s="7" t="s">
        <v>238</v>
      </c>
      <c r="IH2" s="7" t="s">
        <v>238</v>
      </c>
      <c r="II2" s="7" t="s">
        <v>238</v>
      </c>
      <c r="IJ2" s="7" t="s">
        <v>238</v>
      </c>
      <c r="IK2" s="7" t="s">
        <v>238</v>
      </c>
      <c r="IL2" s="7" t="s">
        <v>238</v>
      </c>
      <c r="IM2" s="7" t="s">
        <v>238</v>
      </c>
      <c r="IN2" s="7" t="s">
        <v>238</v>
      </c>
      <c r="IO2" s="7" t="s">
        <v>238</v>
      </c>
      <c r="IP2" s="7" t="s">
        <v>238</v>
      </c>
      <c r="IQ2" s="7" t="s">
        <v>238</v>
      </c>
    </row>
    <row r="3" spans="1:251">
      <c r="A3" s="4" t="s">
        <v>230</v>
      </c>
      <c r="B3" s="8" t="s">
        <v>239</v>
      </c>
      <c r="C3" s="8" t="s">
        <v>239</v>
      </c>
      <c r="D3" s="8" t="s">
        <v>239</v>
      </c>
      <c r="E3" s="8" t="s">
        <v>239</v>
      </c>
      <c r="F3" s="8" t="s">
        <v>239</v>
      </c>
      <c r="G3" s="8" t="s">
        <v>239</v>
      </c>
      <c r="H3" s="8" t="s">
        <v>239</v>
      </c>
      <c r="I3" s="8" t="s">
        <v>239</v>
      </c>
      <c r="J3" s="8" t="s">
        <v>239</v>
      </c>
      <c r="K3" s="8" t="s">
        <v>239</v>
      </c>
      <c r="L3" s="8" t="s">
        <v>239</v>
      </c>
      <c r="M3" s="8" t="s">
        <v>239</v>
      </c>
      <c r="N3" s="8" t="s">
        <v>239</v>
      </c>
      <c r="O3" s="8" t="s">
        <v>239</v>
      </c>
      <c r="P3" s="8" t="s">
        <v>239</v>
      </c>
      <c r="Q3" s="8" t="s">
        <v>239</v>
      </c>
      <c r="R3" s="8" t="s">
        <v>239</v>
      </c>
      <c r="S3" s="8" t="s">
        <v>239</v>
      </c>
      <c r="T3" s="8" t="s">
        <v>239</v>
      </c>
      <c r="U3" s="8" t="s">
        <v>239</v>
      </c>
      <c r="V3" s="8" t="s">
        <v>239</v>
      </c>
      <c r="W3" s="8" t="s">
        <v>239</v>
      </c>
      <c r="X3" s="8" t="s">
        <v>239</v>
      </c>
      <c r="Y3" s="8" t="s">
        <v>239</v>
      </c>
      <c r="Z3" s="8" t="s">
        <v>239</v>
      </c>
      <c r="AA3" s="8" t="s">
        <v>239</v>
      </c>
      <c r="AB3" s="8" t="s">
        <v>239</v>
      </c>
      <c r="AC3" s="8" t="s">
        <v>239</v>
      </c>
      <c r="AD3" s="8" t="s">
        <v>239</v>
      </c>
      <c r="AE3" s="8" t="s">
        <v>239</v>
      </c>
      <c r="AF3" s="8" t="s">
        <v>239</v>
      </c>
      <c r="AG3" s="8" t="s">
        <v>239</v>
      </c>
      <c r="AH3" s="8" t="s">
        <v>239</v>
      </c>
      <c r="AI3" s="8" t="s">
        <v>239</v>
      </c>
      <c r="AJ3" s="8" t="s">
        <v>239</v>
      </c>
      <c r="AK3" s="8" t="s">
        <v>239</v>
      </c>
      <c r="AL3" s="8" t="s">
        <v>239</v>
      </c>
      <c r="AM3" s="8" t="s">
        <v>239</v>
      </c>
      <c r="AN3" s="8" t="s">
        <v>239</v>
      </c>
      <c r="AO3" s="8" t="s">
        <v>239</v>
      </c>
      <c r="AP3" s="8" t="s">
        <v>239</v>
      </c>
      <c r="AQ3" s="8" t="s">
        <v>239</v>
      </c>
      <c r="AR3" s="8" t="s">
        <v>239</v>
      </c>
      <c r="AS3" s="8" t="s">
        <v>239</v>
      </c>
      <c r="AT3" s="8" t="s">
        <v>239</v>
      </c>
      <c r="AU3" s="8" t="s">
        <v>239</v>
      </c>
      <c r="AV3" s="8" t="s">
        <v>239</v>
      </c>
      <c r="AW3" s="8" t="s">
        <v>239</v>
      </c>
      <c r="AX3" s="8" t="s">
        <v>239</v>
      </c>
      <c r="AY3" s="8" t="s">
        <v>239</v>
      </c>
      <c r="AZ3" s="8" t="s">
        <v>239</v>
      </c>
      <c r="BA3" s="8" t="s">
        <v>239</v>
      </c>
      <c r="BB3" s="8" t="s">
        <v>239</v>
      </c>
      <c r="BC3" s="8" t="s">
        <v>239</v>
      </c>
      <c r="BD3" s="8" t="s">
        <v>239</v>
      </c>
      <c r="BE3" s="8" t="s">
        <v>239</v>
      </c>
      <c r="BF3" s="8" t="s">
        <v>239</v>
      </c>
      <c r="BG3" s="8" t="s">
        <v>239</v>
      </c>
      <c r="BH3" s="8" t="s">
        <v>239</v>
      </c>
      <c r="BI3" s="8" t="s">
        <v>239</v>
      </c>
      <c r="BJ3" s="8" t="s">
        <v>239</v>
      </c>
      <c r="BK3" s="8" t="s">
        <v>239</v>
      </c>
      <c r="BL3" s="8" t="s">
        <v>239</v>
      </c>
      <c r="BM3" s="8" t="s">
        <v>239</v>
      </c>
      <c r="BN3" s="8" t="s">
        <v>239</v>
      </c>
      <c r="BO3" s="8" t="s">
        <v>239</v>
      </c>
      <c r="BP3" s="8" t="s">
        <v>239</v>
      </c>
      <c r="BQ3" s="8" t="s">
        <v>239</v>
      </c>
      <c r="BR3" s="8" t="s">
        <v>239</v>
      </c>
      <c r="BS3" s="8" t="s">
        <v>239</v>
      </c>
      <c r="BT3" s="8" t="s">
        <v>239</v>
      </c>
      <c r="BU3" s="8" t="s">
        <v>239</v>
      </c>
      <c r="BV3" s="8" t="s">
        <v>239</v>
      </c>
      <c r="BW3" s="8" t="s">
        <v>239</v>
      </c>
      <c r="BX3" s="8" t="s">
        <v>239</v>
      </c>
      <c r="BY3" s="8" t="s">
        <v>239</v>
      </c>
      <c r="BZ3" s="8" t="s">
        <v>239</v>
      </c>
      <c r="CA3" s="8" t="s">
        <v>239</v>
      </c>
      <c r="CB3" s="8" t="s">
        <v>239</v>
      </c>
      <c r="CC3" s="8" t="s">
        <v>239</v>
      </c>
      <c r="CD3" s="8" t="s">
        <v>239</v>
      </c>
      <c r="CE3" s="8" t="s">
        <v>239</v>
      </c>
      <c r="CF3" s="8" t="s">
        <v>239</v>
      </c>
      <c r="CG3" s="8" t="s">
        <v>239</v>
      </c>
      <c r="CH3" s="8" t="s">
        <v>239</v>
      </c>
      <c r="CI3" s="8" t="s">
        <v>239</v>
      </c>
      <c r="CJ3" s="8" t="s">
        <v>239</v>
      </c>
      <c r="CK3" s="8" t="s">
        <v>239</v>
      </c>
      <c r="CL3" s="8" t="s">
        <v>239</v>
      </c>
      <c r="CM3" s="8" t="s">
        <v>239</v>
      </c>
      <c r="CN3" s="8" t="s">
        <v>239</v>
      </c>
      <c r="CO3" s="8" t="s">
        <v>239</v>
      </c>
      <c r="CP3" s="8" t="s">
        <v>239</v>
      </c>
      <c r="CQ3" s="8" t="s">
        <v>239</v>
      </c>
      <c r="CR3" s="8" t="s">
        <v>239</v>
      </c>
      <c r="CS3" s="8" t="s">
        <v>239</v>
      </c>
      <c r="CT3" s="8" t="s">
        <v>239</v>
      </c>
      <c r="CU3" s="8" t="s">
        <v>239</v>
      </c>
      <c r="CV3" s="8" t="s">
        <v>239</v>
      </c>
      <c r="CW3" s="8" t="s">
        <v>239</v>
      </c>
      <c r="CX3" s="8" t="s">
        <v>239</v>
      </c>
      <c r="CY3" s="8" t="s">
        <v>239</v>
      </c>
      <c r="CZ3" s="8" t="s">
        <v>239</v>
      </c>
      <c r="DA3" s="8" t="s">
        <v>239</v>
      </c>
      <c r="DB3" s="8" t="s">
        <v>239</v>
      </c>
      <c r="DC3" s="8" t="s">
        <v>239</v>
      </c>
      <c r="DD3" s="8" t="s">
        <v>239</v>
      </c>
      <c r="DE3" s="8" t="s">
        <v>239</v>
      </c>
      <c r="DF3" s="8" t="s">
        <v>239</v>
      </c>
      <c r="DG3" s="8" t="s">
        <v>239</v>
      </c>
      <c r="DH3" s="8" t="s">
        <v>239</v>
      </c>
      <c r="DI3" s="8" t="s">
        <v>239</v>
      </c>
      <c r="DJ3" s="8" t="s">
        <v>239</v>
      </c>
      <c r="DK3" s="8" t="s">
        <v>239</v>
      </c>
      <c r="DL3" s="8" t="s">
        <v>239</v>
      </c>
      <c r="DM3" s="8" t="s">
        <v>239</v>
      </c>
      <c r="DN3" s="8" t="s">
        <v>239</v>
      </c>
      <c r="DO3" s="8" t="s">
        <v>239</v>
      </c>
      <c r="DP3" s="8" t="s">
        <v>239</v>
      </c>
      <c r="DQ3" s="8" t="s">
        <v>239</v>
      </c>
      <c r="DR3" s="8" t="s">
        <v>239</v>
      </c>
      <c r="DS3" s="8" t="s">
        <v>239</v>
      </c>
      <c r="DT3" s="8" t="s">
        <v>239</v>
      </c>
      <c r="DU3" s="8" t="s">
        <v>239</v>
      </c>
      <c r="DV3" s="8" t="s">
        <v>239</v>
      </c>
      <c r="DW3" s="8" t="s">
        <v>239</v>
      </c>
      <c r="DX3" s="8" t="s">
        <v>239</v>
      </c>
      <c r="DY3" s="8" t="s">
        <v>239</v>
      </c>
      <c r="DZ3" s="8" t="s">
        <v>239</v>
      </c>
      <c r="EA3" s="8" t="s">
        <v>239</v>
      </c>
      <c r="EB3" s="8" t="s">
        <v>239</v>
      </c>
      <c r="EC3" s="8" t="s">
        <v>239</v>
      </c>
      <c r="ED3" s="8" t="s">
        <v>239</v>
      </c>
      <c r="EE3" s="8" t="s">
        <v>239</v>
      </c>
      <c r="EF3" s="8" t="s">
        <v>239</v>
      </c>
      <c r="EG3" s="8" t="s">
        <v>239</v>
      </c>
      <c r="EH3" s="8" t="s">
        <v>239</v>
      </c>
      <c r="EI3" s="8" t="s">
        <v>239</v>
      </c>
      <c r="EJ3" s="8" t="s">
        <v>239</v>
      </c>
      <c r="EK3" s="8" t="s">
        <v>239</v>
      </c>
      <c r="EL3" s="8" t="s">
        <v>239</v>
      </c>
      <c r="EM3" s="8" t="s">
        <v>239</v>
      </c>
      <c r="EN3" s="8" t="s">
        <v>239</v>
      </c>
      <c r="EO3" s="8" t="s">
        <v>239</v>
      </c>
      <c r="EP3" s="8" t="s">
        <v>239</v>
      </c>
      <c r="EQ3" s="8" t="s">
        <v>239</v>
      </c>
      <c r="ER3" s="8" t="s">
        <v>239</v>
      </c>
      <c r="ES3" s="8" t="s">
        <v>239</v>
      </c>
      <c r="ET3" s="8" t="s">
        <v>239</v>
      </c>
      <c r="EU3" s="8" t="s">
        <v>239</v>
      </c>
      <c r="EV3" s="8" t="s">
        <v>239</v>
      </c>
      <c r="EW3" s="8" t="s">
        <v>239</v>
      </c>
      <c r="EX3" s="8" t="s">
        <v>239</v>
      </c>
      <c r="EY3" s="8" t="s">
        <v>239</v>
      </c>
      <c r="EZ3" s="8" t="s">
        <v>239</v>
      </c>
      <c r="FA3" s="8" t="s">
        <v>239</v>
      </c>
      <c r="FB3" s="8" t="s">
        <v>239</v>
      </c>
      <c r="FC3" s="8" t="s">
        <v>239</v>
      </c>
      <c r="FD3" s="8" t="s">
        <v>239</v>
      </c>
      <c r="FE3" s="8" t="s">
        <v>239</v>
      </c>
      <c r="FF3" s="8" t="s">
        <v>239</v>
      </c>
      <c r="FG3" s="8" t="s">
        <v>239</v>
      </c>
      <c r="FH3" s="8" t="s">
        <v>239</v>
      </c>
      <c r="FI3" s="8" t="s">
        <v>239</v>
      </c>
      <c r="FJ3" s="8" t="s">
        <v>239</v>
      </c>
      <c r="FK3" s="8" t="s">
        <v>239</v>
      </c>
      <c r="FL3" s="8" t="s">
        <v>239</v>
      </c>
      <c r="FM3" s="8" t="s">
        <v>239</v>
      </c>
      <c r="FN3" s="8" t="s">
        <v>239</v>
      </c>
      <c r="FO3" s="8" t="s">
        <v>239</v>
      </c>
      <c r="FP3" s="8" t="s">
        <v>239</v>
      </c>
      <c r="FQ3" s="8" t="s">
        <v>239</v>
      </c>
      <c r="FR3" s="8" t="s">
        <v>239</v>
      </c>
      <c r="FS3" s="8" t="s">
        <v>239</v>
      </c>
      <c r="FT3" s="8" t="s">
        <v>239</v>
      </c>
      <c r="FU3" s="8" t="s">
        <v>239</v>
      </c>
      <c r="FV3" s="8" t="s">
        <v>239</v>
      </c>
      <c r="FW3" s="8" t="s">
        <v>239</v>
      </c>
      <c r="FX3" s="8" t="s">
        <v>239</v>
      </c>
      <c r="FY3" s="8" t="s">
        <v>239</v>
      </c>
      <c r="FZ3" s="8" t="s">
        <v>239</v>
      </c>
      <c r="GA3" s="8" t="s">
        <v>239</v>
      </c>
      <c r="GB3" s="8" t="s">
        <v>239</v>
      </c>
      <c r="GC3" s="8" t="s">
        <v>239</v>
      </c>
      <c r="GD3" s="8" t="s">
        <v>239</v>
      </c>
      <c r="GE3" s="8" t="s">
        <v>239</v>
      </c>
      <c r="GF3" s="8" t="s">
        <v>239</v>
      </c>
      <c r="GG3" s="8" t="s">
        <v>239</v>
      </c>
      <c r="GH3" s="8" t="s">
        <v>239</v>
      </c>
      <c r="GI3" s="8" t="s">
        <v>239</v>
      </c>
      <c r="GJ3" s="8" t="s">
        <v>239</v>
      </c>
      <c r="GK3" s="8" t="s">
        <v>239</v>
      </c>
      <c r="GL3" s="8" t="s">
        <v>239</v>
      </c>
      <c r="GM3" s="8" t="s">
        <v>239</v>
      </c>
      <c r="GN3" s="8" t="s">
        <v>239</v>
      </c>
      <c r="GO3" s="8" t="s">
        <v>239</v>
      </c>
      <c r="GP3" s="8" t="s">
        <v>239</v>
      </c>
      <c r="GQ3" s="8" t="s">
        <v>239</v>
      </c>
      <c r="GR3" s="8" t="s">
        <v>239</v>
      </c>
      <c r="GS3" s="8" t="s">
        <v>239</v>
      </c>
      <c r="GT3" s="8" t="s">
        <v>239</v>
      </c>
      <c r="GU3" s="8" t="s">
        <v>239</v>
      </c>
      <c r="GV3" s="8" t="s">
        <v>239</v>
      </c>
      <c r="GW3" s="8" t="s">
        <v>239</v>
      </c>
      <c r="GX3" s="8" t="s">
        <v>239</v>
      </c>
      <c r="GY3" s="8" t="s">
        <v>239</v>
      </c>
      <c r="GZ3" s="8" t="s">
        <v>239</v>
      </c>
      <c r="HA3" s="8" t="s">
        <v>239</v>
      </c>
      <c r="HB3" s="8" t="s">
        <v>239</v>
      </c>
      <c r="HC3" s="8" t="s">
        <v>239</v>
      </c>
      <c r="HD3" s="8" t="s">
        <v>239</v>
      </c>
      <c r="HE3" s="8" t="s">
        <v>239</v>
      </c>
      <c r="HF3" s="8" t="s">
        <v>239</v>
      </c>
      <c r="HG3" s="8" t="s">
        <v>239</v>
      </c>
      <c r="HH3" s="8" t="s">
        <v>239</v>
      </c>
      <c r="HI3" s="8" t="s">
        <v>239</v>
      </c>
      <c r="HJ3" s="8" t="s">
        <v>239</v>
      </c>
      <c r="HK3" s="8" t="s">
        <v>239</v>
      </c>
      <c r="HL3" s="8" t="s">
        <v>239</v>
      </c>
      <c r="HM3" s="8" t="s">
        <v>239</v>
      </c>
      <c r="HN3" s="8" t="s">
        <v>239</v>
      </c>
      <c r="HO3" s="8" t="s">
        <v>239</v>
      </c>
      <c r="HP3" s="8" t="s">
        <v>239</v>
      </c>
      <c r="HQ3" s="8" t="s">
        <v>239</v>
      </c>
      <c r="HR3" s="8" t="s">
        <v>239</v>
      </c>
      <c r="HS3" s="8" t="s">
        <v>239</v>
      </c>
      <c r="HT3" s="8" t="s">
        <v>239</v>
      </c>
      <c r="HU3" s="8" t="s">
        <v>239</v>
      </c>
      <c r="HV3" s="8" t="s">
        <v>239</v>
      </c>
      <c r="HW3" s="8" t="s">
        <v>239</v>
      </c>
      <c r="HX3" s="8" t="s">
        <v>239</v>
      </c>
      <c r="HY3" s="8" t="s">
        <v>239</v>
      </c>
      <c r="HZ3" s="8" t="s">
        <v>239</v>
      </c>
      <c r="IA3" s="8" t="s">
        <v>239</v>
      </c>
      <c r="IB3" s="8" t="s">
        <v>239</v>
      </c>
      <c r="IC3" s="8" t="s">
        <v>239</v>
      </c>
      <c r="ID3" s="8" t="s">
        <v>239</v>
      </c>
      <c r="IE3" s="8" t="s">
        <v>239</v>
      </c>
      <c r="IF3" s="8" t="s">
        <v>239</v>
      </c>
      <c r="IG3" s="8" t="s">
        <v>239</v>
      </c>
      <c r="IH3" s="8" t="s">
        <v>239</v>
      </c>
      <c r="II3" s="8" t="s">
        <v>239</v>
      </c>
      <c r="IJ3" s="8" t="s">
        <v>239</v>
      </c>
      <c r="IK3" s="8" t="s">
        <v>239</v>
      </c>
      <c r="IL3" s="8" t="s">
        <v>239</v>
      </c>
      <c r="IM3" s="8" t="s">
        <v>239</v>
      </c>
      <c r="IN3" s="8" t="s">
        <v>239</v>
      </c>
      <c r="IO3" s="8" t="s">
        <v>239</v>
      </c>
      <c r="IP3" s="8" t="s">
        <v>239</v>
      </c>
      <c r="IQ3" s="8" t="s">
        <v>239</v>
      </c>
    </row>
    <row r="4" spans="1:251">
      <c r="A4" s="4" t="s">
        <v>231</v>
      </c>
      <c r="B4" s="8" t="s">
        <v>240</v>
      </c>
      <c r="C4" s="8" t="s">
        <v>240</v>
      </c>
      <c r="D4" s="8" t="s">
        <v>240</v>
      </c>
      <c r="E4" s="8" t="s">
        <v>240</v>
      </c>
      <c r="F4" s="8" t="s">
        <v>240</v>
      </c>
      <c r="G4" s="8" t="s">
        <v>240</v>
      </c>
      <c r="H4" s="8" t="s">
        <v>240</v>
      </c>
      <c r="I4" s="8" t="s">
        <v>240</v>
      </c>
      <c r="J4" s="8" t="s">
        <v>240</v>
      </c>
      <c r="K4" s="8" t="s">
        <v>240</v>
      </c>
      <c r="L4" s="8" t="s">
        <v>240</v>
      </c>
      <c r="M4" s="8" t="s">
        <v>240</v>
      </c>
      <c r="N4" s="8" t="s">
        <v>240</v>
      </c>
      <c r="O4" s="8" t="s">
        <v>240</v>
      </c>
      <c r="P4" s="8" t="s">
        <v>240</v>
      </c>
      <c r="Q4" s="8" t="s">
        <v>240</v>
      </c>
      <c r="R4" s="8" t="s">
        <v>240</v>
      </c>
      <c r="S4" s="8" t="s">
        <v>240</v>
      </c>
      <c r="T4" s="8" t="s">
        <v>240</v>
      </c>
      <c r="U4" s="8" t="s">
        <v>240</v>
      </c>
      <c r="V4" s="8" t="s">
        <v>240</v>
      </c>
      <c r="W4" s="8" t="s">
        <v>240</v>
      </c>
      <c r="X4" s="8" t="s">
        <v>240</v>
      </c>
      <c r="Y4" s="8" t="s">
        <v>240</v>
      </c>
      <c r="Z4" s="8" t="s">
        <v>240</v>
      </c>
      <c r="AA4" s="8" t="s">
        <v>240</v>
      </c>
      <c r="AB4" s="8" t="s">
        <v>240</v>
      </c>
      <c r="AC4" s="8" t="s">
        <v>240</v>
      </c>
      <c r="AD4" s="8" t="s">
        <v>240</v>
      </c>
      <c r="AE4" s="8" t="s">
        <v>240</v>
      </c>
      <c r="AF4" s="8" t="s">
        <v>240</v>
      </c>
      <c r="AG4" s="8" t="s">
        <v>240</v>
      </c>
      <c r="AH4" s="8" t="s">
        <v>240</v>
      </c>
      <c r="AI4" s="8" t="s">
        <v>240</v>
      </c>
      <c r="AJ4" s="8" t="s">
        <v>240</v>
      </c>
      <c r="AK4" s="8" t="s">
        <v>240</v>
      </c>
      <c r="AL4" s="8" t="s">
        <v>240</v>
      </c>
      <c r="AM4" s="8" t="s">
        <v>240</v>
      </c>
      <c r="AN4" s="8" t="s">
        <v>240</v>
      </c>
      <c r="AO4" s="8" t="s">
        <v>240</v>
      </c>
      <c r="AP4" s="8" t="s">
        <v>240</v>
      </c>
      <c r="AQ4" s="8" t="s">
        <v>240</v>
      </c>
      <c r="AR4" s="8" t="s">
        <v>240</v>
      </c>
      <c r="AS4" s="8" t="s">
        <v>240</v>
      </c>
      <c r="AT4" s="8" t="s">
        <v>240</v>
      </c>
      <c r="AU4" s="8" t="s">
        <v>240</v>
      </c>
      <c r="AV4" s="8" t="s">
        <v>240</v>
      </c>
      <c r="AW4" s="8" t="s">
        <v>240</v>
      </c>
      <c r="AX4" s="8" t="s">
        <v>240</v>
      </c>
      <c r="AY4" s="8" t="s">
        <v>240</v>
      </c>
      <c r="AZ4" s="8" t="s">
        <v>240</v>
      </c>
      <c r="BA4" s="8" t="s">
        <v>240</v>
      </c>
      <c r="BB4" s="8" t="s">
        <v>240</v>
      </c>
      <c r="BC4" s="8" t="s">
        <v>240</v>
      </c>
      <c r="BD4" s="8" t="s">
        <v>240</v>
      </c>
      <c r="BE4" s="8" t="s">
        <v>240</v>
      </c>
      <c r="BF4" s="8" t="s">
        <v>240</v>
      </c>
      <c r="BG4" s="8" t="s">
        <v>240</v>
      </c>
      <c r="BH4" s="8" t="s">
        <v>240</v>
      </c>
      <c r="BI4" s="8" t="s">
        <v>240</v>
      </c>
      <c r="BJ4" s="8" t="s">
        <v>240</v>
      </c>
      <c r="BK4" s="8" t="s">
        <v>240</v>
      </c>
      <c r="BL4" s="8" t="s">
        <v>240</v>
      </c>
      <c r="BM4" s="8" t="s">
        <v>240</v>
      </c>
      <c r="BN4" s="8" t="s">
        <v>240</v>
      </c>
      <c r="BO4" s="8" t="s">
        <v>240</v>
      </c>
      <c r="BP4" s="8" t="s">
        <v>240</v>
      </c>
      <c r="BQ4" s="8" t="s">
        <v>240</v>
      </c>
      <c r="BR4" s="8" t="s">
        <v>240</v>
      </c>
      <c r="BS4" s="8" t="s">
        <v>240</v>
      </c>
      <c r="BT4" s="8" t="s">
        <v>240</v>
      </c>
      <c r="BU4" s="8" t="s">
        <v>240</v>
      </c>
      <c r="BV4" s="8" t="s">
        <v>240</v>
      </c>
      <c r="BW4" s="8" t="s">
        <v>240</v>
      </c>
      <c r="BX4" s="8" t="s">
        <v>240</v>
      </c>
      <c r="BY4" s="8" t="s">
        <v>240</v>
      </c>
      <c r="BZ4" s="8" t="s">
        <v>240</v>
      </c>
      <c r="CA4" s="8" t="s">
        <v>240</v>
      </c>
      <c r="CB4" s="8" t="s">
        <v>240</v>
      </c>
      <c r="CC4" s="8" t="s">
        <v>240</v>
      </c>
      <c r="CD4" s="8" t="s">
        <v>240</v>
      </c>
      <c r="CE4" s="8" t="s">
        <v>240</v>
      </c>
      <c r="CF4" s="8" t="s">
        <v>240</v>
      </c>
      <c r="CG4" s="8" t="s">
        <v>240</v>
      </c>
      <c r="CH4" s="8" t="s">
        <v>240</v>
      </c>
      <c r="CI4" s="8" t="s">
        <v>240</v>
      </c>
      <c r="CJ4" s="8" t="s">
        <v>240</v>
      </c>
      <c r="CK4" s="8" t="s">
        <v>240</v>
      </c>
      <c r="CL4" s="8" t="s">
        <v>240</v>
      </c>
      <c r="CM4" s="8" t="s">
        <v>240</v>
      </c>
      <c r="CN4" s="8" t="s">
        <v>240</v>
      </c>
      <c r="CO4" s="8" t="s">
        <v>240</v>
      </c>
      <c r="CP4" s="8" t="s">
        <v>240</v>
      </c>
      <c r="CQ4" s="8" t="s">
        <v>240</v>
      </c>
      <c r="CR4" s="8" t="s">
        <v>240</v>
      </c>
      <c r="CS4" s="8" t="s">
        <v>240</v>
      </c>
      <c r="CT4" s="8" t="s">
        <v>240</v>
      </c>
      <c r="CU4" s="8" t="s">
        <v>240</v>
      </c>
      <c r="CV4" s="8" t="s">
        <v>240</v>
      </c>
      <c r="CW4" s="8" t="s">
        <v>240</v>
      </c>
      <c r="CX4" s="8" t="s">
        <v>240</v>
      </c>
      <c r="CY4" s="8" t="s">
        <v>240</v>
      </c>
      <c r="CZ4" s="8" t="s">
        <v>240</v>
      </c>
      <c r="DA4" s="8" t="s">
        <v>240</v>
      </c>
      <c r="DB4" s="8" t="s">
        <v>240</v>
      </c>
      <c r="DC4" s="8" t="s">
        <v>240</v>
      </c>
      <c r="DD4" s="8" t="s">
        <v>240</v>
      </c>
      <c r="DE4" s="8" t="s">
        <v>240</v>
      </c>
      <c r="DF4" s="8" t="s">
        <v>240</v>
      </c>
      <c r="DG4" s="8" t="s">
        <v>240</v>
      </c>
      <c r="DH4" s="8" t="s">
        <v>240</v>
      </c>
      <c r="DI4" s="8" t="s">
        <v>240</v>
      </c>
      <c r="DJ4" s="8" t="s">
        <v>240</v>
      </c>
      <c r="DK4" s="8" t="s">
        <v>240</v>
      </c>
      <c r="DL4" s="8" t="s">
        <v>240</v>
      </c>
      <c r="DM4" s="8" t="s">
        <v>240</v>
      </c>
      <c r="DN4" s="8" t="s">
        <v>240</v>
      </c>
      <c r="DO4" s="8" t="s">
        <v>240</v>
      </c>
      <c r="DP4" s="8" t="s">
        <v>240</v>
      </c>
      <c r="DQ4" s="8" t="s">
        <v>240</v>
      </c>
      <c r="DR4" s="8" t="s">
        <v>240</v>
      </c>
      <c r="DS4" s="8" t="s">
        <v>240</v>
      </c>
      <c r="DT4" s="8" t="s">
        <v>240</v>
      </c>
      <c r="DU4" s="8" t="s">
        <v>240</v>
      </c>
      <c r="DV4" s="8" t="s">
        <v>240</v>
      </c>
      <c r="DW4" s="8" t="s">
        <v>240</v>
      </c>
      <c r="DX4" s="8" t="s">
        <v>240</v>
      </c>
      <c r="DY4" s="8" t="s">
        <v>240</v>
      </c>
      <c r="DZ4" s="8" t="s">
        <v>240</v>
      </c>
      <c r="EA4" s="8" t="s">
        <v>240</v>
      </c>
      <c r="EB4" s="8" t="s">
        <v>240</v>
      </c>
      <c r="EC4" s="8" t="s">
        <v>240</v>
      </c>
      <c r="ED4" s="8" t="s">
        <v>240</v>
      </c>
      <c r="EE4" s="8" t="s">
        <v>240</v>
      </c>
      <c r="EF4" s="8" t="s">
        <v>240</v>
      </c>
      <c r="EG4" s="8" t="s">
        <v>240</v>
      </c>
      <c r="EH4" s="8" t="s">
        <v>240</v>
      </c>
      <c r="EI4" s="8" t="s">
        <v>240</v>
      </c>
      <c r="EJ4" s="8" t="s">
        <v>240</v>
      </c>
      <c r="EK4" s="8" t="s">
        <v>240</v>
      </c>
      <c r="EL4" s="8" t="s">
        <v>240</v>
      </c>
      <c r="EM4" s="8" t="s">
        <v>240</v>
      </c>
      <c r="EN4" s="8" t="s">
        <v>240</v>
      </c>
      <c r="EO4" s="8" t="s">
        <v>240</v>
      </c>
      <c r="EP4" s="8" t="s">
        <v>240</v>
      </c>
      <c r="EQ4" s="8" t="s">
        <v>240</v>
      </c>
      <c r="ER4" s="8" t="s">
        <v>240</v>
      </c>
      <c r="ES4" s="8" t="s">
        <v>240</v>
      </c>
      <c r="ET4" s="8" t="s">
        <v>240</v>
      </c>
      <c r="EU4" s="8" t="s">
        <v>240</v>
      </c>
      <c r="EV4" s="8" t="s">
        <v>240</v>
      </c>
      <c r="EW4" s="8" t="s">
        <v>240</v>
      </c>
      <c r="EX4" s="8" t="s">
        <v>240</v>
      </c>
      <c r="EY4" s="8" t="s">
        <v>240</v>
      </c>
      <c r="EZ4" s="8" t="s">
        <v>240</v>
      </c>
      <c r="FA4" s="8" t="s">
        <v>240</v>
      </c>
      <c r="FB4" s="8" t="s">
        <v>240</v>
      </c>
      <c r="FC4" s="8" t="s">
        <v>240</v>
      </c>
      <c r="FD4" s="8" t="s">
        <v>240</v>
      </c>
      <c r="FE4" s="8" t="s">
        <v>240</v>
      </c>
      <c r="FF4" s="8" t="s">
        <v>240</v>
      </c>
      <c r="FG4" s="8" t="s">
        <v>240</v>
      </c>
      <c r="FH4" s="8" t="s">
        <v>240</v>
      </c>
      <c r="FI4" s="8" t="s">
        <v>240</v>
      </c>
      <c r="FJ4" s="8" t="s">
        <v>240</v>
      </c>
      <c r="FK4" s="8" t="s">
        <v>240</v>
      </c>
      <c r="FL4" s="8" t="s">
        <v>240</v>
      </c>
      <c r="FM4" s="8" t="s">
        <v>240</v>
      </c>
      <c r="FN4" s="8" t="s">
        <v>240</v>
      </c>
      <c r="FO4" s="8" t="s">
        <v>240</v>
      </c>
      <c r="FP4" s="8" t="s">
        <v>240</v>
      </c>
      <c r="FQ4" s="8" t="s">
        <v>240</v>
      </c>
      <c r="FR4" s="8" t="s">
        <v>240</v>
      </c>
      <c r="FS4" s="8" t="s">
        <v>240</v>
      </c>
      <c r="FT4" s="8" t="s">
        <v>240</v>
      </c>
      <c r="FU4" s="8" t="s">
        <v>240</v>
      </c>
      <c r="FV4" s="8" t="s">
        <v>240</v>
      </c>
      <c r="FW4" s="8" t="s">
        <v>240</v>
      </c>
      <c r="FX4" s="8" t="s">
        <v>240</v>
      </c>
      <c r="FY4" s="8" t="s">
        <v>240</v>
      </c>
      <c r="FZ4" s="8" t="s">
        <v>240</v>
      </c>
      <c r="GA4" s="8" t="s">
        <v>240</v>
      </c>
      <c r="GB4" s="8" t="s">
        <v>240</v>
      </c>
      <c r="GC4" s="8" t="s">
        <v>240</v>
      </c>
      <c r="GD4" s="8" t="s">
        <v>240</v>
      </c>
      <c r="GE4" s="8" t="s">
        <v>240</v>
      </c>
      <c r="GF4" s="8" t="s">
        <v>240</v>
      </c>
      <c r="GG4" s="8" t="s">
        <v>240</v>
      </c>
      <c r="GH4" s="8" t="s">
        <v>240</v>
      </c>
      <c r="GI4" s="8" t="s">
        <v>240</v>
      </c>
      <c r="GJ4" s="8" t="s">
        <v>240</v>
      </c>
      <c r="GK4" s="8" t="s">
        <v>240</v>
      </c>
      <c r="GL4" s="8" t="s">
        <v>240</v>
      </c>
      <c r="GM4" s="8" t="s">
        <v>240</v>
      </c>
      <c r="GN4" s="8" t="s">
        <v>240</v>
      </c>
      <c r="GO4" s="8" t="s">
        <v>240</v>
      </c>
      <c r="GP4" s="8" t="s">
        <v>240</v>
      </c>
      <c r="GQ4" s="8" t="s">
        <v>240</v>
      </c>
      <c r="GR4" s="8" t="s">
        <v>240</v>
      </c>
      <c r="GS4" s="8" t="s">
        <v>240</v>
      </c>
      <c r="GT4" s="8" t="s">
        <v>240</v>
      </c>
      <c r="GU4" s="8" t="s">
        <v>240</v>
      </c>
      <c r="GV4" s="8" t="s">
        <v>240</v>
      </c>
      <c r="GW4" s="8" t="s">
        <v>240</v>
      </c>
      <c r="GX4" s="8" t="s">
        <v>240</v>
      </c>
      <c r="GY4" s="8" t="s">
        <v>240</v>
      </c>
      <c r="GZ4" s="8" t="s">
        <v>240</v>
      </c>
      <c r="HA4" s="8" t="s">
        <v>240</v>
      </c>
      <c r="HB4" s="8" t="s">
        <v>240</v>
      </c>
      <c r="HC4" s="8" t="s">
        <v>240</v>
      </c>
      <c r="HD4" s="8" t="s">
        <v>240</v>
      </c>
      <c r="HE4" s="8" t="s">
        <v>240</v>
      </c>
      <c r="HF4" s="8" t="s">
        <v>240</v>
      </c>
      <c r="HG4" s="8" t="s">
        <v>240</v>
      </c>
      <c r="HH4" s="8" t="s">
        <v>240</v>
      </c>
      <c r="HI4" s="8" t="s">
        <v>240</v>
      </c>
      <c r="HJ4" s="8" t="s">
        <v>240</v>
      </c>
      <c r="HK4" s="8" t="s">
        <v>240</v>
      </c>
      <c r="HL4" s="8" t="s">
        <v>240</v>
      </c>
      <c r="HM4" s="8" t="s">
        <v>240</v>
      </c>
      <c r="HN4" s="8" t="s">
        <v>240</v>
      </c>
      <c r="HO4" s="8" t="s">
        <v>240</v>
      </c>
      <c r="HP4" s="8" t="s">
        <v>240</v>
      </c>
      <c r="HQ4" s="8" t="s">
        <v>240</v>
      </c>
      <c r="HR4" s="8" t="s">
        <v>240</v>
      </c>
      <c r="HS4" s="8" t="s">
        <v>240</v>
      </c>
      <c r="HT4" s="8" t="s">
        <v>240</v>
      </c>
      <c r="HU4" s="8" t="s">
        <v>240</v>
      </c>
      <c r="HV4" s="8" t="s">
        <v>240</v>
      </c>
      <c r="HW4" s="8" t="s">
        <v>240</v>
      </c>
      <c r="HX4" s="8" t="s">
        <v>240</v>
      </c>
      <c r="HY4" s="8" t="s">
        <v>240</v>
      </c>
      <c r="HZ4" s="8" t="s">
        <v>240</v>
      </c>
      <c r="IA4" s="8" t="s">
        <v>240</v>
      </c>
      <c r="IB4" s="8" t="s">
        <v>240</v>
      </c>
      <c r="IC4" s="8" t="s">
        <v>240</v>
      </c>
      <c r="ID4" s="8" t="s">
        <v>240</v>
      </c>
      <c r="IE4" s="8" t="s">
        <v>240</v>
      </c>
      <c r="IF4" s="8" t="s">
        <v>240</v>
      </c>
      <c r="IG4" s="8" t="s">
        <v>240</v>
      </c>
      <c r="IH4" s="8" t="s">
        <v>240</v>
      </c>
      <c r="II4" s="8" t="s">
        <v>240</v>
      </c>
      <c r="IJ4" s="8" t="s">
        <v>240</v>
      </c>
      <c r="IK4" s="8" t="s">
        <v>240</v>
      </c>
      <c r="IL4" s="8" t="s">
        <v>240</v>
      </c>
      <c r="IM4" s="8" t="s">
        <v>240</v>
      </c>
      <c r="IN4" s="8" t="s">
        <v>240</v>
      </c>
      <c r="IO4" s="8" t="s">
        <v>240</v>
      </c>
      <c r="IP4" s="8" t="s">
        <v>240</v>
      </c>
      <c r="IQ4" s="8" t="s">
        <v>240</v>
      </c>
    </row>
    <row r="5" spans="1:251">
      <c r="A5" s="4" t="s">
        <v>232</v>
      </c>
      <c r="B5" s="8" t="s">
        <v>4263</v>
      </c>
      <c r="C5" s="8" t="s">
        <v>4263</v>
      </c>
      <c r="D5" s="8" t="s">
        <v>4263</v>
      </c>
      <c r="E5" s="8" t="s">
        <v>4263</v>
      </c>
      <c r="F5" s="8" t="s">
        <v>4263</v>
      </c>
      <c r="G5" s="8" t="s">
        <v>4263</v>
      </c>
      <c r="H5" s="8" t="s">
        <v>4263</v>
      </c>
      <c r="I5" s="8" t="s">
        <v>4263</v>
      </c>
      <c r="J5" s="8" t="s">
        <v>4263</v>
      </c>
      <c r="K5" s="8" t="s">
        <v>4263</v>
      </c>
      <c r="L5" s="8" t="s">
        <v>4263</v>
      </c>
      <c r="M5" s="8" t="s">
        <v>4263</v>
      </c>
      <c r="N5" s="8" t="s">
        <v>4263</v>
      </c>
      <c r="O5" s="8" t="s">
        <v>4263</v>
      </c>
      <c r="P5" s="8" t="s">
        <v>4263</v>
      </c>
      <c r="Q5" s="8" t="s">
        <v>4263</v>
      </c>
      <c r="R5" s="8" t="s">
        <v>4263</v>
      </c>
      <c r="S5" s="8" t="s">
        <v>4263</v>
      </c>
      <c r="T5" s="8" t="s">
        <v>4263</v>
      </c>
      <c r="U5" s="8" t="s">
        <v>4263</v>
      </c>
      <c r="V5" s="8" t="s">
        <v>4263</v>
      </c>
      <c r="W5" s="8" t="s">
        <v>4263</v>
      </c>
      <c r="X5" s="8" t="s">
        <v>4263</v>
      </c>
      <c r="Y5" s="8" t="s">
        <v>4263</v>
      </c>
      <c r="Z5" s="8" t="s">
        <v>4263</v>
      </c>
      <c r="AA5" s="8" t="s">
        <v>4263</v>
      </c>
      <c r="AB5" s="8" t="s">
        <v>4263</v>
      </c>
      <c r="AC5" s="8" t="s">
        <v>4263</v>
      </c>
      <c r="AD5" s="8" t="s">
        <v>4263</v>
      </c>
      <c r="AE5" s="8" t="s">
        <v>4263</v>
      </c>
      <c r="AF5" s="8" t="s">
        <v>4263</v>
      </c>
      <c r="AG5" s="8" t="s">
        <v>4263</v>
      </c>
      <c r="AH5" s="8" t="s">
        <v>4263</v>
      </c>
      <c r="AI5" s="8" t="s">
        <v>4263</v>
      </c>
      <c r="AJ5" s="8" t="s">
        <v>4263</v>
      </c>
      <c r="AK5" s="8" t="s">
        <v>4263</v>
      </c>
      <c r="AL5" s="8" t="s">
        <v>4263</v>
      </c>
      <c r="AM5" s="8" t="s">
        <v>4263</v>
      </c>
      <c r="AN5" s="8" t="s">
        <v>4263</v>
      </c>
      <c r="AO5" s="8" t="s">
        <v>4263</v>
      </c>
      <c r="AP5" s="8" t="s">
        <v>4263</v>
      </c>
      <c r="AQ5" s="8" t="s">
        <v>4263</v>
      </c>
      <c r="AR5" s="8" t="s">
        <v>4263</v>
      </c>
      <c r="AS5" s="8" t="s">
        <v>4263</v>
      </c>
      <c r="AT5" s="8" t="s">
        <v>4263</v>
      </c>
      <c r="AU5" s="8" t="s">
        <v>4263</v>
      </c>
      <c r="AV5" s="8" t="s">
        <v>4263</v>
      </c>
      <c r="AW5" s="8" t="s">
        <v>4263</v>
      </c>
      <c r="AX5" s="8" t="s">
        <v>4263</v>
      </c>
      <c r="AY5" s="8" t="s">
        <v>4263</v>
      </c>
      <c r="AZ5" s="8" t="s">
        <v>4263</v>
      </c>
      <c r="BA5" s="8" t="s">
        <v>4263</v>
      </c>
      <c r="BB5" s="8" t="s">
        <v>4263</v>
      </c>
      <c r="BC5" s="8" t="s">
        <v>4263</v>
      </c>
      <c r="BD5" s="8" t="s">
        <v>4263</v>
      </c>
      <c r="BE5" s="8" t="s">
        <v>4263</v>
      </c>
      <c r="BF5" s="8" t="s">
        <v>4263</v>
      </c>
      <c r="BG5" s="8" t="s">
        <v>4263</v>
      </c>
      <c r="BH5" s="8" t="s">
        <v>4263</v>
      </c>
      <c r="BI5" s="8" t="s">
        <v>4263</v>
      </c>
      <c r="BJ5" s="8" t="s">
        <v>4263</v>
      </c>
      <c r="BK5" s="8" t="s">
        <v>4263</v>
      </c>
      <c r="BL5" s="8" t="s">
        <v>4263</v>
      </c>
      <c r="BM5" s="8" t="s">
        <v>4263</v>
      </c>
      <c r="BN5" s="8" t="s">
        <v>4263</v>
      </c>
      <c r="BO5" s="8" t="s">
        <v>4263</v>
      </c>
      <c r="BP5" s="8" t="s">
        <v>4263</v>
      </c>
      <c r="BQ5" s="8" t="s">
        <v>4263</v>
      </c>
      <c r="BR5" s="8" t="s">
        <v>4263</v>
      </c>
      <c r="BS5" s="8" t="s">
        <v>4263</v>
      </c>
      <c r="BT5" s="8" t="s">
        <v>4263</v>
      </c>
      <c r="BU5" s="8" t="s">
        <v>4263</v>
      </c>
      <c r="BV5" s="8" t="s">
        <v>4263</v>
      </c>
      <c r="BW5" s="8" t="s">
        <v>4263</v>
      </c>
      <c r="BX5" s="8" t="s">
        <v>4263</v>
      </c>
      <c r="BY5" s="8" t="s">
        <v>4263</v>
      </c>
      <c r="BZ5" s="8" t="s">
        <v>4263</v>
      </c>
      <c r="CA5" s="8" t="s">
        <v>4263</v>
      </c>
      <c r="CB5" s="8" t="s">
        <v>4263</v>
      </c>
      <c r="CC5" s="8" t="s">
        <v>4263</v>
      </c>
      <c r="CD5" s="8" t="s">
        <v>4263</v>
      </c>
      <c r="CE5" s="8" t="s">
        <v>4263</v>
      </c>
      <c r="CF5" s="8" t="s">
        <v>4263</v>
      </c>
      <c r="CG5" s="8" t="s">
        <v>4263</v>
      </c>
      <c r="CH5" s="8" t="s">
        <v>4263</v>
      </c>
      <c r="CI5" s="8" t="s">
        <v>4263</v>
      </c>
      <c r="CJ5" s="8" t="s">
        <v>4263</v>
      </c>
      <c r="CK5" s="8" t="s">
        <v>4263</v>
      </c>
      <c r="CL5" s="8" t="s">
        <v>4263</v>
      </c>
      <c r="CM5" s="8" t="s">
        <v>4263</v>
      </c>
      <c r="CN5" s="8" t="s">
        <v>4263</v>
      </c>
      <c r="CO5" s="8" t="s">
        <v>4263</v>
      </c>
      <c r="CP5" s="8" t="s">
        <v>4263</v>
      </c>
      <c r="CQ5" s="8" t="s">
        <v>4263</v>
      </c>
      <c r="CR5" s="8" t="s">
        <v>4263</v>
      </c>
      <c r="CS5" s="8" t="s">
        <v>4263</v>
      </c>
      <c r="CT5" s="8" t="s">
        <v>4263</v>
      </c>
      <c r="CU5" s="8" t="s">
        <v>4263</v>
      </c>
      <c r="CV5" s="8" t="s">
        <v>4263</v>
      </c>
      <c r="CW5" s="8" t="s">
        <v>4263</v>
      </c>
      <c r="CX5" s="8" t="s">
        <v>4263</v>
      </c>
      <c r="CY5" s="8" t="s">
        <v>4263</v>
      </c>
      <c r="CZ5" s="8" t="s">
        <v>4263</v>
      </c>
      <c r="DA5" s="8" t="s">
        <v>4263</v>
      </c>
      <c r="DB5" s="8" t="s">
        <v>4263</v>
      </c>
      <c r="DC5" s="8" t="s">
        <v>4263</v>
      </c>
      <c r="DD5" s="8" t="s">
        <v>4263</v>
      </c>
      <c r="DE5" s="8" t="s">
        <v>4263</v>
      </c>
      <c r="DF5" s="8" t="s">
        <v>4263</v>
      </c>
      <c r="DG5" s="8" t="s">
        <v>4263</v>
      </c>
      <c r="DH5" s="8" t="s">
        <v>4263</v>
      </c>
      <c r="DI5" s="8" t="s">
        <v>4263</v>
      </c>
      <c r="DJ5" s="8" t="s">
        <v>4263</v>
      </c>
      <c r="DK5" s="8" t="s">
        <v>4263</v>
      </c>
      <c r="DL5" s="8" t="s">
        <v>4263</v>
      </c>
      <c r="DM5" s="8" t="s">
        <v>4263</v>
      </c>
      <c r="DN5" s="8" t="s">
        <v>4263</v>
      </c>
      <c r="DO5" s="8" t="s">
        <v>4263</v>
      </c>
      <c r="DP5" s="8" t="s">
        <v>4263</v>
      </c>
      <c r="DQ5" s="8" t="s">
        <v>4263</v>
      </c>
      <c r="DR5" s="8" t="s">
        <v>4263</v>
      </c>
      <c r="DS5" s="8" t="s">
        <v>4263</v>
      </c>
      <c r="DT5" s="8" t="s">
        <v>4263</v>
      </c>
      <c r="DU5" s="8" t="s">
        <v>4263</v>
      </c>
      <c r="DV5" s="8" t="s">
        <v>4263</v>
      </c>
      <c r="DW5" s="8" t="s">
        <v>4263</v>
      </c>
      <c r="DX5" s="8" t="s">
        <v>4263</v>
      </c>
      <c r="DY5" s="8" t="s">
        <v>4263</v>
      </c>
      <c r="DZ5" s="8" t="s">
        <v>4263</v>
      </c>
      <c r="EA5" s="8" t="s">
        <v>4263</v>
      </c>
      <c r="EB5" s="8" t="s">
        <v>4263</v>
      </c>
      <c r="EC5" s="8" t="s">
        <v>4263</v>
      </c>
      <c r="ED5" s="8" t="s">
        <v>4263</v>
      </c>
      <c r="EE5" s="8" t="s">
        <v>4263</v>
      </c>
      <c r="EF5" s="8" t="s">
        <v>4263</v>
      </c>
      <c r="EG5" s="8" t="s">
        <v>4263</v>
      </c>
      <c r="EH5" s="8" t="s">
        <v>4263</v>
      </c>
      <c r="EI5" s="8" t="s">
        <v>4263</v>
      </c>
      <c r="EJ5" s="8" t="s">
        <v>4263</v>
      </c>
      <c r="EK5" s="8" t="s">
        <v>4263</v>
      </c>
      <c r="EL5" s="8" t="s">
        <v>4263</v>
      </c>
      <c r="EM5" s="8" t="s">
        <v>4263</v>
      </c>
      <c r="EN5" s="8" t="s">
        <v>4263</v>
      </c>
      <c r="EO5" s="8" t="s">
        <v>4263</v>
      </c>
      <c r="EP5" s="8" t="s">
        <v>4263</v>
      </c>
      <c r="EQ5" s="8" t="s">
        <v>4263</v>
      </c>
      <c r="ER5" s="8" t="s">
        <v>4263</v>
      </c>
      <c r="ES5" s="8" t="s">
        <v>4263</v>
      </c>
      <c r="ET5" s="8" t="s">
        <v>4263</v>
      </c>
      <c r="EU5" s="8" t="s">
        <v>4263</v>
      </c>
      <c r="EV5" s="8" t="s">
        <v>4263</v>
      </c>
      <c r="EW5" s="8" t="s">
        <v>4263</v>
      </c>
      <c r="EX5" s="8" t="s">
        <v>4263</v>
      </c>
      <c r="EY5" s="8" t="s">
        <v>4263</v>
      </c>
      <c r="EZ5" s="8" t="s">
        <v>4263</v>
      </c>
      <c r="FA5" s="8" t="s">
        <v>4263</v>
      </c>
      <c r="FB5" s="8" t="s">
        <v>4263</v>
      </c>
      <c r="FC5" s="8" t="s">
        <v>4263</v>
      </c>
      <c r="FD5" s="8" t="s">
        <v>4263</v>
      </c>
      <c r="FE5" s="8" t="s">
        <v>4263</v>
      </c>
      <c r="FF5" s="8" t="s">
        <v>4263</v>
      </c>
      <c r="FG5" s="8" t="s">
        <v>4263</v>
      </c>
      <c r="FH5" s="8" t="s">
        <v>4263</v>
      </c>
      <c r="FI5" s="8" t="s">
        <v>4263</v>
      </c>
      <c r="FJ5" s="8" t="s">
        <v>4263</v>
      </c>
      <c r="FK5" s="8" t="s">
        <v>4263</v>
      </c>
      <c r="FL5" s="8" t="s">
        <v>4263</v>
      </c>
      <c r="FM5" s="8" t="s">
        <v>4263</v>
      </c>
      <c r="FN5" s="8" t="s">
        <v>4263</v>
      </c>
      <c r="FO5" s="8" t="s">
        <v>4263</v>
      </c>
      <c r="FP5" s="8" t="s">
        <v>4263</v>
      </c>
      <c r="FQ5" s="8" t="s">
        <v>4263</v>
      </c>
      <c r="FR5" s="8" t="s">
        <v>4263</v>
      </c>
      <c r="FS5" s="8" t="s">
        <v>4263</v>
      </c>
      <c r="FT5" s="8" t="s">
        <v>4263</v>
      </c>
      <c r="FU5" s="8" t="s">
        <v>4263</v>
      </c>
      <c r="FV5" s="8" t="s">
        <v>4263</v>
      </c>
      <c r="FW5" s="8" t="s">
        <v>4263</v>
      </c>
      <c r="FX5" s="8" t="s">
        <v>4263</v>
      </c>
      <c r="FY5" s="8" t="s">
        <v>4263</v>
      </c>
      <c r="FZ5" s="8" t="s">
        <v>4263</v>
      </c>
      <c r="GA5" s="8" t="s">
        <v>4263</v>
      </c>
      <c r="GB5" s="8" t="s">
        <v>4263</v>
      </c>
      <c r="GC5" s="8" t="s">
        <v>4263</v>
      </c>
      <c r="GD5" s="8" t="s">
        <v>4263</v>
      </c>
      <c r="GE5" s="8" t="s">
        <v>4263</v>
      </c>
      <c r="GF5" s="8" t="s">
        <v>4263</v>
      </c>
      <c r="GG5" s="8" t="s">
        <v>4263</v>
      </c>
      <c r="GH5" s="8" t="s">
        <v>4263</v>
      </c>
      <c r="GI5" s="8" t="s">
        <v>4263</v>
      </c>
      <c r="GJ5" s="8" t="s">
        <v>4263</v>
      </c>
      <c r="GK5" s="8" t="s">
        <v>4263</v>
      </c>
      <c r="GL5" s="8" t="s">
        <v>4263</v>
      </c>
      <c r="GM5" s="8" t="s">
        <v>4263</v>
      </c>
      <c r="GN5" s="8" t="s">
        <v>4263</v>
      </c>
      <c r="GO5" s="8" t="s">
        <v>4263</v>
      </c>
      <c r="GP5" s="8" t="s">
        <v>4263</v>
      </c>
      <c r="GQ5" s="8" t="s">
        <v>4263</v>
      </c>
      <c r="GR5" s="8" t="s">
        <v>4263</v>
      </c>
      <c r="GS5" s="8" t="s">
        <v>4263</v>
      </c>
      <c r="GT5" s="8" t="s">
        <v>4263</v>
      </c>
      <c r="GU5" s="8" t="s">
        <v>4263</v>
      </c>
      <c r="GV5" s="8" t="s">
        <v>4263</v>
      </c>
      <c r="GW5" s="8" t="s">
        <v>4263</v>
      </c>
      <c r="GX5" s="8" t="s">
        <v>4263</v>
      </c>
      <c r="GY5" s="8" t="s">
        <v>4263</v>
      </c>
      <c r="GZ5" s="8" t="s">
        <v>4263</v>
      </c>
      <c r="HA5" s="8" t="s">
        <v>4263</v>
      </c>
      <c r="HB5" s="8" t="s">
        <v>4263</v>
      </c>
      <c r="HC5" s="8" t="s">
        <v>4263</v>
      </c>
      <c r="HD5" s="8" t="s">
        <v>4263</v>
      </c>
      <c r="HE5" s="8" t="s">
        <v>4263</v>
      </c>
      <c r="HF5" s="8" t="s">
        <v>4263</v>
      </c>
      <c r="HG5" s="8" t="s">
        <v>4263</v>
      </c>
      <c r="HH5" s="8" t="s">
        <v>4263</v>
      </c>
      <c r="HI5" s="8" t="s">
        <v>4263</v>
      </c>
      <c r="HJ5" s="8" t="s">
        <v>4263</v>
      </c>
      <c r="HK5" s="8" t="s">
        <v>4263</v>
      </c>
      <c r="HL5" s="8" t="s">
        <v>4263</v>
      </c>
      <c r="HM5" s="8" t="s">
        <v>4263</v>
      </c>
      <c r="HN5" s="8" t="s">
        <v>4263</v>
      </c>
      <c r="HO5" s="8" t="s">
        <v>4263</v>
      </c>
      <c r="HP5" s="8" t="s">
        <v>4263</v>
      </c>
      <c r="HQ5" s="8" t="s">
        <v>4263</v>
      </c>
      <c r="HR5" s="8" t="s">
        <v>4263</v>
      </c>
      <c r="HS5" s="8" t="s">
        <v>4263</v>
      </c>
      <c r="HT5" s="8" t="s">
        <v>4263</v>
      </c>
      <c r="HU5" s="8" t="s">
        <v>4263</v>
      </c>
      <c r="HV5" s="8" t="s">
        <v>4263</v>
      </c>
      <c r="HW5" s="8" t="s">
        <v>4263</v>
      </c>
      <c r="HX5" s="8" t="s">
        <v>4263</v>
      </c>
      <c r="HY5" s="8" t="s">
        <v>4263</v>
      </c>
      <c r="HZ5" s="8" t="s">
        <v>4263</v>
      </c>
      <c r="IA5" s="8" t="s">
        <v>4263</v>
      </c>
      <c r="IB5" s="8" t="s">
        <v>4263</v>
      </c>
      <c r="IC5" s="8" t="s">
        <v>4263</v>
      </c>
      <c r="ID5" s="8" t="s">
        <v>4263</v>
      </c>
      <c r="IE5" s="8" t="s">
        <v>4263</v>
      </c>
      <c r="IF5" s="8" t="s">
        <v>4263</v>
      </c>
      <c r="IG5" s="8" t="s">
        <v>4263</v>
      </c>
      <c r="IH5" s="8" t="s">
        <v>4263</v>
      </c>
      <c r="II5" s="8" t="s">
        <v>4263</v>
      </c>
      <c r="IJ5" s="8" t="s">
        <v>4263</v>
      </c>
      <c r="IK5" s="8" t="s">
        <v>4263</v>
      </c>
      <c r="IL5" s="8" t="s">
        <v>4263</v>
      </c>
      <c r="IM5" s="8" t="s">
        <v>4263</v>
      </c>
      <c r="IN5" s="8" t="s">
        <v>4263</v>
      </c>
      <c r="IO5" s="8" t="s">
        <v>4263</v>
      </c>
      <c r="IP5" s="8" t="s">
        <v>4263</v>
      </c>
      <c r="IQ5" s="8" t="s">
        <v>4263</v>
      </c>
    </row>
    <row r="6" spans="1:251">
      <c r="A6" s="4" t="s">
        <v>233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234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235</v>
      </c>
      <c r="B8" s="6">
        <v>45323</v>
      </c>
      <c r="C8" s="6">
        <v>45323</v>
      </c>
      <c r="D8" s="6">
        <v>45323</v>
      </c>
      <c r="E8" s="6">
        <v>45323</v>
      </c>
      <c r="F8" s="6">
        <v>45323</v>
      </c>
      <c r="G8" s="6">
        <v>45323</v>
      </c>
      <c r="H8" s="6">
        <v>45323</v>
      </c>
      <c r="I8" s="6">
        <v>45323</v>
      </c>
      <c r="J8" s="6">
        <v>45323</v>
      </c>
      <c r="K8" s="6">
        <v>45323</v>
      </c>
      <c r="L8" s="6">
        <v>45323</v>
      </c>
      <c r="M8" s="6">
        <v>45323</v>
      </c>
      <c r="N8" s="6">
        <v>45323</v>
      </c>
      <c r="O8" s="6">
        <v>45323</v>
      </c>
      <c r="P8" s="6">
        <v>45323</v>
      </c>
      <c r="Q8" s="6">
        <v>45323</v>
      </c>
      <c r="R8" s="6">
        <v>45323</v>
      </c>
      <c r="S8" s="6">
        <v>45323</v>
      </c>
      <c r="T8" s="6">
        <v>45323</v>
      </c>
      <c r="U8" s="6">
        <v>45323</v>
      </c>
      <c r="V8" s="6">
        <v>45323</v>
      </c>
      <c r="W8" s="6">
        <v>45323</v>
      </c>
      <c r="X8" s="6">
        <v>45323</v>
      </c>
      <c r="Y8" s="6">
        <v>45323</v>
      </c>
      <c r="Z8" s="6">
        <v>45323</v>
      </c>
      <c r="AA8" s="6">
        <v>45323</v>
      </c>
      <c r="AB8" s="6">
        <v>45323</v>
      </c>
      <c r="AC8" s="6">
        <v>45323</v>
      </c>
      <c r="AD8" s="6">
        <v>45323</v>
      </c>
      <c r="AE8" s="6">
        <v>45323</v>
      </c>
      <c r="AF8" s="6">
        <v>45323</v>
      </c>
      <c r="AG8" s="6">
        <v>45323</v>
      </c>
      <c r="AH8" s="6">
        <v>45323</v>
      </c>
      <c r="AI8" s="6">
        <v>45323</v>
      </c>
      <c r="AJ8" s="6">
        <v>45323</v>
      </c>
      <c r="AK8" s="6">
        <v>45323</v>
      </c>
      <c r="AL8" s="6">
        <v>45323</v>
      </c>
      <c r="AM8" s="6">
        <v>45323</v>
      </c>
      <c r="AN8" s="6">
        <v>45323</v>
      </c>
      <c r="AO8" s="6">
        <v>45323</v>
      </c>
      <c r="AP8" s="6">
        <v>45323</v>
      </c>
      <c r="AQ8" s="6">
        <v>45323</v>
      </c>
      <c r="AR8" s="6">
        <v>45323</v>
      </c>
      <c r="AS8" s="6">
        <v>45323</v>
      </c>
      <c r="AT8" s="6">
        <v>45323</v>
      </c>
      <c r="AU8" s="6">
        <v>45323</v>
      </c>
      <c r="AV8" s="6">
        <v>45323</v>
      </c>
      <c r="AW8" s="6">
        <v>45323</v>
      </c>
      <c r="AX8" s="6">
        <v>45323</v>
      </c>
      <c r="AY8" s="6">
        <v>45323</v>
      </c>
      <c r="AZ8" s="6">
        <v>45323</v>
      </c>
      <c r="BA8" s="6">
        <v>45323</v>
      </c>
      <c r="BB8" s="6">
        <v>45323</v>
      </c>
      <c r="BC8" s="6">
        <v>45323</v>
      </c>
      <c r="BD8" s="6">
        <v>45323</v>
      </c>
      <c r="BE8" s="6">
        <v>45323</v>
      </c>
      <c r="BF8" s="6">
        <v>45323</v>
      </c>
      <c r="BG8" s="6">
        <v>45323</v>
      </c>
      <c r="BH8" s="6">
        <v>45323</v>
      </c>
      <c r="BI8" s="6">
        <v>45323</v>
      </c>
      <c r="BJ8" s="6">
        <v>45323</v>
      </c>
      <c r="BK8" s="6">
        <v>45323</v>
      </c>
      <c r="BL8" s="6">
        <v>45323</v>
      </c>
      <c r="BM8" s="6">
        <v>45323</v>
      </c>
      <c r="BN8" s="6">
        <v>45323</v>
      </c>
      <c r="BO8" s="6">
        <v>45323</v>
      </c>
      <c r="BP8" s="6">
        <v>45323</v>
      </c>
      <c r="BQ8" s="6">
        <v>45323</v>
      </c>
      <c r="BR8" s="6">
        <v>45323</v>
      </c>
      <c r="BS8" s="6">
        <v>45323</v>
      </c>
      <c r="BT8" s="6">
        <v>45323</v>
      </c>
      <c r="BU8" s="6">
        <v>45323</v>
      </c>
      <c r="BV8" s="6">
        <v>45323</v>
      </c>
      <c r="BW8" s="6">
        <v>45323</v>
      </c>
      <c r="BX8" s="6">
        <v>45323</v>
      </c>
      <c r="BY8" s="6">
        <v>45323</v>
      </c>
      <c r="BZ8" s="6">
        <v>45323</v>
      </c>
      <c r="CA8" s="6">
        <v>45323</v>
      </c>
      <c r="CB8" s="6">
        <v>45323</v>
      </c>
      <c r="CC8" s="6">
        <v>45323</v>
      </c>
      <c r="CD8" s="6">
        <v>45323</v>
      </c>
      <c r="CE8" s="6">
        <v>45323</v>
      </c>
      <c r="CF8" s="6">
        <v>45323</v>
      </c>
      <c r="CG8" s="6">
        <v>45323</v>
      </c>
      <c r="CH8" s="6">
        <v>45323</v>
      </c>
      <c r="CI8" s="6">
        <v>45323</v>
      </c>
      <c r="CJ8" s="6">
        <v>45323</v>
      </c>
      <c r="CK8" s="6">
        <v>45323</v>
      </c>
      <c r="CL8" s="6">
        <v>45323</v>
      </c>
      <c r="CM8" s="6">
        <v>45323</v>
      </c>
      <c r="CN8" s="6">
        <v>45323</v>
      </c>
      <c r="CO8" s="6">
        <v>45323</v>
      </c>
      <c r="CP8" s="6">
        <v>45323</v>
      </c>
      <c r="CQ8" s="6">
        <v>45323</v>
      </c>
      <c r="CR8" s="6">
        <v>45323</v>
      </c>
      <c r="CS8" s="6">
        <v>45323</v>
      </c>
      <c r="CT8" s="6">
        <v>45323</v>
      </c>
      <c r="CU8" s="6">
        <v>45323</v>
      </c>
      <c r="CV8" s="6">
        <v>45323</v>
      </c>
      <c r="CW8" s="6">
        <v>45323</v>
      </c>
      <c r="CX8" s="6">
        <v>45323</v>
      </c>
      <c r="CY8" s="6">
        <v>45323</v>
      </c>
      <c r="CZ8" s="6">
        <v>45323</v>
      </c>
      <c r="DA8" s="6">
        <v>45323</v>
      </c>
      <c r="DB8" s="6">
        <v>45323</v>
      </c>
      <c r="DC8" s="6">
        <v>45323</v>
      </c>
      <c r="DD8" s="6">
        <v>45323</v>
      </c>
      <c r="DE8" s="6">
        <v>45323</v>
      </c>
      <c r="DF8" s="6">
        <v>45323</v>
      </c>
      <c r="DG8" s="6">
        <v>45323</v>
      </c>
      <c r="DH8" s="6">
        <v>45323</v>
      </c>
      <c r="DI8" s="6">
        <v>45323</v>
      </c>
      <c r="DJ8" s="6">
        <v>45323</v>
      </c>
      <c r="DK8" s="6">
        <v>45323</v>
      </c>
      <c r="DL8" s="6">
        <v>45323</v>
      </c>
      <c r="DM8" s="6">
        <v>45323</v>
      </c>
      <c r="DN8" s="6">
        <v>45323</v>
      </c>
      <c r="DO8" s="6">
        <v>45323</v>
      </c>
      <c r="DP8" s="6">
        <v>45323</v>
      </c>
      <c r="DQ8" s="6">
        <v>45323</v>
      </c>
      <c r="DR8" s="6">
        <v>45323</v>
      </c>
      <c r="DS8" s="6">
        <v>45323</v>
      </c>
      <c r="DT8" s="6">
        <v>45323</v>
      </c>
      <c r="DU8" s="6">
        <v>45323</v>
      </c>
      <c r="DV8" s="6">
        <v>45323</v>
      </c>
      <c r="DW8" s="6">
        <v>45323</v>
      </c>
      <c r="DX8" s="6">
        <v>45323</v>
      </c>
      <c r="DY8" s="6">
        <v>45323</v>
      </c>
      <c r="DZ8" s="6">
        <v>45323</v>
      </c>
      <c r="EA8" s="6">
        <v>45323</v>
      </c>
      <c r="EB8" s="6">
        <v>45323</v>
      </c>
      <c r="EC8" s="6">
        <v>45323</v>
      </c>
      <c r="ED8" s="6">
        <v>45323</v>
      </c>
      <c r="EE8" s="6">
        <v>45323</v>
      </c>
      <c r="EF8" s="6">
        <v>45323</v>
      </c>
      <c r="EG8" s="6">
        <v>45323</v>
      </c>
      <c r="EH8" s="6">
        <v>45323</v>
      </c>
      <c r="EI8" s="6">
        <v>45323</v>
      </c>
      <c r="EJ8" s="6">
        <v>45323</v>
      </c>
      <c r="EK8" s="6">
        <v>45323</v>
      </c>
      <c r="EL8" s="6">
        <v>45323</v>
      </c>
      <c r="EM8" s="6">
        <v>45323</v>
      </c>
      <c r="EN8" s="6">
        <v>45323</v>
      </c>
      <c r="EO8" s="6">
        <v>45323</v>
      </c>
      <c r="EP8" s="6">
        <v>45323</v>
      </c>
      <c r="EQ8" s="6">
        <v>45323</v>
      </c>
      <c r="ER8" s="6">
        <v>45323</v>
      </c>
      <c r="ES8" s="6">
        <v>45323</v>
      </c>
      <c r="ET8" s="6">
        <v>45323</v>
      </c>
      <c r="EU8" s="6">
        <v>45323</v>
      </c>
      <c r="EV8" s="6">
        <v>45323</v>
      </c>
      <c r="EW8" s="6">
        <v>45323</v>
      </c>
      <c r="EX8" s="6">
        <v>45323</v>
      </c>
      <c r="EY8" s="6">
        <v>45323</v>
      </c>
      <c r="EZ8" s="6">
        <v>45323</v>
      </c>
      <c r="FA8" s="6">
        <v>45323</v>
      </c>
      <c r="FB8" s="6">
        <v>45323</v>
      </c>
      <c r="FC8" s="6">
        <v>45323</v>
      </c>
      <c r="FD8" s="6">
        <v>45323</v>
      </c>
      <c r="FE8" s="6">
        <v>45323</v>
      </c>
      <c r="FF8" s="6">
        <v>45323</v>
      </c>
      <c r="FG8" s="6">
        <v>45323</v>
      </c>
      <c r="FH8" s="6">
        <v>45323</v>
      </c>
      <c r="FI8" s="6">
        <v>45323</v>
      </c>
      <c r="FJ8" s="6">
        <v>45323</v>
      </c>
      <c r="FK8" s="6">
        <v>45323</v>
      </c>
      <c r="FL8" s="6">
        <v>45323</v>
      </c>
      <c r="FM8" s="6">
        <v>45323</v>
      </c>
      <c r="FN8" s="6">
        <v>45323</v>
      </c>
      <c r="FO8" s="6">
        <v>45323</v>
      </c>
      <c r="FP8" s="6">
        <v>45323</v>
      </c>
      <c r="FQ8" s="6">
        <v>45323</v>
      </c>
      <c r="FR8" s="6">
        <v>45323</v>
      </c>
      <c r="FS8" s="6">
        <v>45323</v>
      </c>
      <c r="FT8" s="6">
        <v>45323</v>
      </c>
      <c r="FU8" s="6">
        <v>45323</v>
      </c>
      <c r="FV8" s="6">
        <v>45323</v>
      </c>
      <c r="FW8" s="6">
        <v>45323</v>
      </c>
      <c r="FX8" s="6">
        <v>45323</v>
      </c>
      <c r="FY8" s="6">
        <v>45323</v>
      </c>
      <c r="FZ8" s="6">
        <v>45323</v>
      </c>
      <c r="GA8" s="6">
        <v>45323</v>
      </c>
      <c r="GB8" s="6">
        <v>45323</v>
      </c>
      <c r="GC8" s="6">
        <v>45323</v>
      </c>
      <c r="GD8" s="6">
        <v>45323</v>
      </c>
      <c r="GE8" s="6">
        <v>45323</v>
      </c>
      <c r="GF8" s="6">
        <v>45323</v>
      </c>
      <c r="GG8" s="6">
        <v>45323</v>
      </c>
      <c r="GH8" s="6">
        <v>45323</v>
      </c>
      <c r="GI8" s="6">
        <v>45323</v>
      </c>
      <c r="GJ8" s="6">
        <v>45323</v>
      </c>
      <c r="GK8" s="6">
        <v>45323</v>
      </c>
      <c r="GL8" s="6">
        <v>45323</v>
      </c>
      <c r="GM8" s="6">
        <v>45323</v>
      </c>
      <c r="GN8" s="6">
        <v>45323</v>
      </c>
      <c r="GO8" s="6">
        <v>45323</v>
      </c>
      <c r="GP8" s="6">
        <v>45323</v>
      </c>
      <c r="GQ8" s="6">
        <v>45323</v>
      </c>
      <c r="GR8" s="6">
        <v>45323</v>
      </c>
      <c r="GS8" s="6">
        <v>45323</v>
      </c>
      <c r="GT8" s="6">
        <v>45323</v>
      </c>
      <c r="GU8" s="6">
        <v>45323</v>
      </c>
      <c r="GV8" s="6">
        <v>45323</v>
      </c>
      <c r="GW8" s="6">
        <v>45323</v>
      </c>
      <c r="GX8" s="6">
        <v>45323</v>
      </c>
      <c r="GY8" s="6">
        <v>45323</v>
      </c>
      <c r="GZ8" s="6">
        <v>45323</v>
      </c>
      <c r="HA8" s="6">
        <v>45323</v>
      </c>
      <c r="HB8" s="6">
        <v>45323</v>
      </c>
      <c r="HC8" s="6">
        <v>45323</v>
      </c>
      <c r="HD8" s="6">
        <v>45323</v>
      </c>
      <c r="HE8" s="6">
        <v>45323</v>
      </c>
      <c r="HF8" s="6">
        <v>45323</v>
      </c>
      <c r="HG8" s="6">
        <v>45323</v>
      </c>
      <c r="HH8" s="6">
        <v>45323</v>
      </c>
      <c r="HI8" s="6">
        <v>45323</v>
      </c>
      <c r="HJ8" s="6">
        <v>45323</v>
      </c>
      <c r="HK8" s="6">
        <v>45323</v>
      </c>
      <c r="HL8" s="6">
        <v>45323</v>
      </c>
      <c r="HM8" s="6">
        <v>45323</v>
      </c>
      <c r="HN8" s="6">
        <v>45323</v>
      </c>
      <c r="HO8" s="6">
        <v>45323</v>
      </c>
      <c r="HP8" s="6">
        <v>45323</v>
      </c>
      <c r="HQ8" s="6">
        <v>45323</v>
      </c>
      <c r="HR8" s="6">
        <v>45323</v>
      </c>
      <c r="HS8" s="6">
        <v>45323</v>
      </c>
      <c r="HT8" s="6">
        <v>45323</v>
      </c>
      <c r="HU8" s="6">
        <v>45323</v>
      </c>
      <c r="HV8" s="6">
        <v>45323</v>
      </c>
      <c r="HW8" s="6">
        <v>45323</v>
      </c>
      <c r="HX8" s="6">
        <v>45323</v>
      </c>
      <c r="HY8" s="6">
        <v>45323</v>
      </c>
      <c r="HZ8" s="6">
        <v>45323</v>
      </c>
      <c r="IA8" s="6">
        <v>45323</v>
      </c>
      <c r="IB8" s="6">
        <v>45323</v>
      </c>
      <c r="IC8" s="6">
        <v>45323</v>
      </c>
      <c r="ID8" s="6">
        <v>45323</v>
      </c>
      <c r="IE8" s="6">
        <v>45323</v>
      </c>
      <c r="IF8" s="6">
        <v>45323</v>
      </c>
      <c r="IG8" s="6">
        <v>45323</v>
      </c>
      <c r="IH8" s="6">
        <v>45323</v>
      </c>
      <c r="II8" s="6">
        <v>45323</v>
      </c>
      <c r="IJ8" s="6">
        <v>45323</v>
      </c>
      <c r="IK8" s="6">
        <v>45323</v>
      </c>
      <c r="IL8" s="6">
        <v>45323</v>
      </c>
      <c r="IM8" s="6">
        <v>45323</v>
      </c>
      <c r="IN8" s="6">
        <v>45323</v>
      </c>
      <c r="IO8" s="6">
        <v>45323</v>
      </c>
      <c r="IP8" s="6">
        <v>45323</v>
      </c>
      <c r="IQ8" s="6">
        <v>45323</v>
      </c>
    </row>
    <row r="9" spans="1:251">
      <c r="A9" s="4" t="s">
        <v>236</v>
      </c>
      <c r="B9" s="1">
        <v>10</v>
      </c>
      <c r="C9" s="1">
        <v>10</v>
      </c>
      <c r="D9" s="1">
        <v>10</v>
      </c>
      <c r="E9" s="1">
        <v>10</v>
      </c>
      <c r="F9" s="1">
        <v>10</v>
      </c>
      <c r="G9" s="1">
        <v>10</v>
      </c>
      <c r="H9" s="1">
        <v>10</v>
      </c>
      <c r="I9" s="1">
        <v>10</v>
      </c>
      <c r="J9" s="1">
        <v>10</v>
      </c>
      <c r="K9" s="1">
        <v>10</v>
      </c>
      <c r="L9" s="1">
        <v>10</v>
      </c>
      <c r="M9" s="1">
        <v>10</v>
      </c>
      <c r="N9" s="1">
        <v>10</v>
      </c>
      <c r="O9" s="1">
        <v>10</v>
      </c>
      <c r="P9" s="1">
        <v>10</v>
      </c>
      <c r="Q9" s="1">
        <v>10</v>
      </c>
      <c r="R9" s="1">
        <v>10</v>
      </c>
      <c r="S9" s="1">
        <v>10</v>
      </c>
      <c r="T9" s="1">
        <v>10</v>
      </c>
      <c r="U9" s="1">
        <v>10</v>
      </c>
      <c r="V9" s="1">
        <v>10</v>
      </c>
      <c r="W9" s="1">
        <v>10</v>
      </c>
      <c r="X9" s="1">
        <v>10</v>
      </c>
      <c r="Y9" s="1">
        <v>10</v>
      </c>
      <c r="Z9" s="1">
        <v>10</v>
      </c>
      <c r="AA9" s="1">
        <v>10</v>
      </c>
      <c r="AB9" s="1">
        <v>10</v>
      </c>
      <c r="AC9" s="1">
        <v>10</v>
      </c>
      <c r="AD9" s="1">
        <v>10</v>
      </c>
      <c r="AE9" s="1">
        <v>10</v>
      </c>
      <c r="AF9" s="1">
        <v>10</v>
      </c>
      <c r="AG9" s="1">
        <v>10</v>
      </c>
      <c r="AH9" s="1">
        <v>10</v>
      </c>
      <c r="AI9" s="1">
        <v>10</v>
      </c>
      <c r="AJ9" s="1">
        <v>10</v>
      </c>
      <c r="AK9" s="1">
        <v>10</v>
      </c>
      <c r="AL9" s="1">
        <v>10</v>
      </c>
      <c r="AM9" s="1">
        <v>10</v>
      </c>
      <c r="AN9" s="1">
        <v>10</v>
      </c>
      <c r="AO9" s="1">
        <v>10</v>
      </c>
      <c r="AP9" s="1">
        <v>10</v>
      </c>
      <c r="AQ9" s="1">
        <v>10</v>
      </c>
      <c r="AR9" s="1">
        <v>10</v>
      </c>
      <c r="AS9" s="1">
        <v>10</v>
      </c>
      <c r="AT9" s="1">
        <v>10</v>
      </c>
      <c r="AU9" s="1">
        <v>10</v>
      </c>
      <c r="AV9" s="1">
        <v>10</v>
      </c>
      <c r="AW9" s="1">
        <v>10</v>
      </c>
      <c r="AX9" s="1">
        <v>10</v>
      </c>
      <c r="AY9" s="1">
        <v>10</v>
      </c>
      <c r="AZ9" s="1">
        <v>10</v>
      </c>
      <c r="BA9" s="1">
        <v>10</v>
      </c>
      <c r="BB9" s="1">
        <v>10</v>
      </c>
      <c r="BC9" s="1">
        <v>10</v>
      </c>
      <c r="BD9" s="1">
        <v>10</v>
      </c>
      <c r="BE9" s="1">
        <v>10</v>
      </c>
      <c r="BF9" s="1">
        <v>10</v>
      </c>
      <c r="BG9" s="1">
        <v>10</v>
      </c>
      <c r="BH9" s="1">
        <v>10</v>
      </c>
      <c r="BI9" s="1">
        <v>10</v>
      </c>
      <c r="BJ9" s="1">
        <v>10</v>
      </c>
      <c r="BK9" s="1">
        <v>10</v>
      </c>
      <c r="BL9" s="1">
        <v>10</v>
      </c>
      <c r="BM9" s="1">
        <v>10</v>
      </c>
      <c r="BN9" s="1">
        <v>10</v>
      </c>
      <c r="BO9" s="1">
        <v>10</v>
      </c>
      <c r="BP9" s="1">
        <v>10</v>
      </c>
      <c r="BQ9" s="1">
        <v>10</v>
      </c>
      <c r="BR9" s="1">
        <v>10</v>
      </c>
      <c r="BS9" s="1">
        <v>10</v>
      </c>
      <c r="BT9" s="1">
        <v>10</v>
      </c>
      <c r="BU9" s="1">
        <v>10</v>
      </c>
      <c r="BV9" s="1">
        <v>10</v>
      </c>
      <c r="BW9" s="1">
        <v>10</v>
      </c>
      <c r="BX9" s="1">
        <v>10</v>
      </c>
      <c r="BY9" s="1">
        <v>10</v>
      </c>
      <c r="BZ9" s="1">
        <v>10</v>
      </c>
      <c r="CA9" s="1">
        <v>10</v>
      </c>
      <c r="CB9" s="1">
        <v>10</v>
      </c>
      <c r="CC9" s="1">
        <v>10</v>
      </c>
      <c r="CD9" s="1">
        <v>10</v>
      </c>
      <c r="CE9" s="1">
        <v>10</v>
      </c>
      <c r="CF9" s="1">
        <v>10</v>
      </c>
      <c r="CG9" s="1">
        <v>10</v>
      </c>
      <c r="CH9" s="1">
        <v>10</v>
      </c>
      <c r="CI9" s="1">
        <v>10</v>
      </c>
      <c r="CJ9" s="1">
        <v>10</v>
      </c>
      <c r="CK9" s="1">
        <v>10</v>
      </c>
      <c r="CL9" s="1">
        <v>10</v>
      </c>
      <c r="CM9" s="1">
        <v>10</v>
      </c>
      <c r="CN9" s="1">
        <v>10</v>
      </c>
      <c r="CO9" s="1">
        <v>10</v>
      </c>
      <c r="CP9" s="1">
        <v>10</v>
      </c>
      <c r="CQ9" s="1">
        <v>10</v>
      </c>
      <c r="CR9" s="1">
        <v>10</v>
      </c>
      <c r="CS9" s="1">
        <v>10</v>
      </c>
      <c r="CT9" s="1">
        <v>10</v>
      </c>
      <c r="CU9" s="1">
        <v>10</v>
      </c>
      <c r="CV9" s="1">
        <v>10</v>
      </c>
      <c r="CW9" s="1">
        <v>10</v>
      </c>
      <c r="CX9" s="1">
        <v>10</v>
      </c>
      <c r="CY9" s="1">
        <v>10</v>
      </c>
      <c r="CZ9" s="1">
        <v>10</v>
      </c>
      <c r="DA9" s="1">
        <v>10</v>
      </c>
      <c r="DB9" s="1">
        <v>10</v>
      </c>
      <c r="DC9" s="1">
        <v>10</v>
      </c>
      <c r="DD9" s="1">
        <v>10</v>
      </c>
      <c r="DE9" s="1">
        <v>10</v>
      </c>
      <c r="DF9" s="1">
        <v>10</v>
      </c>
      <c r="DG9" s="1">
        <v>10</v>
      </c>
      <c r="DH9" s="1">
        <v>10</v>
      </c>
      <c r="DI9" s="1">
        <v>10</v>
      </c>
      <c r="DJ9" s="1">
        <v>10</v>
      </c>
      <c r="DK9" s="1">
        <v>10</v>
      </c>
      <c r="DL9" s="1">
        <v>10</v>
      </c>
      <c r="DM9" s="1">
        <v>10</v>
      </c>
      <c r="DN9" s="1">
        <v>10</v>
      </c>
      <c r="DO9" s="1">
        <v>10</v>
      </c>
      <c r="DP9" s="1">
        <v>10</v>
      </c>
      <c r="DQ9" s="1">
        <v>10</v>
      </c>
      <c r="DR9" s="1">
        <v>10</v>
      </c>
      <c r="DS9" s="1">
        <v>10</v>
      </c>
      <c r="DT9" s="1">
        <v>10</v>
      </c>
      <c r="DU9" s="1">
        <v>10</v>
      </c>
      <c r="DV9" s="1">
        <v>10</v>
      </c>
      <c r="DW9" s="1">
        <v>10</v>
      </c>
      <c r="DX9" s="1">
        <v>10</v>
      </c>
      <c r="DY9" s="1">
        <v>10</v>
      </c>
      <c r="DZ9" s="1">
        <v>10</v>
      </c>
      <c r="EA9" s="1">
        <v>10</v>
      </c>
      <c r="EB9" s="1">
        <v>10</v>
      </c>
      <c r="EC9" s="1">
        <v>10</v>
      </c>
      <c r="ED9" s="1">
        <v>10</v>
      </c>
      <c r="EE9" s="1">
        <v>10</v>
      </c>
      <c r="EF9" s="1">
        <v>10</v>
      </c>
      <c r="EG9" s="1">
        <v>10</v>
      </c>
      <c r="EH9" s="1">
        <v>10</v>
      </c>
      <c r="EI9" s="1">
        <v>10</v>
      </c>
      <c r="EJ9" s="1">
        <v>10</v>
      </c>
      <c r="EK9" s="1">
        <v>10</v>
      </c>
      <c r="EL9" s="1">
        <v>10</v>
      </c>
      <c r="EM9" s="1">
        <v>10</v>
      </c>
      <c r="EN9" s="1">
        <v>10</v>
      </c>
      <c r="EO9" s="1">
        <v>10</v>
      </c>
      <c r="EP9" s="1">
        <v>10</v>
      </c>
      <c r="EQ9" s="1">
        <v>10</v>
      </c>
      <c r="ER9" s="1">
        <v>10</v>
      </c>
      <c r="ES9" s="1">
        <v>10</v>
      </c>
      <c r="ET9" s="1">
        <v>10</v>
      </c>
      <c r="EU9" s="1">
        <v>10</v>
      </c>
      <c r="EV9" s="1">
        <v>10</v>
      </c>
      <c r="EW9" s="1">
        <v>10</v>
      </c>
      <c r="EX9" s="1">
        <v>10</v>
      </c>
      <c r="EY9" s="1">
        <v>10</v>
      </c>
      <c r="EZ9" s="1">
        <v>10</v>
      </c>
      <c r="FA9" s="1">
        <v>10</v>
      </c>
      <c r="FB9" s="1">
        <v>10</v>
      </c>
      <c r="FC9" s="1">
        <v>10</v>
      </c>
      <c r="FD9" s="1">
        <v>10</v>
      </c>
      <c r="FE9" s="1">
        <v>10</v>
      </c>
      <c r="FF9" s="1">
        <v>10</v>
      </c>
      <c r="FG9" s="1">
        <v>10</v>
      </c>
      <c r="FH9" s="1">
        <v>10</v>
      </c>
      <c r="FI9" s="1">
        <v>10</v>
      </c>
      <c r="FJ9" s="1">
        <v>10</v>
      </c>
      <c r="FK9" s="1">
        <v>10</v>
      </c>
      <c r="FL9" s="1">
        <v>10</v>
      </c>
      <c r="FM9" s="1">
        <v>10</v>
      </c>
      <c r="FN9" s="1">
        <v>10</v>
      </c>
      <c r="FO9" s="1">
        <v>10</v>
      </c>
      <c r="FP9" s="1">
        <v>10</v>
      </c>
      <c r="FQ9" s="1">
        <v>10</v>
      </c>
      <c r="FR9" s="1">
        <v>10</v>
      </c>
      <c r="FS9" s="1">
        <v>10</v>
      </c>
      <c r="FT9" s="1">
        <v>10</v>
      </c>
      <c r="FU9" s="1">
        <v>10</v>
      </c>
      <c r="FV9" s="1">
        <v>10</v>
      </c>
      <c r="FW9" s="1">
        <v>10</v>
      </c>
      <c r="FX9" s="1">
        <v>10</v>
      </c>
      <c r="FY9" s="1">
        <v>10</v>
      </c>
      <c r="FZ9" s="1">
        <v>10</v>
      </c>
      <c r="GA9" s="1">
        <v>10</v>
      </c>
      <c r="GB9" s="1">
        <v>10</v>
      </c>
      <c r="GC9" s="1">
        <v>10</v>
      </c>
      <c r="GD9" s="1">
        <v>10</v>
      </c>
      <c r="GE9" s="1">
        <v>10</v>
      </c>
      <c r="GF9" s="1">
        <v>10</v>
      </c>
      <c r="GG9" s="1">
        <v>10</v>
      </c>
      <c r="GH9" s="1">
        <v>10</v>
      </c>
      <c r="GI9" s="1">
        <v>10</v>
      </c>
      <c r="GJ9" s="1">
        <v>10</v>
      </c>
      <c r="GK9" s="1">
        <v>10</v>
      </c>
      <c r="GL9" s="1">
        <v>10</v>
      </c>
      <c r="GM9" s="1">
        <v>10</v>
      </c>
      <c r="GN9" s="1">
        <v>10</v>
      </c>
      <c r="GO9" s="1">
        <v>10</v>
      </c>
      <c r="GP9" s="1">
        <v>10</v>
      </c>
      <c r="GQ9" s="1">
        <v>10</v>
      </c>
      <c r="GR9" s="1">
        <v>10</v>
      </c>
      <c r="GS9" s="1">
        <v>10</v>
      </c>
      <c r="GT9" s="1">
        <v>10</v>
      </c>
      <c r="GU9" s="1">
        <v>10</v>
      </c>
      <c r="GV9" s="1">
        <v>10</v>
      </c>
      <c r="GW9" s="1">
        <v>10</v>
      </c>
      <c r="GX9" s="1">
        <v>10</v>
      </c>
      <c r="GY9" s="1">
        <v>10</v>
      </c>
      <c r="GZ9" s="1">
        <v>10</v>
      </c>
      <c r="HA9" s="1">
        <v>10</v>
      </c>
      <c r="HB9" s="1">
        <v>10</v>
      </c>
      <c r="HC9" s="1">
        <v>10</v>
      </c>
      <c r="HD9" s="1">
        <v>10</v>
      </c>
      <c r="HE9" s="1">
        <v>10</v>
      </c>
      <c r="HF9" s="1">
        <v>10</v>
      </c>
      <c r="HG9" s="1">
        <v>10</v>
      </c>
      <c r="HH9" s="1">
        <v>10</v>
      </c>
      <c r="HI9" s="1">
        <v>10</v>
      </c>
      <c r="HJ9" s="1">
        <v>10</v>
      </c>
      <c r="HK9" s="1">
        <v>10</v>
      </c>
      <c r="HL9" s="1">
        <v>10</v>
      </c>
      <c r="HM9" s="1">
        <v>10</v>
      </c>
      <c r="HN9" s="1">
        <v>10</v>
      </c>
      <c r="HO9" s="1">
        <v>10</v>
      </c>
      <c r="HP9" s="1">
        <v>10</v>
      </c>
      <c r="HQ9" s="1">
        <v>10</v>
      </c>
      <c r="HR9" s="1">
        <v>10</v>
      </c>
      <c r="HS9" s="1">
        <v>10</v>
      </c>
      <c r="HT9" s="1">
        <v>10</v>
      </c>
      <c r="HU9" s="1">
        <v>10</v>
      </c>
      <c r="HV9" s="1">
        <v>10</v>
      </c>
      <c r="HW9" s="1">
        <v>10</v>
      </c>
      <c r="HX9" s="1">
        <v>10</v>
      </c>
      <c r="HY9" s="1">
        <v>10</v>
      </c>
      <c r="HZ9" s="1">
        <v>10</v>
      </c>
      <c r="IA9" s="1">
        <v>10</v>
      </c>
      <c r="IB9" s="1">
        <v>10</v>
      </c>
      <c r="IC9" s="1">
        <v>10</v>
      </c>
      <c r="ID9" s="1">
        <v>10</v>
      </c>
      <c r="IE9" s="1">
        <v>10</v>
      </c>
      <c r="IF9" s="1">
        <v>10</v>
      </c>
      <c r="IG9" s="1">
        <v>10</v>
      </c>
      <c r="IH9" s="1">
        <v>10</v>
      </c>
      <c r="II9" s="1">
        <v>10</v>
      </c>
      <c r="IJ9" s="1">
        <v>10</v>
      </c>
      <c r="IK9" s="1">
        <v>10</v>
      </c>
      <c r="IL9" s="1">
        <v>10</v>
      </c>
      <c r="IM9" s="1">
        <v>10</v>
      </c>
      <c r="IN9" s="1">
        <v>10</v>
      </c>
      <c r="IO9" s="1">
        <v>10</v>
      </c>
      <c r="IP9" s="1">
        <v>10</v>
      </c>
      <c r="IQ9" s="1">
        <v>10</v>
      </c>
    </row>
    <row r="10" spans="1:251">
      <c r="A10" s="4" t="s">
        <v>237</v>
      </c>
      <c r="B10" s="8" t="s">
        <v>3510</v>
      </c>
      <c r="C10" s="8" t="s">
        <v>3511</v>
      </c>
      <c r="D10" s="8" t="s">
        <v>3512</v>
      </c>
      <c r="E10" s="8" t="s">
        <v>3513</v>
      </c>
      <c r="F10" s="8" t="s">
        <v>3514</v>
      </c>
      <c r="G10" s="8" t="s">
        <v>3515</v>
      </c>
      <c r="H10" s="8" t="s">
        <v>3516</v>
      </c>
      <c r="I10" s="8" t="s">
        <v>3517</v>
      </c>
      <c r="J10" s="8" t="s">
        <v>3518</v>
      </c>
      <c r="K10" s="8" t="s">
        <v>3519</v>
      </c>
      <c r="L10" s="8" t="s">
        <v>3520</v>
      </c>
      <c r="M10" s="8" t="s">
        <v>3521</v>
      </c>
      <c r="N10" s="8" t="s">
        <v>3522</v>
      </c>
      <c r="O10" s="8" t="s">
        <v>3523</v>
      </c>
      <c r="P10" s="8" t="s">
        <v>3524</v>
      </c>
      <c r="Q10" s="8" t="s">
        <v>3525</v>
      </c>
      <c r="R10" s="8" t="s">
        <v>3526</v>
      </c>
      <c r="S10" s="8" t="s">
        <v>3527</v>
      </c>
      <c r="T10" s="8" t="s">
        <v>3528</v>
      </c>
      <c r="U10" s="8" t="s">
        <v>3529</v>
      </c>
      <c r="V10" s="8" t="s">
        <v>3530</v>
      </c>
      <c r="W10" s="8" t="s">
        <v>3531</v>
      </c>
      <c r="X10" s="8" t="s">
        <v>3532</v>
      </c>
      <c r="Y10" s="8" t="s">
        <v>3533</v>
      </c>
      <c r="Z10" s="8" t="s">
        <v>3534</v>
      </c>
      <c r="AA10" s="8" t="s">
        <v>3535</v>
      </c>
      <c r="AB10" s="8" t="s">
        <v>3536</v>
      </c>
      <c r="AC10" s="8" t="s">
        <v>3537</v>
      </c>
      <c r="AD10" s="8" t="s">
        <v>3538</v>
      </c>
      <c r="AE10" s="8" t="s">
        <v>3539</v>
      </c>
      <c r="AF10" s="8" t="s">
        <v>3540</v>
      </c>
      <c r="AG10" s="8" t="s">
        <v>3541</v>
      </c>
      <c r="AH10" s="8" t="s">
        <v>3542</v>
      </c>
      <c r="AI10" s="8" t="s">
        <v>3543</v>
      </c>
      <c r="AJ10" s="8" t="s">
        <v>3544</v>
      </c>
      <c r="AK10" s="8" t="s">
        <v>3545</v>
      </c>
      <c r="AL10" s="8" t="s">
        <v>3546</v>
      </c>
      <c r="AM10" s="8" t="s">
        <v>3547</v>
      </c>
      <c r="AN10" s="8" t="s">
        <v>3548</v>
      </c>
      <c r="AO10" s="8" t="s">
        <v>3549</v>
      </c>
      <c r="AP10" s="8" t="s">
        <v>3550</v>
      </c>
      <c r="AQ10" s="8" t="s">
        <v>3551</v>
      </c>
      <c r="AR10" s="8" t="s">
        <v>3552</v>
      </c>
      <c r="AS10" s="8" t="s">
        <v>3553</v>
      </c>
      <c r="AT10" s="8" t="s">
        <v>3554</v>
      </c>
      <c r="AU10" s="8" t="s">
        <v>3555</v>
      </c>
      <c r="AV10" s="8" t="s">
        <v>3556</v>
      </c>
      <c r="AW10" s="8" t="s">
        <v>3557</v>
      </c>
      <c r="AX10" s="8" t="s">
        <v>3558</v>
      </c>
      <c r="AY10" s="8" t="s">
        <v>3559</v>
      </c>
      <c r="AZ10" s="8" t="s">
        <v>3560</v>
      </c>
      <c r="BA10" s="8" t="s">
        <v>3561</v>
      </c>
      <c r="BB10" s="8" t="s">
        <v>3562</v>
      </c>
      <c r="BC10" s="8" t="s">
        <v>3563</v>
      </c>
      <c r="BD10" s="8" t="s">
        <v>3564</v>
      </c>
      <c r="BE10" s="8" t="s">
        <v>3565</v>
      </c>
      <c r="BF10" s="8" t="s">
        <v>3566</v>
      </c>
      <c r="BG10" s="8" t="s">
        <v>3567</v>
      </c>
      <c r="BH10" s="8" t="s">
        <v>3568</v>
      </c>
      <c r="BI10" s="8" t="s">
        <v>3569</v>
      </c>
      <c r="BJ10" s="8" t="s">
        <v>3570</v>
      </c>
      <c r="BK10" s="8" t="s">
        <v>3571</v>
      </c>
      <c r="BL10" s="8" t="s">
        <v>3572</v>
      </c>
      <c r="BM10" s="8" t="s">
        <v>3573</v>
      </c>
      <c r="BN10" s="8" t="s">
        <v>3574</v>
      </c>
      <c r="BO10" s="8" t="s">
        <v>3575</v>
      </c>
      <c r="BP10" s="8" t="s">
        <v>3576</v>
      </c>
      <c r="BQ10" s="8" t="s">
        <v>3577</v>
      </c>
      <c r="BR10" s="8" t="s">
        <v>3578</v>
      </c>
      <c r="BS10" s="8" t="s">
        <v>3579</v>
      </c>
      <c r="BT10" s="8" t="s">
        <v>3580</v>
      </c>
      <c r="BU10" s="8" t="s">
        <v>3581</v>
      </c>
      <c r="BV10" s="8" t="s">
        <v>3582</v>
      </c>
      <c r="BW10" s="8" t="s">
        <v>3583</v>
      </c>
      <c r="BX10" s="8" t="s">
        <v>3584</v>
      </c>
      <c r="BY10" s="8" t="s">
        <v>3585</v>
      </c>
      <c r="BZ10" s="8" t="s">
        <v>3586</v>
      </c>
      <c r="CA10" s="8" t="s">
        <v>3587</v>
      </c>
      <c r="CB10" s="8" t="s">
        <v>3588</v>
      </c>
      <c r="CC10" s="8" t="s">
        <v>3589</v>
      </c>
      <c r="CD10" s="8" t="s">
        <v>3590</v>
      </c>
      <c r="CE10" s="8" t="s">
        <v>3591</v>
      </c>
      <c r="CF10" s="8" t="s">
        <v>3592</v>
      </c>
      <c r="CG10" s="8" t="s">
        <v>3593</v>
      </c>
      <c r="CH10" s="8" t="s">
        <v>3594</v>
      </c>
      <c r="CI10" s="8" t="s">
        <v>3595</v>
      </c>
      <c r="CJ10" s="8" t="s">
        <v>3596</v>
      </c>
      <c r="CK10" s="8" t="s">
        <v>3597</v>
      </c>
      <c r="CL10" s="8" t="s">
        <v>3598</v>
      </c>
      <c r="CM10" s="8" t="s">
        <v>3599</v>
      </c>
      <c r="CN10" s="8" t="s">
        <v>3600</v>
      </c>
      <c r="CO10" s="8" t="s">
        <v>3601</v>
      </c>
      <c r="CP10" s="8" t="s">
        <v>3602</v>
      </c>
      <c r="CQ10" s="8" t="s">
        <v>3603</v>
      </c>
      <c r="CR10" s="8" t="s">
        <v>3604</v>
      </c>
      <c r="CS10" s="8" t="s">
        <v>3605</v>
      </c>
      <c r="CT10" s="8" t="s">
        <v>3606</v>
      </c>
      <c r="CU10" s="8" t="s">
        <v>3607</v>
      </c>
      <c r="CV10" s="8" t="s">
        <v>3608</v>
      </c>
      <c r="CW10" s="8" t="s">
        <v>3609</v>
      </c>
      <c r="CX10" s="8" t="s">
        <v>3610</v>
      </c>
      <c r="CY10" s="8" t="s">
        <v>3611</v>
      </c>
      <c r="CZ10" s="8" t="s">
        <v>3612</v>
      </c>
      <c r="DA10" s="8" t="s">
        <v>3613</v>
      </c>
      <c r="DB10" s="8" t="s">
        <v>3614</v>
      </c>
      <c r="DC10" s="8" t="s">
        <v>3615</v>
      </c>
      <c r="DD10" s="8" t="s">
        <v>3616</v>
      </c>
      <c r="DE10" s="8" t="s">
        <v>3617</v>
      </c>
      <c r="DF10" s="8" t="s">
        <v>3618</v>
      </c>
      <c r="DG10" s="8" t="s">
        <v>3619</v>
      </c>
      <c r="DH10" s="8" t="s">
        <v>3620</v>
      </c>
      <c r="DI10" s="8" t="s">
        <v>3621</v>
      </c>
      <c r="DJ10" s="8" t="s">
        <v>3622</v>
      </c>
      <c r="DK10" s="8" t="s">
        <v>3623</v>
      </c>
      <c r="DL10" s="8" t="s">
        <v>3624</v>
      </c>
      <c r="DM10" s="8" t="s">
        <v>3625</v>
      </c>
      <c r="DN10" s="8" t="s">
        <v>3626</v>
      </c>
      <c r="DO10" s="8" t="s">
        <v>3627</v>
      </c>
      <c r="DP10" s="8" t="s">
        <v>3628</v>
      </c>
      <c r="DQ10" s="8" t="s">
        <v>3629</v>
      </c>
      <c r="DR10" s="8" t="s">
        <v>3630</v>
      </c>
      <c r="DS10" s="8" t="s">
        <v>3631</v>
      </c>
      <c r="DT10" s="8" t="s">
        <v>3632</v>
      </c>
      <c r="DU10" s="8" t="s">
        <v>3633</v>
      </c>
      <c r="DV10" s="8" t="s">
        <v>3634</v>
      </c>
      <c r="DW10" s="8" t="s">
        <v>3635</v>
      </c>
      <c r="DX10" s="8" t="s">
        <v>3636</v>
      </c>
      <c r="DY10" s="8" t="s">
        <v>3637</v>
      </c>
      <c r="DZ10" s="8" t="s">
        <v>3638</v>
      </c>
      <c r="EA10" s="8" t="s">
        <v>3639</v>
      </c>
      <c r="EB10" s="8" t="s">
        <v>3640</v>
      </c>
      <c r="EC10" s="8" t="s">
        <v>3641</v>
      </c>
      <c r="ED10" s="8" t="s">
        <v>3642</v>
      </c>
      <c r="EE10" s="8" t="s">
        <v>3643</v>
      </c>
      <c r="EF10" s="8" t="s">
        <v>3644</v>
      </c>
      <c r="EG10" s="8" t="s">
        <v>3645</v>
      </c>
      <c r="EH10" s="8" t="s">
        <v>3646</v>
      </c>
      <c r="EI10" s="8" t="s">
        <v>3647</v>
      </c>
      <c r="EJ10" s="8" t="s">
        <v>3648</v>
      </c>
      <c r="EK10" s="8" t="s">
        <v>3649</v>
      </c>
      <c r="EL10" s="8" t="s">
        <v>3650</v>
      </c>
      <c r="EM10" s="8" t="s">
        <v>3651</v>
      </c>
      <c r="EN10" s="8" t="s">
        <v>3652</v>
      </c>
      <c r="EO10" s="8" t="s">
        <v>3653</v>
      </c>
      <c r="EP10" s="8" t="s">
        <v>3654</v>
      </c>
      <c r="EQ10" s="8" t="s">
        <v>3655</v>
      </c>
      <c r="ER10" s="8" t="s">
        <v>3656</v>
      </c>
      <c r="ES10" s="8" t="s">
        <v>3657</v>
      </c>
      <c r="ET10" s="8" t="s">
        <v>3658</v>
      </c>
      <c r="EU10" s="8" t="s">
        <v>3659</v>
      </c>
      <c r="EV10" s="8" t="s">
        <v>3660</v>
      </c>
      <c r="EW10" s="8" t="s">
        <v>3661</v>
      </c>
      <c r="EX10" s="8" t="s">
        <v>3662</v>
      </c>
      <c r="EY10" s="8" t="s">
        <v>3663</v>
      </c>
      <c r="EZ10" s="8" t="s">
        <v>3664</v>
      </c>
      <c r="FA10" s="8" t="s">
        <v>3665</v>
      </c>
      <c r="FB10" s="8" t="s">
        <v>3666</v>
      </c>
      <c r="FC10" s="8" t="s">
        <v>3667</v>
      </c>
      <c r="FD10" s="8" t="s">
        <v>3668</v>
      </c>
      <c r="FE10" s="8" t="s">
        <v>3669</v>
      </c>
      <c r="FF10" s="8" t="s">
        <v>3670</v>
      </c>
      <c r="FG10" s="8" t="s">
        <v>3671</v>
      </c>
      <c r="FH10" s="8" t="s">
        <v>3672</v>
      </c>
      <c r="FI10" s="8" t="s">
        <v>3673</v>
      </c>
      <c r="FJ10" s="8" t="s">
        <v>3674</v>
      </c>
      <c r="FK10" s="8" t="s">
        <v>3675</v>
      </c>
      <c r="FL10" s="8" t="s">
        <v>3676</v>
      </c>
      <c r="FM10" s="8" t="s">
        <v>3677</v>
      </c>
      <c r="FN10" s="8" t="s">
        <v>3678</v>
      </c>
      <c r="FO10" s="8" t="s">
        <v>3679</v>
      </c>
      <c r="FP10" s="8" t="s">
        <v>3680</v>
      </c>
      <c r="FQ10" s="8" t="s">
        <v>3681</v>
      </c>
      <c r="FR10" s="8" t="s">
        <v>3682</v>
      </c>
      <c r="FS10" s="8" t="s">
        <v>3683</v>
      </c>
      <c r="FT10" s="8" t="s">
        <v>3684</v>
      </c>
      <c r="FU10" s="8" t="s">
        <v>3685</v>
      </c>
      <c r="FV10" s="8" t="s">
        <v>3686</v>
      </c>
      <c r="FW10" s="8" t="s">
        <v>3687</v>
      </c>
      <c r="FX10" s="8" t="s">
        <v>3688</v>
      </c>
      <c r="FY10" s="8" t="s">
        <v>3689</v>
      </c>
      <c r="FZ10" s="8" t="s">
        <v>3690</v>
      </c>
      <c r="GA10" s="8" t="s">
        <v>3691</v>
      </c>
      <c r="GB10" s="8" t="s">
        <v>3692</v>
      </c>
      <c r="GC10" s="8" t="s">
        <v>3693</v>
      </c>
      <c r="GD10" s="8" t="s">
        <v>3694</v>
      </c>
      <c r="GE10" s="8" t="s">
        <v>3695</v>
      </c>
      <c r="GF10" s="8" t="s">
        <v>3696</v>
      </c>
      <c r="GG10" s="8" t="s">
        <v>3697</v>
      </c>
      <c r="GH10" s="8" t="s">
        <v>3698</v>
      </c>
      <c r="GI10" s="8" t="s">
        <v>3699</v>
      </c>
      <c r="GJ10" s="8" t="s">
        <v>3700</v>
      </c>
      <c r="GK10" s="8" t="s">
        <v>3701</v>
      </c>
      <c r="GL10" s="8" t="s">
        <v>3702</v>
      </c>
      <c r="GM10" s="8" t="s">
        <v>3703</v>
      </c>
      <c r="GN10" s="8" t="s">
        <v>3704</v>
      </c>
      <c r="GO10" s="8" t="s">
        <v>3705</v>
      </c>
      <c r="GP10" s="8" t="s">
        <v>3706</v>
      </c>
      <c r="GQ10" s="8" t="s">
        <v>3707</v>
      </c>
      <c r="GR10" s="8" t="s">
        <v>3708</v>
      </c>
      <c r="GS10" s="8" t="s">
        <v>3709</v>
      </c>
      <c r="GT10" s="8" t="s">
        <v>3710</v>
      </c>
      <c r="GU10" s="8" t="s">
        <v>3711</v>
      </c>
      <c r="GV10" s="8" t="s">
        <v>3712</v>
      </c>
      <c r="GW10" s="8" t="s">
        <v>3713</v>
      </c>
      <c r="GX10" s="8" t="s">
        <v>3714</v>
      </c>
      <c r="GY10" s="8" t="s">
        <v>3715</v>
      </c>
      <c r="GZ10" s="8" t="s">
        <v>3716</v>
      </c>
      <c r="HA10" s="8" t="s">
        <v>3717</v>
      </c>
      <c r="HB10" s="8" t="s">
        <v>3718</v>
      </c>
      <c r="HC10" s="8" t="s">
        <v>3719</v>
      </c>
      <c r="HD10" s="8" t="s">
        <v>3720</v>
      </c>
      <c r="HE10" s="8" t="s">
        <v>3721</v>
      </c>
      <c r="HF10" s="8" t="s">
        <v>3722</v>
      </c>
      <c r="HG10" s="8" t="s">
        <v>3723</v>
      </c>
      <c r="HH10" s="8" t="s">
        <v>3724</v>
      </c>
      <c r="HI10" s="8" t="s">
        <v>3725</v>
      </c>
      <c r="HJ10" s="8" t="s">
        <v>3726</v>
      </c>
      <c r="HK10" s="8" t="s">
        <v>3727</v>
      </c>
      <c r="HL10" s="8" t="s">
        <v>3728</v>
      </c>
      <c r="HM10" s="8" t="s">
        <v>3729</v>
      </c>
      <c r="HN10" s="8" t="s">
        <v>3730</v>
      </c>
      <c r="HO10" s="8" t="s">
        <v>3731</v>
      </c>
      <c r="HP10" s="8" t="s">
        <v>3732</v>
      </c>
      <c r="HQ10" s="8" t="s">
        <v>3733</v>
      </c>
      <c r="HR10" s="8" t="s">
        <v>3734</v>
      </c>
      <c r="HS10" s="8" t="s">
        <v>3735</v>
      </c>
      <c r="HT10" s="8" t="s">
        <v>3736</v>
      </c>
      <c r="HU10" s="8" t="s">
        <v>3737</v>
      </c>
      <c r="HV10" s="8" t="s">
        <v>3738</v>
      </c>
      <c r="HW10" s="8" t="s">
        <v>3739</v>
      </c>
      <c r="HX10" s="8" t="s">
        <v>3740</v>
      </c>
      <c r="HY10" s="8" t="s">
        <v>3741</v>
      </c>
      <c r="HZ10" s="8" t="s">
        <v>3742</v>
      </c>
      <c r="IA10" s="8" t="s">
        <v>3743</v>
      </c>
      <c r="IB10" s="8" t="s">
        <v>3744</v>
      </c>
      <c r="IC10" s="8" t="s">
        <v>3745</v>
      </c>
      <c r="ID10" s="8" t="s">
        <v>3746</v>
      </c>
      <c r="IE10" s="8" t="s">
        <v>3747</v>
      </c>
      <c r="IF10" s="8" t="s">
        <v>3748</v>
      </c>
      <c r="IG10" s="8" t="s">
        <v>3749</v>
      </c>
      <c r="IH10" s="8" t="s">
        <v>3750</v>
      </c>
      <c r="II10" s="8" t="s">
        <v>3751</v>
      </c>
      <c r="IJ10" s="8" t="s">
        <v>3752</v>
      </c>
      <c r="IK10" s="8" t="s">
        <v>3753</v>
      </c>
      <c r="IL10" s="8" t="s">
        <v>3754</v>
      </c>
      <c r="IM10" s="8" t="s">
        <v>3755</v>
      </c>
      <c r="IN10" s="8" t="s">
        <v>3756</v>
      </c>
      <c r="IO10" s="8" t="s">
        <v>3757</v>
      </c>
      <c r="IP10" s="8" t="s">
        <v>3758</v>
      </c>
      <c r="IQ10" s="8" t="s">
        <v>3759</v>
      </c>
    </row>
    <row r="11" spans="1:251">
      <c r="A11" s="10">
        <v>42036</v>
      </c>
      <c r="B11" s="9">
        <v>129.857</v>
      </c>
      <c r="C11" s="9">
        <v>68.12</v>
      </c>
      <c r="D11" s="9">
        <v>119.00700000000001</v>
      </c>
      <c r="E11" s="9">
        <v>80.62</v>
      </c>
      <c r="F11" s="9">
        <v>38.387</v>
      </c>
      <c r="G11" s="9">
        <v>6.3170000000000002</v>
      </c>
      <c r="H11" s="9">
        <v>4.1580000000000004</v>
      </c>
      <c r="I11" s="9">
        <v>2.1589999999999998</v>
      </c>
      <c r="J11" s="9">
        <v>3.5960000000000001</v>
      </c>
      <c r="K11" s="9">
        <v>2.8660000000000001</v>
      </c>
      <c r="L11" s="9">
        <v>0.73</v>
      </c>
      <c r="M11" s="9">
        <v>1.718</v>
      </c>
      <c r="N11" s="9">
        <v>1.02</v>
      </c>
      <c r="O11" s="9">
        <v>0.69899999999999995</v>
      </c>
      <c r="P11" s="9">
        <v>1.0029999999999999</v>
      </c>
      <c r="Q11" s="9">
        <v>0.27200000000000002</v>
      </c>
      <c r="R11" s="9">
        <v>0.73099999999999998</v>
      </c>
      <c r="S11" s="9">
        <v>8.5890000000000004</v>
      </c>
      <c r="T11" s="9">
        <v>5.37</v>
      </c>
      <c r="U11" s="9">
        <v>3.2189999999999999</v>
      </c>
      <c r="V11" s="9">
        <v>2.641</v>
      </c>
      <c r="W11" s="9">
        <v>2.23</v>
      </c>
      <c r="X11" s="9">
        <v>0.41099999999999998</v>
      </c>
      <c r="Y11" s="9">
        <v>2.5550000000000002</v>
      </c>
      <c r="Z11" s="9">
        <v>1.869</v>
      </c>
      <c r="AA11" s="9">
        <v>0.68600000000000005</v>
      </c>
      <c r="AB11" s="9">
        <v>3.3929999999999998</v>
      </c>
      <c r="AC11" s="9">
        <v>1.272</v>
      </c>
      <c r="AD11" s="9">
        <v>2.1219999999999999</v>
      </c>
      <c r="AE11" s="9">
        <v>64.063999999999993</v>
      </c>
      <c r="AF11" s="9">
        <v>39.71</v>
      </c>
      <c r="AG11" s="9">
        <v>24.353999999999999</v>
      </c>
      <c r="AH11" s="9">
        <v>240.14599999999999</v>
      </c>
      <c r="AI11" s="9">
        <v>127.105</v>
      </c>
      <c r="AJ11" s="9">
        <v>113.041</v>
      </c>
      <c r="AK11" s="9">
        <v>34.939</v>
      </c>
      <c r="AL11" s="9">
        <v>17.594000000000001</v>
      </c>
      <c r="AM11" s="9">
        <v>17.344999999999999</v>
      </c>
      <c r="AN11" s="9">
        <v>16.207000000000001</v>
      </c>
      <c r="AO11" s="9">
        <v>8.5289999999999999</v>
      </c>
      <c r="AP11" s="9">
        <v>7.6779999999999999</v>
      </c>
      <c r="AQ11" s="9">
        <v>6.7450000000000001</v>
      </c>
      <c r="AR11" s="9">
        <v>3.484</v>
      </c>
      <c r="AS11" s="9">
        <v>3.2610000000000001</v>
      </c>
      <c r="AT11" s="9">
        <v>9.4619999999999997</v>
      </c>
      <c r="AU11" s="9">
        <v>5.0449999999999999</v>
      </c>
      <c r="AV11" s="9">
        <v>4.4169999999999998</v>
      </c>
      <c r="AW11" s="9">
        <v>7.9669999999999996</v>
      </c>
      <c r="AX11" s="9">
        <v>5.2270000000000003</v>
      </c>
      <c r="AY11" s="9">
        <v>2.74</v>
      </c>
      <c r="AZ11" s="9">
        <v>8.24</v>
      </c>
      <c r="BA11" s="9">
        <v>3.302</v>
      </c>
      <c r="BB11" s="9">
        <v>4.9379999999999997</v>
      </c>
      <c r="BC11" s="9">
        <v>2.6110000000000002</v>
      </c>
      <c r="BD11" s="9">
        <v>1.47</v>
      </c>
      <c r="BE11" s="9">
        <v>1.141</v>
      </c>
      <c r="BF11" s="9">
        <v>7.2610000000000001</v>
      </c>
      <c r="BG11" s="9">
        <v>3.8559999999999999</v>
      </c>
      <c r="BH11" s="9">
        <v>3.4049999999999998</v>
      </c>
      <c r="BI11" s="9">
        <v>3.7770000000000001</v>
      </c>
      <c r="BJ11" s="9">
        <v>2.839</v>
      </c>
      <c r="BK11" s="9">
        <v>0.93799999999999994</v>
      </c>
      <c r="BL11" s="9">
        <v>1.4570000000000001</v>
      </c>
      <c r="BM11" s="9">
        <v>0.56299999999999994</v>
      </c>
      <c r="BN11" s="9">
        <v>0.89400000000000002</v>
      </c>
      <c r="BO11" s="9">
        <v>2.0270000000000001</v>
      </c>
      <c r="BP11" s="9">
        <v>0.45400000000000001</v>
      </c>
      <c r="BQ11" s="9">
        <v>1.573</v>
      </c>
      <c r="BR11" s="9">
        <v>6.335</v>
      </c>
      <c r="BS11" s="9">
        <v>3.2029999999999998</v>
      </c>
      <c r="BT11" s="9">
        <v>3.1320000000000001</v>
      </c>
      <c r="BU11" s="9">
        <v>2.798</v>
      </c>
      <c r="BV11" s="9">
        <v>2.1309999999999998</v>
      </c>
      <c r="BW11" s="9">
        <v>0.66800000000000004</v>
      </c>
      <c r="BX11" s="9">
        <v>1.87</v>
      </c>
      <c r="BY11" s="9">
        <v>0.82099999999999995</v>
      </c>
      <c r="BZ11" s="9">
        <v>1.0489999999999999</v>
      </c>
      <c r="CA11" s="9">
        <v>1.6659999999999999</v>
      </c>
      <c r="CB11" s="9">
        <v>0.251</v>
      </c>
      <c r="CC11" s="9">
        <v>1.415</v>
      </c>
      <c r="CD11" s="9">
        <v>11.255000000000001</v>
      </c>
      <c r="CE11" s="9">
        <v>5.3079999999999998</v>
      </c>
      <c r="CF11" s="9">
        <v>5.9480000000000004</v>
      </c>
      <c r="CG11" s="9">
        <v>4.952</v>
      </c>
      <c r="CH11" s="9">
        <v>3.2210000000000001</v>
      </c>
      <c r="CI11" s="9">
        <v>1.7310000000000001</v>
      </c>
      <c r="CJ11" s="9">
        <v>18.731999999999999</v>
      </c>
      <c r="CK11" s="9">
        <v>9.0649999999999995</v>
      </c>
      <c r="CL11" s="9">
        <v>9.6669999999999998</v>
      </c>
      <c r="CM11" s="9">
        <v>205.20699999999999</v>
      </c>
      <c r="CN11" s="9">
        <v>109.511</v>
      </c>
      <c r="CO11" s="9">
        <v>95.695999999999998</v>
      </c>
      <c r="CP11" s="9">
        <v>167.65</v>
      </c>
      <c r="CQ11" s="9">
        <v>85.796000000000006</v>
      </c>
      <c r="CR11" s="9">
        <v>81.853999999999999</v>
      </c>
      <c r="CS11" s="9">
        <v>158.68700000000001</v>
      </c>
      <c r="CT11" s="9">
        <v>80.507999999999996</v>
      </c>
      <c r="CU11" s="9">
        <v>78.177999999999997</v>
      </c>
      <c r="CV11" s="9">
        <v>5.2290000000000001</v>
      </c>
      <c r="CW11" s="9">
        <v>2.9980000000000002</v>
      </c>
      <c r="CX11" s="9">
        <v>2.2320000000000002</v>
      </c>
      <c r="CY11" s="9">
        <v>3.734</v>
      </c>
      <c r="CZ11" s="9">
        <v>2.29</v>
      </c>
      <c r="DA11" s="9">
        <v>1.444</v>
      </c>
      <c r="DB11" s="9">
        <v>125.895</v>
      </c>
      <c r="DC11" s="9">
        <v>66.283000000000001</v>
      </c>
      <c r="DD11" s="9">
        <v>59.612000000000002</v>
      </c>
      <c r="DE11" s="9">
        <v>13.085000000000001</v>
      </c>
      <c r="DF11" s="9">
        <v>4.024</v>
      </c>
      <c r="DG11" s="9">
        <v>9.06</v>
      </c>
      <c r="DH11" s="9">
        <v>3.0569999999999999</v>
      </c>
      <c r="DI11" s="9">
        <v>1.8160000000000001</v>
      </c>
      <c r="DJ11" s="9">
        <v>1.2410000000000001</v>
      </c>
      <c r="DK11" s="9">
        <v>2.6080000000000001</v>
      </c>
      <c r="DL11" s="9">
        <v>0.313</v>
      </c>
      <c r="DM11" s="9">
        <v>2.2949999999999999</v>
      </c>
      <c r="DN11" s="9">
        <v>7.4189999999999996</v>
      </c>
      <c r="DO11" s="9">
        <v>1.895</v>
      </c>
      <c r="DP11" s="9">
        <v>5.524</v>
      </c>
      <c r="DQ11" s="9">
        <v>8.1460000000000008</v>
      </c>
      <c r="DR11" s="9">
        <v>3.4860000000000002</v>
      </c>
      <c r="DS11" s="9">
        <v>4.66</v>
      </c>
      <c r="DT11" s="9">
        <v>2.6070000000000002</v>
      </c>
      <c r="DU11" s="9">
        <v>2.2250000000000001</v>
      </c>
      <c r="DV11" s="9">
        <v>0.38200000000000001</v>
      </c>
      <c r="DW11" s="9">
        <v>2.399</v>
      </c>
      <c r="DX11" s="9">
        <v>0.53200000000000003</v>
      </c>
      <c r="DY11" s="9">
        <v>1.8680000000000001</v>
      </c>
      <c r="DZ11" s="9">
        <v>3.14</v>
      </c>
      <c r="EA11" s="9">
        <v>0.73</v>
      </c>
      <c r="EB11" s="9">
        <v>2.41</v>
      </c>
      <c r="EC11" s="9">
        <v>20.524999999999999</v>
      </c>
      <c r="ED11" s="9">
        <v>12.002000000000001</v>
      </c>
      <c r="EE11" s="9">
        <v>8.5220000000000002</v>
      </c>
      <c r="EF11" s="9">
        <v>13.144</v>
      </c>
      <c r="EG11" s="9">
        <v>7.4240000000000004</v>
      </c>
      <c r="EH11" s="9">
        <v>5.72</v>
      </c>
      <c r="EI11" s="9">
        <v>154.506</v>
      </c>
      <c r="EJ11" s="9">
        <v>78.372</v>
      </c>
      <c r="EK11" s="9">
        <v>76.134</v>
      </c>
      <c r="EL11" s="9">
        <v>12.081</v>
      </c>
      <c r="EM11" s="9">
        <v>7.1390000000000002</v>
      </c>
      <c r="EN11" s="9">
        <v>4.9409999999999998</v>
      </c>
      <c r="EO11" s="9">
        <v>155.56899999999999</v>
      </c>
      <c r="EP11" s="9">
        <v>78.656000000000006</v>
      </c>
      <c r="EQ11" s="9">
        <v>76.912999999999997</v>
      </c>
      <c r="ER11" s="9">
        <v>21.728999999999999</v>
      </c>
      <c r="ES11" s="9">
        <v>12.414999999999999</v>
      </c>
      <c r="ET11" s="9">
        <v>9.3140000000000001</v>
      </c>
      <c r="EU11" s="9">
        <v>3.4950000000000001</v>
      </c>
      <c r="EV11" s="9">
        <v>2.1480000000000001</v>
      </c>
      <c r="EW11" s="9">
        <v>1.347</v>
      </c>
      <c r="EX11" s="9">
        <v>9.6479999999999997</v>
      </c>
      <c r="EY11" s="9">
        <v>5.2759999999999998</v>
      </c>
      <c r="EZ11" s="9">
        <v>4.3730000000000002</v>
      </c>
      <c r="FA11" s="9">
        <v>8.5850000000000009</v>
      </c>
      <c r="FB11" s="9">
        <v>4.992</v>
      </c>
      <c r="FC11" s="9">
        <v>3.5939999999999999</v>
      </c>
      <c r="FD11" s="9">
        <v>145.92099999999999</v>
      </c>
      <c r="FE11" s="9">
        <v>73.381</v>
      </c>
      <c r="FF11" s="9">
        <v>72.540000000000006</v>
      </c>
      <c r="FG11" s="9">
        <v>37.557000000000002</v>
      </c>
      <c r="FH11" s="9">
        <v>23.715</v>
      </c>
      <c r="FI11" s="9">
        <v>13.842000000000001</v>
      </c>
      <c r="FJ11" s="9">
        <v>25.202999999999999</v>
      </c>
      <c r="FK11" s="9">
        <v>15.718</v>
      </c>
      <c r="FL11" s="9">
        <v>9.4849999999999994</v>
      </c>
      <c r="FM11" s="9">
        <v>1.6459999999999999</v>
      </c>
      <c r="FN11" s="9">
        <v>0.57499999999999996</v>
      </c>
      <c r="FO11" s="9">
        <v>1.071</v>
      </c>
      <c r="FP11" s="9">
        <v>1.0940000000000001</v>
      </c>
      <c r="FQ11" s="9">
        <v>0.57499999999999996</v>
      </c>
      <c r="FR11" s="9">
        <v>0.51900000000000002</v>
      </c>
      <c r="FS11" s="9">
        <v>0.27</v>
      </c>
      <c r="FT11" s="9">
        <v>0</v>
      </c>
      <c r="FU11" s="9">
        <v>0.27</v>
      </c>
      <c r="FV11" s="9">
        <v>0.28299999999999997</v>
      </c>
      <c r="FW11" s="9">
        <v>0</v>
      </c>
      <c r="FX11" s="9">
        <v>0.28299999999999997</v>
      </c>
      <c r="FY11" s="9">
        <v>2.2719999999999998</v>
      </c>
      <c r="FZ11" s="9">
        <v>1.0409999999999999</v>
      </c>
      <c r="GA11" s="9">
        <v>1.2310000000000001</v>
      </c>
      <c r="GB11" s="9">
        <v>0.44600000000000001</v>
      </c>
      <c r="GC11" s="9">
        <v>0.35399999999999998</v>
      </c>
      <c r="GD11" s="9">
        <v>9.1999999999999998E-2</v>
      </c>
      <c r="GE11" s="9">
        <v>0.80500000000000005</v>
      </c>
      <c r="GF11" s="9">
        <v>0.41399999999999998</v>
      </c>
      <c r="GG11" s="9">
        <v>0.39100000000000001</v>
      </c>
      <c r="GH11" s="9">
        <v>1.0209999999999999</v>
      </c>
      <c r="GI11" s="9">
        <v>0.27200000000000002</v>
      </c>
      <c r="GJ11" s="9">
        <v>0.749</v>
      </c>
      <c r="GK11" s="9">
        <v>8.4359999999999999</v>
      </c>
      <c r="GL11" s="9">
        <v>6.3810000000000002</v>
      </c>
      <c r="GM11" s="9">
        <v>2.0550000000000002</v>
      </c>
      <c r="GN11" s="9">
        <v>129.53899999999999</v>
      </c>
      <c r="GO11" s="9">
        <v>69.965999999999994</v>
      </c>
      <c r="GP11" s="9">
        <v>59.573</v>
      </c>
      <c r="GQ11" s="9">
        <v>30.725000000000001</v>
      </c>
      <c r="GR11" s="9">
        <v>16.565999999999999</v>
      </c>
      <c r="GS11" s="9">
        <v>14.159000000000001</v>
      </c>
      <c r="GT11" s="9">
        <v>11.208</v>
      </c>
      <c r="GU11" s="9">
        <v>5.8079999999999998</v>
      </c>
      <c r="GV11" s="9">
        <v>5.399</v>
      </c>
      <c r="GW11" s="9">
        <v>4.0709999999999997</v>
      </c>
      <c r="GX11" s="9">
        <v>2.4289999999999998</v>
      </c>
      <c r="GY11" s="9">
        <v>1.6419999999999999</v>
      </c>
      <c r="GZ11" s="9">
        <v>7.1369999999999996</v>
      </c>
      <c r="HA11" s="9">
        <v>3.379</v>
      </c>
      <c r="HB11" s="9">
        <v>3.758</v>
      </c>
      <c r="HC11" s="9">
        <v>6.0209999999999999</v>
      </c>
      <c r="HD11" s="9">
        <v>3.444</v>
      </c>
      <c r="HE11" s="9">
        <v>2.577</v>
      </c>
      <c r="HF11" s="9">
        <v>5.1870000000000003</v>
      </c>
      <c r="HG11" s="9">
        <v>2.3639999999999999</v>
      </c>
      <c r="HH11" s="9">
        <v>2.8220000000000001</v>
      </c>
      <c r="HI11" s="9">
        <v>2.9470000000000001</v>
      </c>
      <c r="HJ11" s="9">
        <v>1.667</v>
      </c>
      <c r="HK11" s="9">
        <v>1.28</v>
      </c>
      <c r="HL11" s="9">
        <v>4.1319999999999997</v>
      </c>
      <c r="HM11" s="9">
        <v>1.524</v>
      </c>
      <c r="HN11" s="9">
        <v>2.6080000000000001</v>
      </c>
      <c r="HO11" s="9">
        <v>1.6140000000000001</v>
      </c>
      <c r="HP11" s="9">
        <v>1.1839999999999999</v>
      </c>
      <c r="HQ11" s="9">
        <v>0.43</v>
      </c>
      <c r="HR11" s="9">
        <v>1.879</v>
      </c>
      <c r="HS11" s="9">
        <v>0.20799999999999999</v>
      </c>
      <c r="HT11" s="9">
        <v>1.671</v>
      </c>
      <c r="HU11" s="9">
        <v>0.63800000000000001</v>
      </c>
      <c r="HV11" s="9">
        <v>0.13200000000000001</v>
      </c>
      <c r="HW11" s="9">
        <v>0.50700000000000001</v>
      </c>
      <c r="HX11" s="9">
        <v>4.1289999999999996</v>
      </c>
      <c r="HY11" s="9">
        <v>2.617</v>
      </c>
      <c r="HZ11" s="9">
        <v>1.512</v>
      </c>
      <c r="IA11" s="9">
        <v>3.5310000000000001</v>
      </c>
      <c r="IB11" s="9">
        <v>2.1579999999999999</v>
      </c>
      <c r="IC11" s="9">
        <v>1.373</v>
      </c>
      <c r="ID11" s="9">
        <v>0.33700000000000002</v>
      </c>
      <c r="IE11" s="9">
        <v>0.33700000000000002</v>
      </c>
      <c r="IF11" s="9">
        <v>0</v>
      </c>
      <c r="IG11" s="9">
        <v>0.26200000000000001</v>
      </c>
      <c r="IH11" s="9">
        <v>0.122</v>
      </c>
      <c r="II11" s="9">
        <v>0.13900000000000001</v>
      </c>
      <c r="IJ11" s="9">
        <v>7.2919999999999998</v>
      </c>
      <c r="IK11" s="9">
        <v>3.153</v>
      </c>
      <c r="IL11" s="9">
        <v>4.1399999999999997</v>
      </c>
      <c r="IM11" s="9">
        <v>3.915</v>
      </c>
      <c r="IN11" s="9">
        <v>2.6560000000000001</v>
      </c>
      <c r="IO11" s="9">
        <v>1.26</v>
      </c>
      <c r="IP11" s="9">
        <v>19.516999999999999</v>
      </c>
      <c r="IQ11" s="9">
        <v>10.757999999999999</v>
      </c>
    </row>
    <row r="12" spans="1:251">
      <c r="A12" s="10">
        <v>42401</v>
      </c>
      <c r="B12" s="9">
        <v>140.80799999999999</v>
      </c>
      <c r="C12" s="9">
        <v>58.631</v>
      </c>
      <c r="D12" s="9">
        <v>123.69199999999999</v>
      </c>
      <c r="E12" s="9">
        <v>86.412999999999997</v>
      </c>
      <c r="F12" s="9">
        <v>37.279000000000003</v>
      </c>
      <c r="G12" s="9">
        <v>6.5919999999999996</v>
      </c>
      <c r="H12" s="9">
        <v>5.1070000000000002</v>
      </c>
      <c r="I12" s="9">
        <v>1.4850000000000001</v>
      </c>
      <c r="J12" s="9">
        <v>4.0220000000000002</v>
      </c>
      <c r="K12" s="9">
        <v>3.3570000000000002</v>
      </c>
      <c r="L12" s="9">
        <v>0.66500000000000004</v>
      </c>
      <c r="M12" s="9">
        <v>1.377</v>
      </c>
      <c r="N12" s="9">
        <v>1.377</v>
      </c>
      <c r="O12" s="9">
        <v>0</v>
      </c>
      <c r="P12" s="9">
        <v>1.1919999999999999</v>
      </c>
      <c r="Q12" s="9">
        <v>0.372</v>
      </c>
      <c r="R12" s="9">
        <v>0.82</v>
      </c>
      <c r="S12" s="9">
        <v>8.9329999999999998</v>
      </c>
      <c r="T12" s="9">
        <v>6.8620000000000001</v>
      </c>
      <c r="U12" s="9">
        <v>2.0710000000000002</v>
      </c>
      <c r="V12" s="9">
        <v>2.8759999999999999</v>
      </c>
      <c r="W12" s="9">
        <v>2.8759999999999999</v>
      </c>
      <c r="X12" s="9">
        <v>0</v>
      </c>
      <c r="Y12" s="9">
        <v>1.28</v>
      </c>
      <c r="Z12" s="9">
        <v>0.747</v>
      </c>
      <c r="AA12" s="9">
        <v>0.53300000000000003</v>
      </c>
      <c r="AB12" s="9">
        <v>4.7770000000000001</v>
      </c>
      <c r="AC12" s="9">
        <v>3.2389999999999999</v>
      </c>
      <c r="AD12" s="9">
        <v>1.538</v>
      </c>
      <c r="AE12" s="9">
        <v>60.222999999999999</v>
      </c>
      <c r="AF12" s="9">
        <v>42.427</v>
      </c>
      <c r="AG12" s="9">
        <v>17.795999999999999</v>
      </c>
      <c r="AH12" s="9">
        <v>237.614</v>
      </c>
      <c r="AI12" s="9">
        <v>125.922</v>
      </c>
      <c r="AJ12" s="9">
        <v>111.69199999999999</v>
      </c>
      <c r="AK12" s="9">
        <v>37.514000000000003</v>
      </c>
      <c r="AL12" s="9">
        <v>17.805</v>
      </c>
      <c r="AM12" s="9">
        <v>19.707999999999998</v>
      </c>
      <c r="AN12" s="9">
        <v>16.518999999999998</v>
      </c>
      <c r="AO12" s="9">
        <v>8.5589999999999993</v>
      </c>
      <c r="AP12" s="9">
        <v>7.9589999999999996</v>
      </c>
      <c r="AQ12" s="9">
        <v>7.125</v>
      </c>
      <c r="AR12" s="9">
        <v>4.1550000000000002</v>
      </c>
      <c r="AS12" s="9">
        <v>2.97</v>
      </c>
      <c r="AT12" s="9">
        <v>9.2330000000000005</v>
      </c>
      <c r="AU12" s="9">
        <v>4.4050000000000002</v>
      </c>
      <c r="AV12" s="9">
        <v>4.8280000000000003</v>
      </c>
      <c r="AW12" s="9">
        <v>9.2959999999999994</v>
      </c>
      <c r="AX12" s="9">
        <v>5.0890000000000004</v>
      </c>
      <c r="AY12" s="9">
        <v>4.2069999999999999</v>
      </c>
      <c r="AZ12" s="9">
        <v>7.0620000000000003</v>
      </c>
      <c r="BA12" s="9">
        <v>3.4710000000000001</v>
      </c>
      <c r="BB12" s="9">
        <v>3.5920000000000001</v>
      </c>
      <c r="BC12" s="9">
        <v>3.5270000000000001</v>
      </c>
      <c r="BD12" s="9">
        <v>2.452</v>
      </c>
      <c r="BE12" s="9">
        <v>1.075</v>
      </c>
      <c r="BF12" s="9">
        <v>6.45</v>
      </c>
      <c r="BG12" s="9">
        <v>2.93</v>
      </c>
      <c r="BH12" s="9">
        <v>3.5209999999999999</v>
      </c>
      <c r="BI12" s="9">
        <v>1.5329999999999999</v>
      </c>
      <c r="BJ12" s="9">
        <v>1.167</v>
      </c>
      <c r="BK12" s="9">
        <v>0.36599999999999999</v>
      </c>
      <c r="BL12" s="9">
        <v>2.39</v>
      </c>
      <c r="BM12" s="9">
        <v>0.71499999999999997</v>
      </c>
      <c r="BN12" s="9">
        <v>1.675</v>
      </c>
      <c r="BO12" s="9">
        <v>2.5270000000000001</v>
      </c>
      <c r="BP12" s="9">
        <v>1.048</v>
      </c>
      <c r="BQ12" s="9">
        <v>1.4790000000000001</v>
      </c>
      <c r="BR12" s="9">
        <v>6.5410000000000004</v>
      </c>
      <c r="BS12" s="9">
        <v>3.1779999999999999</v>
      </c>
      <c r="BT12" s="9">
        <v>3.3639999999999999</v>
      </c>
      <c r="BU12" s="9">
        <v>2.786</v>
      </c>
      <c r="BV12" s="9">
        <v>2.294</v>
      </c>
      <c r="BW12" s="9">
        <v>0.49199999999999999</v>
      </c>
      <c r="BX12" s="9">
        <v>1.694</v>
      </c>
      <c r="BY12" s="9">
        <v>0.13300000000000001</v>
      </c>
      <c r="BZ12" s="9">
        <v>1.5609999999999999</v>
      </c>
      <c r="CA12" s="9">
        <v>2.0609999999999999</v>
      </c>
      <c r="CB12" s="9">
        <v>0.751</v>
      </c>
      <c r="CC12" s="9">
        <v>1.31</v>
      </c>
      <c r="CD12" s="9">
        <v>8.7430000000000003</v>
      </c>
      <c r="CE12" s="9">
        <v>4.0069999999999997</v>
      </c>
      <c r="CF12" s="9">
        <v>4.7350000000000003</v>
      </c>
      <c r="CG12" s="9">
        <v>7.7759999999999998</v>
      </c>
      <c r="CH12" s="9">
        <v>4.5519999999999996</v>
      </c>
      <c r="CI12" s="9">
        <v>3.2240000000000002</v>
      </c>
      <c r="CJ12" s="9">
        <v>20.995000000000001</v>
      </c>
      <c r="CK12" s="9">
        <v>9.2460000000000004</v>
      </c>
      <c r="CL12" s="9">
        <v>11.749000000000001</v>
      </c>
      <c r="CM12" s="9">
        <v>200.1</v>
      </c>
      <c r="CN12" s="9">
        <v>108.116</v>
      </c>
      <c r="CO12" s="9">
        <v>91.983999999999995</v>
      </c>
      <c r="CP12" s="9">
        <v>164.62799999999999</v>
      </c>
      <c r="CQ12" s="9">
        <v>83.679000000000002</v>
      </c>
      <c r="CR12" s="9">
        <v>80.948999999999998</v>
      </c>
      <c r="CS12" s="9">
        <v>155.12</v>
      </c>
      <c r="CT12" s="9">
        <v>78.326999999999998</v>
      </c>
      <c r="CU12" s="9">
        <v>76.793000000000006</v>
      </c>
      <c r="CV12" s="9">
        <v>4.9610000000000003</v>
      </c>
      <c r="CW12" s="9">
        <v>2.2599999999999998</v>
      </c>
      <c r="CX12" s="9">
        <v>2.7010000000000001</v>
      </c>
      <c r="CY12" s="9">
        <v>4.5469999999999997</v>
      </c>
      <c r="CZ12" s="9">
        <v>3.0920000000000001</v>
      </c>
      <c r="DA12" s="9">
        <v>1.4550000000000001</v>
      </c>
      <c r="DB12" s="9">
        <v>125.20399999999999</v>
      </c>
      <c r="DC12" s="9">
        <v>66.542000000000002</v>
      </c>
      <c r="DD12" s="9">
        <v>58.661999999999999</v>
      </c>
      <c r="DE12" s="9">
        <v>11.044</v>
      </c>
      <c r="DF12" s="9">
        <v>4.0389999999999997</v>
      </c>
      <c r="DG12" s="9">
        <v>7.0049999999999999</v>
      </c>
      <c r="DH12" s="9">
        <v>3.9449999999999998</v>
      </c>
      <c r="DI12" s="9">
        <v>2.8730000000000002</v>
      </c>
      <c r="DJ12" s="9">
        <v>1.073</v>
      </c>
      <c r="DK12" s="9">
        <v>2.4140000000000001</v>
      </c>
      <c r="DL12" s="9">
        <v>0.58899999999999997</v>
      </c>
      <c r="DM12" s="9">
        <v>1.825</v>
      </c>
      <c r="DN12" s="9">
        <v>4.6840000000000002</v>
      </c>
      <c r="DO12" s="9">
        <v>0.57699999999999996</v>
      </c>
      <c r="DP12" s="9">
        <v>4.1070000000000002</v>
      </c>
      <c r="DQ12" s="9">
        <v>8.0589999999999993</v>
      </c>
      <c r="DR12" s="9">
        <v>2.774</v>
      </c>
      <c r="DS12" s="9">
        <v>5.2850000000000001</v>
      </c>
      <c r="DT12" s="9">
        <v>1.7649999999999999</v>
      </c>
      <c r="DU12" s="9">
        <v>0.95199999999999996</v>
      </c>
      <c r="DV12" s="9">
        <v>0.81399999999999995</v>
      </c>
      <c r="DW12" s="9">
        <v>3.9769999999999999</v>
      </c>
      <c r="DX12" s="9">
        <v>1.2430000000000001</v>
      </c>
      <c r="DY12" s="9">
        <v>2.734</v>
      </c>
      <c r="DZ12" s="9">
        <v>2.3170000000000002</v>
      </c>
      <c r="EA12" s="9">
        <v>0.57899999999999996</v>
      </c>
      <c r="EB12" s="9">
        <v>1.7370000000000001</v>
      </c>
      <c r="EC12" s="9">
        <v>20.321000000000002</v>
      </c>
      <c r="ED12" s="9">
        <v>10.324</v>
      </c>
      <c r="EE12" s="9">
        <v>9.9969999999999999</v>
      </c>
      <c r="EF12" s="9">
        <v>16.721</v>
      </c>
      <c r="EG12" s="9">
        <v>8.6270000000000007</v>
      </c>
      <c r="EH12" s="9">
        <v>8.0939999999999994</v>
      </c>
      <c r="EI12" s="9">
        <v>147.90700000000001</v>
      </c>
      <c r="EJ12" s="9">
        <v>75.052000000000007</v>
      </c>
      <c r="EK12" s="9">
        <v>72.855000000000004</v>
      </c>
      <c r="EL12" s="9">
        <v>14.798999999999999</v>
      </c>
      <c r="EM12" s="9">
        <v>7.8250000000000002</v>
      </c>
      <c r="EN12" s="9">
        <v>6.9740000000000002</v>
      </c>
      <c r="EO12" s="9">
        <v>149.82900000000001</v>
      </c>
      <c r="EP12" s="9">
        <v>75.853999999999999</v>
      </c>
      <c r="EQ12" s="9">
        <v>73.974999999999994</v>
      </c>
      <c r="ER12" s="9">
        <v>24.922999999999998</v>
      </c>
      <c r="ES12" s="9">
        <v>13.129</v>
      </c>
      <c r="ET12" s="9">
        <v>11.794</v>
      </c>
      <c r="EU12" s="9">
        <v>6.5970000000000004</v>
      </c>
      <c r="EV12" s="9">
        <v>3.323</v>
      </c>
      <c r="EW12" s="9">
        <v>3.274</v>
      </c>
      <c r="EX12" s="9">
        <v>10.122999999999999</v>
      </c>
      <c r="EY12" s="9">
        <v>5.3040000000000003</v>
      </c>
      <c r="EZ12" s="9">
        <v>4.82</v>
      </c>
      <c r="FA12" s="9">
        <v>8.202</v>
      </c>
      <c r="FB12" s="9">
        <v>4.5019999999999998</v>
      </c>
      <c r="FC12" s="9">
        <v>3.7</v>
      </c>
      <c r="FD12" s="9">
        <v>139.70500000000001</v>
      </c>
      <c r="FE12" s="9">
        <v>70.55</v>
      </c>
      <c r="FF12" s="9">
        <v>69.155000000000001</v>
      </c>
      <c r="FG12" s="9">
        <v>35.472000000000001</v>
      </c>
      <c r="FH12" s="9">
        <v>24.437000000000001</v>
      </c>
      <c r="FI12" s="9">
        <v>11.035</v>
      </c>
      <c r="FJ12" s="9">
        <v>23.126000000000001</v>
      </c>
      <c r="FK12" s="9">
        <v>15.568</v>
      </c>
      <c r="FL12" s="9">
        <v>7.5570000000000004</v>
      </c>
      <c r="FM12" s="9">
        <v>1.9179999999999999</v>
      </c>
      <c r="FN12" s="9">
        <v>1.127</v>
      </c>
      <c r="FO12" s="9">
        <v>0.79100000000000004</v>
      </c>
      <c r="FP12" s="9">
        <v>1.5309999999999999</v>
      </c>
      <c r="FQ12" s="9">
        <v>1.0229999999999999</v>
      </c>
      <c r="FR12" s="9">
        <v>0.50800000000000001</v>
      </c>
      <c r="FS12" s="9">
        <v>0.104</v>
      </c>
      <c r="FT12" s="9">
        <v>0.104</v>
      </c>
      <c r="FU12" s="9">
        <v>0</v>
      </c>
      <c r="FV12" s="9">
        <v>0.28399999999999997</v>
      </c>
      <c r="FW12" s="9">
        <v>0</v>
      </c>
      <c r="FX12" s="9">
        <v>0.28399999999999997</v>
      </c>
      <c r="FY12" s="9">
        <v>1.768</v>
      </c>
      <c r="FZ12" s="9">
        <v>1.5069999999999999</v>
      </c>
      <c r="GA12" s="9">
        <v>0.26</v>
      </c>
      <c r="GB12" s="9">
        <v>0.60599999999999998</v>
      </c>
      <c r="GC12" s="9">
        <v>0.60599999999999998</v>
      </c>
      <c r="GD12" s="9">
        <v>0</v>
      </c>
      <c r="GE12" s="9">
        <v>0.57999999999999996</v>
      </c>
      <c r="GF12" s="9">
        <v>0.45600000000000002</v>
      </c>
      <c r="GG12" s="9">
        <v>0.124</v>
      </c>
      <c r="GH12" s="9">
        <v>0.58099999999999996</v>
      </c>
      <c r="GI12" s="9">
        <v>0.44500000000000001</v>
      </c>
      <c r="GJ12" s="9">
        <v>0.13600000000000001</v>
      </c>
      <c r="GK12" s="9">
        <v>8.66</v>
      </c>
      <c r="GL12" s="9">
        <v>6.2350000000000003</v>
      </c>
      <c r="GM12" s="9">
        <v>2.4260000000000002</v>
      </c>
      <c r="GN12" s="9">
        <v>127.596</v>
      </c>
      <c r="GO12" s="9">
        <v>67.454999999999998</v>
      </c>
      <c r="GP12" s="9">
        <v>60.140999999999998</v>
      </c>
      <c r="GQ12" s="9">
        <v>21.97</v>
      </c>
      <c r="GR12" s="9">
        <v>10.47</v>
      </c>
      <c r="GS12" s="9">
        <v>11.5</v>
      </c>
      <c r="GT12" s="9">
        <v>7.99</v>
      </c>
      <c r="GU12" s="9">
        <v>3.9620000000000002</v>
      </c>
      <c r="GV12" s="9">
        <v>4.0289999999999999</v>
      </c>
      <c r="GW12" s="9">
        <v>3.9910000000000001</v>
      </c>
      <c r="GX12" s="9">
        <v>2.109</v>
      </c>
      <c r="GY12" s="9">
        <v>1.8819999999999999</v>
      </c>
      <c r="GZ12" s="9">
        <v>3.9990000000000001</v>
      </c>
      <c r="HA12" s="9">
        <v>1.8520000000000001</v>
      </c>
      <c r="HB12" s="9">
        <v>2.1469999999999998</v>
      </c>
      <c r="HC12" s="9">
        <v>4.6210000000000004</v>
      </c>
      <c r="HD12" s="9">
        <v>2.3330000000000002</v>
      </c>
      <c r="HE12" s="9">
        <v>2.2879999999999998</v>
      </c>
      <c r="HF12" s="9">
        <v>3.3690000000000002</v>
      </c>
      <c r="HG12" s="9">
        <v>1.629</v>
      </c>
      <c r="HH12" s="9">
        <v>1.74</v>
      </c>
      <c r="HI12" s="9">
        <v>1.74</v>
      </c>
      <c r="HJ12" s="9">
        <v>0.55200000000000005</v>
      </c>
      <c r="HK12" s="9">
        <v>1.1879999999999999</v>
      </c>
      <c r="HL12" s="9">
        <v>2.87</v>
      </c>
      <c r="HM12" s="9">
        <v>1.6259999999999999</v>
      </c>
      <c r="HN12" s="9">
        <v>1.2450000000000001</v>
      </c>
      <c r="HO12" s="9">
        <v>2.044</v>
      </c>
      <c r="HP12" s="9">
        <v>1.298</v>
      </c>
      <c r="HQ12" s="9">
        <v>0.746</v>
      </c>
      <c r="HR12" s="9">
        <v>0.72899999999999998</v>
      </c>
      <c r="HS12" s="9">
        <v>0.23</v>
      </c>
      <c r="HT12" s="9">
        <v>0.498</v>
      </c>
      <c r="HU12" s="9">
        <v>9.8000000000000004E-2</v>
      </c>
      <c r="HV12" s="9">
        <v>9.8000000000000004E-2</v>
      </c>
      <c r="HW12" s="9">
        <v>0</v>
      </c>
      <c r="HX12" s="9">
        <v>3.38</v>
      </c>
      <c r="HY12" s="9">
        <v>1.784</v>
      </c>
      <c r="HZ12" s="9">
        <v>1.5960000000000001</v>
      </c>
      <c r="IA12" s="9">
        <v>2.145</v>
      </c>
      <c r="IB12" s="9">
        <v>1.5409999999999999</v>
      </c>
      <c r="IC12" s="9">
        <v>0.60399999999999998</v>
      </c>
      <c r="ID12" s="9">
        <v>0.88700000000000001</v>
      </c>
      <c r="IE12" s="9">
        <v>0.24299999999999999</v>
      </c>
      <c r="IF12" s="9">
        <v>0.64400000000000002</v>
      </c>
      <c r="IG12" s="9">
        <v>0.34799999999999998</v>
      </c>
      <c r="IH12" s="9">
        <v>0</v>
      </c>
      <c r="II12" s="9">
        <v>0.34799999999999998</v>
      </c>
      <c r="IJ12" s="9">
        <v>5.5679999999999996</v>
      </c>
      <c r="IK12" s="9">
        <v>2.6720000000000002</v>
      </c>
      <c r="IL12" s="9">
        <v>2.8959999999999999</v>
      </c>
      <c r="IM12" s="9">
        <v>2.423</v>
      </c>
      <c r="IN12" s="9">
        <v>1.29</v>
      </c>
      <c r="IO12" s="9">
        <v>1.133</v>
      </c>
      <c r="IP12" s="9">
        <v>13.98</v>
      </c>
      <c r="IQ12" s="9">
        <v>6.5090000000000003</v>
      </c>
    </row>
    <row r="13" spans="1:251">
      <c r="A13" s="10">
        <v>42767</v>
      </c>
      <c r="B13" s="9">
        <v>132.26300000000001</v>
      </c>
      <c r="C13" s="9">
        <v>74.540000000000006</v>
      </c>
      <c r="D13" s="9">
        <v>121.208</v>
      </c>
      <c r="E13" s="9">
        <v>75.587999999999994</v>
      </c>
      <c r="F13" s="9">
        <v>45.62</v>
      </c>
      <c r="G13" s="9">
        <v>3.1640000000000001</v>
      </c>
      <c r="H13" s="9">
        <v>2.028</v>
      </c>
      <c r="I13" s="9">
        <v>1.1359999999999999</v>
      </c>
      <c r="J13" s="9">
        <v>0</v>
      </c>
      <c r="K13" s="9">
        <v>0</v>
      </c>
      <c r="L13" s="9">
        <v>0</v>
      </c>
      <c r="M13" s="9">
        <v>0.89400000000000002</v>
      </c>
      <c r="N13" s="9">
        <v>0.89400000000000002</v>
      </c>
      <c r="O13" s="9">
        <v>0</v>
      </c>
      <c r="P13" s="9">
        <v>2.2690000000000001</v>
      </c>
      <c r="Q13" s="9">
        <v>1.133</v>
      </c>
      <c r="R13" s="9">
        <v>1.1359999999999999</v>
      </c>
      <c r="S13" s="9">
        <v>15.167999999999999</v>
      </c>
      <c r="T13" s="9">
        <v>11.587</v>
      </c>
      <c r="U13" s="9">
        <v>3.581</v>
      </c>
      <c r="V13" s="9">
        <v>8.6349999999999998</v>
      </c>
      <c r="W13" s="9">
        <v>7.0890000000000004</v>
      </c>
      <c r="X13" s="9">
        <v>1.546</v>
      </c>
      <c r="Y13" s="9">
        <v>4.8570000000000002</v>
      </c>
      <c r="Z13" s="9">
        <v>3.5819999999999999</v>
      </c>
      <c r="AA13" s="9">
        <v>1.2749999999999999</v>
      </c>
      <c r="AB13" s="9">
        <v>1.6759999999999999</v>
      </c>
      <c r="AC13" s="9">
        <v>0.91500000000000004</v>
      </c>
      <c r="AD13" s="9">
        <v>0.76</v>
      </c>
      <c r="AE13" s="9">
        <v>67.263000000000005</v>
      </c>
      <c r="AF13" s="9">
        <v>43.061</v>
      </c>
      <c r="AG13" s="9">
        <v>24.202000000000002</v>
      </c>
      <c r="AH13" s="9">
        <v>239.78899999999999</v>
      </c>
      <c r="AI13" s="9">
        <v>126.613</v>
      </c>
      <c r="AJ13" s="9">
        <v>113.17700000000001</v>
      </c>
      <c r="AK13" s="9">
        <v>39.704000000000001</v>
      </c>
      <c r="AL13" s="9">
        <v>20.81</v>
      </c>
      <c r="AM13" s="9">
        <v>18.893999999999998</v>
      </c>
      <c r="AN13" s="9">
        <v>17.59</v>
      </c>
      <c r="AO13" s="9">
        <v>10.042999999999999</v>
      </c>
      <c r="AP13" s="9">
        <v>7.5469999999999997</v>
      </c>
      <c r="AQ13" s="9">
        <v>6.63</v>
      </c>
      <c r="AR13" s="9">
        <v>3.9380000000000002</v>
      </c>
      <c r="AS13" s="9">
        <v>2.6920000000000002</v>
      </c>
      <c r="AT13" s="9">
        <v>10.96</v>
      </c>
      <c r="AU13" s="9">
        <v>6.1050000000000004</v>
      </c>
      <c r="AV13" s="9">
        <v>4.8550000000000004</v>
      </c>
      <c r="AW13" s="9">
        <v>10.037000000000001</v>
      </c>
      <c r="AX13" s="9">
        <v>5.8029999999999999</v>
      </c>
      <c r="AY13" s="9">
        <v>4.234</v>
      </c>
      <c r="AZ13" s="9">
        <v>7.5529999999999999</v>
      </c>
      <c r="BA13" s="9">
        <v>4.24</v>
      </c>
      <c r="BB13" s="9">
        <v>3.3130000000000002</v>
      </c>
      <c r="BC13" s="9">
        <v>5.6479999999999997</v>
      </c>
      <c r="BD13" s="9">
        <v>3.5470000000000002</v>
      </c>
      <c r="BE13" s="9">
        <v>2.101</v>
      </c>
      <c r="BF13" s="9">
        <v>5.74</v>
      </c>
      <c r="BG13" s="9">
        <v>2.6960000000000002</v>
      </c>
      <c r="BH13" s="9">
        <v>3.044</v>
      </c>
      <c r="BI13" s="9">
        <v>1.724</v>
      </c>
      <c r="BJ13" s="9">
        <v>1.3049999999999999</v>
      </c>
      <c r="BK13" s="9">
        <v>0.42</v>
      </c>
      <c r="BL13" s="9">
        <v>2.0310000000000001</v>
      </c>
      <c r="BM13" s="9">
        <v>1.145</v>
      </c>
      <c r="BN13" s="9">
        <v>0.88600000000000001</v>
      </c>
      <c r="BO13" s="9">
        <v>1.9850000000000001</v>
      </c>
      <c r="BP13" s="9">
        <v>0.247</v>
      </c>
      <c r="BQ13" s="9">
        <v>1.738</v>
      </c>
      <c r="BR13" s="9">
        <v>6.202</v>
      </c>
      <c r="BS13" s="9">
        <v>3.8</v>
      </c>
      <c r="BT13" s="9">
        <v>2.4020000000000001</v>
      </c>
      <c r="BU13" s="9">
        <v>2.77</v>
      </c>
      <c r="BV13" s="9">
        <v>2.34</v>
      </c>
      <c r="BW13" s="9">
        <v>0.43</v>
      </c>
      <c r="BX13" s="9">
        <v>1.52</v>
      </c>
      <c r="BY13" s="9">
        <v>0.872</v>
      </c>
      <c r="BZ13" s="9">
        <v>0.64800000000000002</v>
      </c>
      <c r="CA13" s="9">
        <v>1.9119999999999999</v>
      </c>
      <c r="CB13" s="9">
        <v>0.58799999999999997</v>
      </c>
      <c r="CC13" s="9">
        <v>1.3240000000000001</v>
      </c>
      <c r="CD13" s="9">
        <v>11.404999999999999</v>
      </c>
      <c r="CE13" s="9">
        <v>5.9829999999999997</v>
      </c>
      <c r="CF13" s="9">
        <v>5.4219999999999997</v>
      </c>
      <c r="CG13" s="9">
        <v>6.1840000000000002</v>
      </c>
      <c r="CH13" s="9">
        <v>4.0599999999999996</v>
      </c>
      <c r="CI13" s="9">
        <v>2.1240000000000001</v>
      </c>
      <c r="CJ13" s="9">
        <v>22.114999999999998</v>
      </c>
      <c r="CK13" s="9">
        <v>10.766999999999999</v>
      </c>
      <c r="CL13" s="9">
        <v>11.347</v>
      </c>
      <c r="CM13" s="9">
        <v>200.08500000000001</v>
      </c>
      <c r="CN13" s="9">
        <v>105.80200000000001</v>
      </c>
      <c r="CO13" s="9">
        <v>94.283000000000001</v>
      </c>
      <c r="CP13" s="9">
        <v>165.11600000000001</v>
      </c>
      <c r="CQ13" s="9">
        <v>82.792000000000002</v>
      </c>
      <c r="CR13" s="9">
        <v>82.323999999999998</v>
      </c>
      <c r="CS13" s="9">
        <v>157.024</v>
      </c>
      <c r="CT13" s="9">
        <v>79.328000000000003</v>
      </c>
      <c r="CU13" s="9">
        <v>77.695999999999998</v>
      </c>
      <c r="CV13" s="9">
        <v>4.5750000000000002</v>
      </c>
      <c r="CW13" s="9">
        <v>1.9119999999999999</v>
      </c>
      <c r="CX13" s="9">
        <v>2.6629999999999998</v>
      </c>
      <c r="CY13" s="9">
        <v>3.5169999999999999</v>
      </c>
      <c r="CZ13" s="9">
        <v>1.5509999999999999</v>
      </c>
      <c r="DA13" s="9">
        <v>1.966</v>
      </c>
      <c r="DB13" s="9">
        <v>125.39100000000001</v>
      </c>
      <c r="DC13" s="9">
        <v>67.222999999999999</v>
      </c>
      <c r="DD13" s="9">
        <v>58.167999999999999</v>
      </c>
      <c r="DE13" s="9">
        <v>12.192</v>
      </c>
      <c r="DF13" s="9">
        <v>4.3840000000000003</v>
      </c>
      <c r="DG13" s="9">
        <v>7.8079999999999998</v>
      </c>
      <c r="DH13" s="9">
        <v>2.8919999999999999</v>
      </c>
      <c r="DI13" s="9">
        <v>2.1019999999999999</v>
      </c>
      <c r="DJ13" s="9">
        <v>0.79100000000000004</v>
      </c>
      <c r="DK13" s="9">
        <v>3.0859999999999999</v>
      </c>
      <c r="DL13" s="9">
        <v>1.0760000000000001</v>
      </c>
      <c r="DM13" s="9">
        <v>2.0099999999999998</v>
      </c>
      <c r="DN13" s="9">
        <v>6.2140000000000004</v>
      </c>
      <c r="DO13" s="9">
        <v>1.206</v>
      </c>
      <c r="DP13" s="9">
        <v>5.008</v>
      </c>
      <c r="DQ13" s="9">
        <v>7.4779999999999998</v>
      </c>
      <c r="DR13" s="9">
        <v>1.3320000000000001</v>
      </c>
      <c r="DS13" s="9">
        <v>6.1459999999999999</v>
      </c>
      <c r="DT13" s="9">
        <v>0.91100000000000003</v>
      </c>
      <c r="DU13" s="9">
        <v>0.436</v>
      </c>
      <c r="DV13" s="9">
        <v>0.47499999999999998</v>
      </c>
      <c r="DW13" s="9">
        <v>2.99</v>
      </c>
      <c r="DX13" s="9">
        <v>0.67700000000000005</v>
      </c>
      <c r="DY13" s="9">
        <v>2.3130000000000002</v>
      </c>
      <c r="DZ13" s="9">
        <v>3.5779999999999998</v>
      </c>
      <c r="EA13" s="9">
        <v>0.22</v>
      </c>
      <c r="EB13" s="9">
        <v>3.3580000000000001</v>
      </c>
      <c r="EC13" s="9">
        <v>20.053999999999998</v>
      </c>
      <c r="ED13" s="9">
        <v>9.8520000000000003</v>
      </c>
      <c r="EE13" s="9">
        <v>10.201000000000001</v>
      </c>
      <c r="EF13" s="9">
        <v>19.305</v>
      </c>
      <c r="EG13" s="9">
        <v>9.75</v>
      </c>
      <c r="EH13" s="9">
        <v>9.5559999999999992</v>
      </c>
      <c r="EI13" s="9">
        <v>145.81100000000001</v>
      </c>
      <c r="EJ13" s="9">
        <v>73.042000000000002</v>
      </c>
      <c r="EK13" s="9">
        <v>72.769000000000005</v>
      </c>
      <c r="EL13" s="9">
        <v>15.532</v>
      </c>
      <c r="EM13" s="9">
        <v>6.508</v>
      </c>
      <c r="EN13" s="9">
        <v>9.0239999999999991</v>
      </c>
      <c r="EO13" s="9">
        <v>149.584</v>
      </c>
      <c r="EP13" s="9">
        <v>76.283000000000001</v>
      </c>
      <c r="EQ13" s="9">
        <v>73.301000000000002</v>
      </c>
      <c r="ER13" s="9">
        <v>26.766999999999999</v>
      </c>
      <c r="ES13" s="9">
        <v>12.627000000000001</v>
      </c>
      <c r="ET13" s="9">
        <v>14.14</v>
      </c>
      <c r="EU13" s="9">
        <v>8.0709999999999997</v>
      </c>
      <c r="EV13" s="9">
        <v>3.6309999999999998</v>
      </c>
      <c r="EW13" s="9">
        <v>4.4400000000000004</v>
      </c>
      <c r="EX13" s="9">
        <v>11.234999999999999</v>
      </c>
      <c r="EY13" s="9">
        <v>6.1189999999999998</v>
      </c>
      <c r="EZ13" s="9">
        <v>5.1159999999999997</v>
      </c>
      <c r="FA13" s="9">
        <v>7.4610000000000003</v>
      </c>
      <c r="FB13" s="9">
        <v>2.8769999999999998</v>
      </c>
      <c r="FC13" s="9">
        <v>4.5839999999999996</v>
      </c>
      <c r="FD13" s="9">
        <v>138.34899999999999</v>
      </c>
      <c r="FE13" s="9">
        <v>70.164000000000001</v>
      </c>
      <c r="FF13" s="9">
        <v>68.185000000000002</v>
      </c>
      <c r="FG13" s="9">
        <v>34.969000000000001</v>
      </c>
      <c r="FH13" s="9">
        <v>23.010999999999999</v>
      </c>
      <c r="FI13" s="9">
        <v>11.958</v>
      </c>
      <c r="FJ13" s="9">
        <v>21.559000000000001</v>
      </c>
      <c r="FK13" s="9">
        <v>14.805</v>
      </c>
      <c r="FL13" s="9">
        <v>6.7539999999999996</v>
      </c>
      <c r="FM13" s="9">
        <v>2.7349999999999999</v>
      </c>
      <c r="FN13" s="9">
        <v>1.887</v>
      </c>
      <c r="FO13" s="9">
        <v>0.84799999999999998</v>
      </c>
      <c r="FP13" s="9">
        <v>0.86899999999999999</v>
      </c>
      <c r="FQ13" s="9">
        <v>0.86899999999999999</v>
      </c>
      <c r="FR13" s="9">
        <v>0</v>
      </c>
      <c r="FS13" s="9">
        <v>0.55000000000000004</v>
      </c>
      <c r="FT13" s="9">
        <v>0.55000000000000004</v>
      </c>
      <c r="FU13" s="9">
        <v>0</v>
      </c>
      <c r="FV13" s="9">
        <v>1.3169999999999999</v>
      </c>
      <c r="FW13" s="9">
        <v>0.46899999999999997</v>
      </c>
      <c r="FX13" s="9">
        <v>0.84799999999999998</v>
      </c>
      <c r="FY13" s="9">
        <v>2.0209999999999999</v>
      </c>
      <c r="FZ13" s="9">
        <v>1.048</v>
      </c>
      <c r="GA13" s="9">
        <v>0.97199999999999998</v>
      </c>
      <c r="GB13" s="9">
        <v>0.90400000000000003</v>
      </c>
      <c r="GC13" s="9">
        <v>0.66300000000000003</v>
      </c>
      <c r="GD13" s="9">
        <v>0.24099999999999999</v>
      </c>
      <c r="GE13" s="9">
        <v>0.441</v>
      </c>
      <c r="GF13" s="9">
        <v>0.20100000000000001</v>
      </c>
      <c r="GG13" s="9">
        <v>0.24</v>
      </c>
      <c r="GH13" s="9">
        <v>0.67600000000000005</v>
      </c>
      <c r="GI13" s="9">
        <v>0.185</v>
      </c>
      <c r="GJ13" s="9">
        <v>0.49099999999999999</v>
      </c>
      <c r="GK13" s="9">
        <v>8.6539999999999999</v>
      </c>
      <c r="GL13" s="9">
        <v>5.27</v>
      </c>
      <c r="GM13" s="9">
        <v>3.3839999999999999</v>
      </c>
      <c r="GN13" s="9">
        <v>113.813</v>
      </c>
      <c r="GO13" s="9">
        <v>60.140999999999998</v>
      </c>
      <c r="GP13" s="9">
        <v>53.671999999999997</v>
      </c>
      <c r="GQ13" s="9">
        <v>22.417999999999999</v>
      </c>
      <c r="GR13" s="9">
        <v>11.311999999999999</v>
      </c>
      <c r="GS13" s="9">
        <v>11.106</v>
      </c>
      <c r="GT13" s="9">
        <v>9.3569999999999993</v>
      </c>
      <c r="GU13" s="9">
        <v>4.8330000000000002</v>
      </c>
      <c r="GV13" s="9">
        <v>4.524</v>
      </c>
      <c r="GW13" s="9">
        <v>4.34</v>
      </c>
      <c r="GX13" s="9">
        <v>2.4260000000000002</v>
      </c>
      <c r="GY13" s="9">
        <v>1.913</v>
      </c>
      <c r="GZ13" s="9">
        <v>5.0179999999999998</v>
      </c>
      <c r="HA13" s="9">
        <v>2.407</v>
      </c>
      <c r="HB13" s="9">
        <v>2.6110000000000002</v>
      </c>
      <c r="HC13" s="9">
        <v>5.5090000000000003</v>
      </c>
      <c r="HD13" s="9">
        <v>3.0529999999999999</v>
      </c>
      <c r="HE13" s="9">
        <v>2.456</v>
      </c>
      <c r="HF13" s="9">
        <v>3.8479999999999999</v>
      </c>
      <c r="HG13" s="9">
        <v>1.7809999999999999</v>
      </c>
      <c r="HH13" s="9">
        <v>2.0680000000000001</v>
      </c>
      <c r="HI13" s="9">
        <v>2.8719999999999999</v>
      </c>
      <c r="HJ13" s="9">
        <v>1.7370000000000001</v>
      </c>
      <c r="HK13" s="9">
        <v>1.1359999999999999</v>
      </c>
      <c r="HL13" s="9">
        <v>2.8769999999999998</v>
      </c>
      <c r="HM13" s="9">
        <v>1.5640000000000001</v>
      </c>
      <c r="HN13" s="9">
        <v>1.3129999999999999</v>
      </c>
      <c r="HO13" s="9">
        <v>1.5129999999999999</v>
      </c>
      <c r="HP13" s="9">
        <v>0.63</v>
      </c>
      <c r="HQ13" s="9">
        <v>0.88300000000000001</v>
      </c>
      <c r="HR13" s="9">
        <v>0.86799999999999999</v>
      </c>
      <c r="HS13" s="9">
        <v>0.65900000000000003</v>
      </c>
      <c r="HT13" s="9">
        <v>0.21</v>
      </c>
      <c r="HU13" s="9">
        <v>0.496</v>
      </c>
      <c r="HV13" s="9">
        <v>0.27600000000000002</v>
      </c>
      <c r="HW13" s="9">
        <v>0.22</v>
      </c>
      <c r="HX13" s="9">
        <v>3.6080000000000001</v>
      </c>
      <c r="HY13" s="9">
        <v>1.532</v>
      </c>
      <c r="HZ13" s="9">
        <v>2.0760000000000001</v>
      </c>
      <c r="IA13" s="9">
        <v>2.4359999999999999</v>
      </c>
      <c r="IB13" s="9">
        <v>1.341</v>
      </c>
      <c r="IC13" s="9">
        <v>1.095</v>
      </c>
      <c r="ID13" s="9">
        <v>0.88400000000000001</v>
      </c>
      <c r="IE13" s="9">
        <v>0.191</v>
      </c>
      <c r="IF13" s="9">
        <v>0.69299999999999995</v>
      </c>
      <c r="IG13" s="9">
        <v>0.28799999999999998</v>
      </c>
      <c r="IH13" s="9">
        <v>0</v>
      </c>
      <c r="II13" s="9">
        <v>0.28799999999999998</v>
      </c>
      <c r="IJ13" s="9">
        <v>6.5449999999999999</v>
      </c>
      <c r="IK13" s="9">
        <v>3.0990000000000002</v>
      </c>
      <c r="IL13" s="9">
        <v>3.4470000000000001</v>
      </c>
      <c r="IM13" s="9">
        <v>2.8119999999999998</v>
      </c>
      <c r="IN13" s="9">
        <v>1.7350000000000001</v>
      </c>
      <c r="IO13" s="9">
        <v>1.077</v>
      </c>
      <c r="IP13" s="9">
        <v>13.061</v>
      </c>
      <c r="IQ13" s="9">
        <v>6.4790000000000001</v>
      </c>
    </row>
    <row r="14" spans="1:251">
      <c r="A14" s="10">
        <v>43132</v>
      </c>
      <c r="B14" s="9">
        <v>131.399</v>
      </c>
      <c r="C14" s="9">
        <v>71.638999999999996</v>
      </c>
      <c r="D14" s="9">
        <v>121.449</v>
      </c>
      <c r="E14" s="9">
        <v>74.588999999999999</v>
      </c>
      <c r="F14" s="9">
        <v>46.86</v>
      </c>
      <c r="G14" s="9">
        <v>4.4210000000000003</v>
      </c>
      <c r="H14" s="9">
        <v>3.0379999999999998</v>
      </c>
      <c r="I14" s="9">
        <v>1.3839999999999999</v>
      </c>
      <c r="J14" s="9">
        <v>2.27</v>
      </c>
      <c r="K14" s="9">
        <v>1.8859999999999999</v>
      </c>
      <c r="L14" s="9">
        <v>0.38300000000000001</v>
      </c>
      <c r="M14" s="9">
        <v>1.151</v>
      </c>
      <c r="N14" s="9">
        <v>1.151</v>
      </c>
      <c r="O14" s="9">
        <v>0</v>
      </c>
      <c r="P14" s="9">
        <v>1</v>
      </c>
      <c r="Q14" s="9">
        <v>0</v>
      </c>
      <c r="R14" s="9">
        <v>1</v>
      </c>
      <c r="S14" s="9">
        <v>11.303000000000001</v>
      </c>
      <c r="T14" s="9">
        <v>9.1460000000000008</v>
      </c>
      <c r="U14" s="9">
        <v>2.157</v>
      </c>
      <c r="V14" s="9">
        <v>3.3279999999999998</v>
      </c>
      <c r="W14" s="9">
        <v>3.3279999999999998</v>
      </c>
      <c r="X14" s="9">
        <v>0</v>
      </c>
      <c r="Y14" s="9">
        <v>5.0460000000000003</v>
      </c>
      <c r="Z14" s="9">
        <v>4.2</v>
      </c>
      <c r="AA14" s="9">
        <v>0.84599999999999997</v>
      </c>
      <c r="AB14" s="9">
        <v>2.9289999999999998</v>
      </c>
      <c r="AC14" s="9">
        <v>1.6180000000000001</v>
      </c>
      <c r="AD14" s="9">
        <v>1.3109999999999999</v>
      </c>
      <c r="AE14" s="9">
        <v>65.866</v>
      </c>
      <c r="AF14" s="9">
        <v>44.627000000000002</v>
      </c>
      <c r="AG14" s="9">
        <v>21.239000000000001</v>
      </c>
      <c r="AH14" s="9">
        <v>249.76</v>
      </c>
      <c r="AI14" s="9">
        <v>127.979</v>
      </c>
      <c r="AJ14" s="9">
        <v>121.78100000000001</v>
      </c>
      <c r="AK14" s="9">
        <v>46.616</v>
      </c>
      <c r="AL14" s="9">
        <v>23.353000000000002</v>
      </c>
      <c r="AM14" s="9">
        <v>23.263000000000002</v>
      </c>
      <c r="AN14" s="9">
        <v>19.683</v>
      </c>
      <c r="AO14" s="9">
        <v>9.7850000000000001</v>
      </c>
      <c r="AP14" s="9">
        <v>9.8979999999999997</v>
      </c>
      <c r="AQ14" s="9">
        <v>9.9760000000000009</v>
      </c>
      <c r="AR14" s="9">
        <v>4.5110000000000001</v>
      </c>
      <c r="AS14" s="9">
        <v>5.4649999999999999</v>
      </c>
      <c r="AT14" s="9">
        <v>9.7070000000000007</v>
      </c>
      <c r="AU14" s="9">
        <v>5.274</v>
      </c>
      <c r="AV14" s="9">
        <v>4.4340000000000002</v>
      </c>
      <c r="AW14" s="9">
        <v>11.542999999999999</v>
      </c>
      <c r="AX14" s="9">
        <v>5.609</v>
      </c>
      <c r="AY14" s="9">
        <v>5.9340000000000002</v>
      </c>
      <c r="AZ14" s="9">
        <v>8.14</v>
      </c>
      <c r="BA14" s="9">
        <v>4.1749999999999998</v>
      </c>
      <c r="BB14" s="9">
        <v>3.9649999999999999</v>
      </c>
      <c r="BC14" s="9">
        <v>5.266</v>
      </c>
      <c r="BD14" s="9">
        <v>2.5179999999999998</v>
      </c>
      <c r="BE14" s="9">
        <v>2.7480000000000002</v>
      </c>
      <c r="BF14" s="9">
        <v>6.2670000000000003</v>
      </c>
      <c r="BG14" s="9">
        <v>3.5</v>
      </c>
      <c r="BH14" s="9">
        <v>2.7669999999999999</v>
      </c>
      <c r="BI14" s="9">
        <v>2.9260000000000002</v>
      </c>
      <c r="BJ14" s="9">
        <v>2.302</v>
      </c>
      <c r="BK14" s="9">
        <v>0.624</v>
      </c>
      <c r="BL14" s="9">
        <v>1.4770000000000001</v>
      </c>
      <c r="BM14" s="9">
        <v>0.50800000000000001</v>
      </c>
      <c r="BN14" s="9">
        <v>0.96899999999999997</v>
      </c>
      <c r="BO14" s="9">
        <v>1.8640000000000001</v>
      </c>
      <c r="BP14" s="9">
        <v>0.69</v>
      </c>
      <c r="BQ14" s="9">
        <v>1.1739999999999999</v>
      </c>
      <c r="BR14" s="9">
        <v>8.15</v>
      </c>
      <c r="BS14" s="9">
        <v>3.7669999999999999</v>
      </c>
      <c r="BT14" s="9">
        <v>4.383</v>
      </c>
      <c r="BU14" s="9">
        <v>3.4079999999999999</v>
      </c>
      <c r="BV14" s="9">
        <v>2.4620000000000002</v>
      </c>
      <c r="BW14" s="9">
        <v>0.94599999999999995</v>
      </c>
      <c r="BX14" s="9">
        <v>2.5659999999999998</v>
      </c>
      <c r="BY14" s="9">
        <v>0.72799999999999998</v>
      </c>
      <c r="BZ14" s="9">
        <v>1.8380000000000001</v>
      </c>
      <c r="CA14" s="9">
        <v>2.177</v>
      </c>
      <c r="CB14" s="9">
        <v>0.57699999999999996</v>
      </c>
      <c r="CC14" s="9">
        <v>1.599</v>
      </c>
      <c r="CD14" s="9">
        <v>10.877000000000001</v>
      </c>
      <c r="CE14" s="9">
        <v>4.6589999999999998</v>
      </c>
      <c r="CF14" s="9">
        <v>6.2169999999999996</v>
      </c>
      <c r="CG14" s="9">
        <v>8.8070000000000004</v>
      </c>
      <c r="CH14" s="9">
        <v>5.1260000000000003</v>
      </c>
      <c r="CI14" s="9">
        <v>3.681</v>
      </c>
      <c r="CJ14" s="9">
        <v>26.933</v>
      </c>
      <c r="CK14" s="9">
        <v>13.568</v>
      </c>
      <c r="CL14" s="9">
        <v>13.364000000000001</v>
      </c>
      <c r="CM14" s="9">
        <v>203.14400000000001</v>
      </c>
      <c r="CN14" s="9">
        <v>104.625</v>
      </c>
      <c r="CO14" s="9">
        <v>98.519000000000005</v>
      </c>
      <c r="CP14" s="9">
        <v>167.56899999999999</v>
      </c>
      <c r="CQ14" s="9">
        <v>81.751000000000005</v>
      </c>
      <c r="CR14" s="9">
        <v>85.817999999999998</v>
      </c>
      <c r="CS14" s="9">
        <v>159.05099999999999</v>
      </c>
      <c r="CT14" s="9">
        <v>78.501999999999995</v>
      </c>
      <c r="CU14" s="9">
        <v>80.548000000000002</v>
      </c>
      <c r="CV14" s="9">
        <v>4.37</v>
      </c>
      <c r="CW14" s="9">
        <v>1.097</v>
      </c>
      <c r="CX14" s="9">
        <v>3.2730000000000001</v>
      </c>
      <c r="CY14" s="9">
        <v>3.8420000000000001</v>
      </c>
      <c r="CZ14" s="9">
        <v>2.0129999999999999</v>
      </c>
      <c r="DA14" s="9">
        <v>1.829</v>
      </c>
      <c r="DB14" s="9">
        <v>123.355</v>
      </c>
      <c r="DC14" s="9">
        <v>65.102000000000004</v>
      </c>
      <c r="DD14" s="9">
        <v>58.252000000000002</v>
      </c>
      <c r="DE14" s="9">
        <v>11.826000000000001</v>
      </c>
      <c r="DF14" s="9">
        <v>3.7549999999999999</v>
      </c>
      <c r="DG14" s="9">
        <v>8.0709999999999997</v>
      </c>
      <c r="DH14" s="9">
        <v>3.177</v>
      </c>
      <c r="DI14" s="9">
        <v>1.6830000000000001</v>
      </c>
      <c r="DJ14" s="9">
        <v>1.494</v>
      </c>
      <c r="DK14" s="9">
        <v>3.423</v>
      </c>
      <c r="DL14" s="9">
        <v>1.268</v>
      </c>
      <c r="DM14" s="9">
        <v>2.1549999999999998</v>
      </c>
      <c r="DN14" s="9">
        <v>5.2249999999999996</v>
      </c>
      <c r="DO14" s="9">
        <v>0.80300000000000005</v>
      </c>
      <c r="DP14" s="9">
        <v>4.4219999999999997</v>
      </c>
      <c r="DQ14" s="9">
        <v>10.127000000000001</v>
      </c>
      <c r="DR14" s="9">
        <v>2.218</v>
      </c>
      <c r="DS14" s="9">
        <v>7.91</v>
      </c>
      <c r="DT14" s="9">
        <v>1.35</v>
      </c>
      <c r="DU14" s="9">
        <v>0.59099999999999997</v>
      </c>
      <c r="DV14" s="9">
        <v>0.75800000000000001</v>
      </c>
      <c r="DW14" s="9">
        <v>3.3570000000000002</v>
      </c>
      <c r="DX14" s="9">
        <v>0.92800000000000005</v>
      </c>
      <c r="DY14" s="9">
        <v>2.4289999999999998</v>
      </c>
      <c r="DZ14" s="9">
        <v>5.4210000000000003</v>
      </c>
      <c r="EA14" s="9">
        <v>0.69799999999999995</v>
      </c>
      <c r="EB14" s="9">
        <v>4.7220000000000004</v>
      </c>
      <c r="EC14" s="9">
        <v>22.260999999999999</v>
      </c>
      <c r="ED14" s="9">
        <v>10.677</v>
      </c>
      <c r="EE14" s="9">
        <v>11.585000000000001</v>
      </c>
      <c r="EF14" s="9">
        <v>15.06</v>
      </c>
      <c r="EG14" s="9">
        <v>6.1710000000000003</v>
      </c>
      <c r="EH14" s="9">
        <v>8.8889999999999993</v>
      </c>
      <c r="EI14" s="9">
        <v>152.50899999999999</v>
      </c>
      <c r="EJ14" s="9">
        <v>75.58</v>
      </c>
      <c r="EK14" s="9">
        <v>76.929000000000002</v>
      </c>
      <c r="EL14" s="9">
        <v>13.82</v>
      </c>
      <c r="EM14" s="9">
        <v>5.5940000000000003</v>
      </c>
      <c r="EN14" s="9">
        <v>8.2260000000000009</v>
      </c>
      <c r="EO14" s="9">
        <v>153.749</v>
      </c>
      <c r="EP14" s="9">
        <v>76.156999999999996</v>
      </c>
      <c r="EQ14" s="9">
        <v>77.590999999999994</v>
      </c>
      <c r="ER14" s="9">
        <v>22.925999999999998</v>
      </c>
      <c r="ES14" s="9">
        <v>9.9949999999999992</v>
      </c>
      <c r="ET14" s="9">
        <v>12.930999999999999</v>
      </c>
      <c r="EU14" s="9">
        <v>5.9539999999999997</v>
      </c>
      <c r="EV14" s="9">
        <v>1.77</v>
      </c>
      <c r="EW14" s="9">
        <v>4.1849999999999996</v>
      </c>
      <c r="EX14" s="9">
        <v>9.1059999999999999</v>
      </c>
      <c r="EY14" s="9">
        <v>4.4020000000000001</v>
      </c>
      <c r="EZ14" s="9">
        <v>4.7050000000000001</v>
      </c>
      <c r="FA14" s="9">
        <v>7.8659999999999997</v>
      </c>
      <c r="FB14" s="9">
        <v>3.8239999999999998</v>
      </c>
      <c r="FC14" s="9">
        <v>4.0419999999999998</v>
      </c>
      <c r="FD14" s="9">
        <v>144.643</v>
      </c>
      <c r="FE14" s="9">
        <v>71.756</v>
      </c>
      <c r="FF14" s="9">
        <v>72.887</v>
      </c>
      <c r="FG14" s="9">
        <v>35.575000000000003</v>
      </c>
      <c r="FH14" s="9">
        <v>22.873999999999999</v>
      </c>
      <c r="FI14" s="9">
        <v>12.701000000000001</v>
      </c>
      <c r="FJ14" s="9">
        <v>22.594000000000001</v>
      </c>
      <c r="FK14" s="9">
        <v>14.625999999999999</v>
      </c>
      <c r="FL14" s="9">
        <v>7.9669999999999996</v>
      </c>
      <c r="FM14" s="9">
        <v>1.1140000000000001</v>
      </c>
      <c r="FN14" s="9">
        <v>0.47099999999999997</v>
      </c>
      <c r="FO14" s="9">
        <v>0.64300000000000002</v>
      </c>
      <c r="FP14" s="9">
        <v>0.159</v>
      </c>
      <c r="FQ14" s="9">
        <v>0.159</v>
      </c>
      <c r="FR14" s="9">
        <v>0</v>
      </c>
      <c r="FS14" s="9">
        <v>0.443</v>
      </c>
      <c r="FT14" s="9">
        <v>0.311</v>
      </c>
      <c r="FU14" s="9">
        <v>0.13100000000000001</v>
      </c>
      <c r="FV14" s="9">
        <v>0.51200000000000001</v>
      </c>
      <c r="FW14" s="9">
        <v>0</v>
      </c>
      <c r="FX14" s="9">
        <v>0.51200000000000001</v>
      </c>
      <c r="FY14" s="9">
        <v>0.80700000000000005</v>
      </c>
      <c r="FZ14" s="9">
        <v>0.58599999999999997</v>
      </c>
      <c r="GA14" s="9">
        <v>0.221</v>
      </c>
      <c r="GB14" s="9">
        <v>0.14000000000000001</v>
      </c>
      <c r="GC14" s="9">
        <v>0.14000000000000001</v>
      </c>
      <c r="GD14" s="9">
        <v>0</v>
      </c>
      <c r="GE14" s="9">
        <v>0.27400000000000002</v>
      </c>
      <c r="GF14" s="9">
        <v>0.27400000000000002</v>
      </c>
      <c r="GG14" s="9">
        <v>0</v>
      </c>
      <c r="GH14" s="9">
        <v>0.39300000000000002</v>
      </c>
      <c r="GI14" s="9">
        <v>0.17199999999999999</v>
      </c>
      <c r="GJ14" s="9">
        <v>0.221</v>
      </c>
      <c r="GK14" s="9">
        <v>11.061</v>
      </c>
      <c r="GL14" s="9">
        <v>7.1920000000000002</v>
      </c>
      <c r="GM14" s="9">
        <v>3.8690000000000002</v>
      </c>
      <c r="GN14" s="9">
        <v>110.66500000000001</v>
      </c>
      <c r="GO14" s="9">
        <v>57.353999999999999</v>
      </c>
      <c r="GP14" s="9">
        <v>53.311</v>
      </c>
      <c r="GQ14" s="9">
        <v>23.823</v>
      </c>
      <c r="GR14" s="9">
        <v>11.512</v>
      </c>
      <c r="GS14" s="9">
        <v>12.311</v>
      </c>
      <c r="GT14" s="9">
        <v>9.5860000000000003</v>
      </c>
      <c r="GU14" s="9">
        <v>4.8339999999999996</v>
      </c>
      <c r="GV14" s="9">
        <v>4.7510000000000003</v>
      </c>
      <c r="GW14" s="9">
        <v>4.0720000000000001</v>
      </c>
      <c r="GX14" s="9">
        <v>2.4009999999999998</v>
      </c>
      <c r="GY14" s="9">
        <v>1.671</v>
      </c>
      <c r="GZ14" s="9">
        <v>5.2050000000000001</v>
      </c>
      <c r="HA14" s="9">
        <v>2.238</v>
      </c>
      <c r="HB14" s="9">
        <v>2.9670000000000001</v>
      </c>
      <c r="HC14" s="9">
        <v>5.4720000000000004</v>
      </c>
      <c r="HD14" s="9">
        <v>2.56</v>
      </c>
      <c r="HE14" s="9">
        <v>2.9119999999999999</v>
      </c>
      <c r="HF14" s="9">
        <v>3.919</v>
      </c>
      <c r="HG14" s="9">
        <v>2.0790000000000002</v>
      </c>
      <c r="HH14" s="9">
        <v>1.84</v>
      </c>
      <c r="HI14" s="9">
        <v>3.9510000000000001</v>
      </c>
      <c r="HJ14" s="9">
        <v>2.0139999999999998</v>
      </c>
      <c r="HK14" s="9">
        <v>1.9379999999999999</v>
      </c>
      <c r="HL14" s="9">
        <v>2.7149999999999999</v>
      </c>
      <c r="HM14" s="9">
        <v>1.552</v>
      </c>
      <c r="HN14" s="9">
        <v>1.1639999999999999</v>
      </c>
      <c r="HO14" s="9">
        <v>1.6619999999999999</v>
      </c>
      <c r="HP14" s="9">
        <v>1.0900000000000001</v>
      </c>
      <c r="HQ14" s="9">
        <v>0.57099999999999995</v>
      </c>
      <c r="HR14" s="9">
        <v>0.48</v>
      </c>
      <c r="HS14" s="9">
        <v>0.112</v>
      </c>
      <c r="HT14" s="9">
        <v>0.36699999999999999</v>
      </c>
      <c r="HU14" s="9">
        <v>0.57399999999999995</v>
      </c>
      <c r="HV14" s="9">
        <v>0.34899999999999998</v>
      </c>
      <c r="HW14" s="9">
        <v>0.22500000000000001</v>
      </c>
      <c r="HX14" s="9">
        <v>2.919</v>
      </c>
      <c r="HY14" s="9">
        <v>1.2689999999999999</v>
      </c>
      <c r="HZ14" s="9">
        <v>1.65</v>
      </c>
      <c r="IA14" s="9">
        <v>2.0779999999999998</v>
      </c>
      <c r="IB14" s="9">
        <v>0.996</v>
      </c>
      <c r="IC14" s="9">
        <v>1.083</v>
      </c>
      <c r="ID14" s="9">
        <v>0.69199999999999995</v>
      </c>
      <c r="IE14" s="9">
        <v>0.19800000000000001</v>
      </c>
      <c r="IF14" s="9">
        <v>0.49299999999999999</v>
      </c>
      <c r="IG14" s="9">
        <v>0.15</v>
      </c>
      <c r="IH14" s="9">
        <v>7.4999999999999997E-2</v>
      </c>
      <c r="II14" s="9">
        <v>7.4999999999999997E-2</v>
      </c>
      <c r="IJ14" s="9">
        <v>6.1319999999999997</v>
      </c>
      <c r="IK14" s="9">
        <v>3.2290000000000001</v>
      </c>
      <c r="IL14" s="9">
        <v>2.9020000000000001</v>
      </c>
      <c r="IM14" s="9">
        <v>3.4540000000000002</v>
      </c>
      <c r="IN14" s="9">
        <v>1.605</v>
      </c>
      <c r="IO14" s="9">
        <v>1.849</v>
      </c>
      <c r="IP14" s="9">
        <v>14.237</v>
      </c>
      <c r="IQ14" s="9">
        <v>6.6769999999999996</v>
      </c>
    </row>
    <row r="15" spans="1:251">
      <c r="A15" s="10">
        <v>43497</v>
      </c>
      <c r="B15" s="9">
        <v>125.023</v>
      </c>
      <c r="C15" s="9">
        <v>75.444999999999993</v>
      </c>
      <c r="D15" s="9">
        <v>120.42</v>
      </c>
      <c r="E15" s="9">
        <v>75.379000000000005</v>
      </c>
      <c r="F15" s="9">
        <v>45.040999999999997</v>
      </c>
      <c r="G15" s="9">
        <v>6.351</v>
      </c>
      <c r="H15" s="9">
        <v>4.17</v>
      </c>
      <c r="I15" s="9">
        <v>2.181</v>
      </c>
      <c r="J15" s="9">
        <v>1.2589999999999999</v>
      </c>
      <c r="K15" s="9">
        <v>1.2589999999999999</v>
      </c>
      <c r="L15" s="9">
        <v>0</v>
      </c>
      <c r="M15" s="9">
        <v>2.1829999999999998</v>
      </c>
      <c r="N15" s="9">
        <v>1.776</v>
      </c>
      <c r="O15" s="9">
        <v>0.40699999999999997</v>
      </c>
      <c r="P15" s="9">
        <v>2.9079999999999999</v>
      </c>
      <c r="Q15" s="9">
        <v>1.1339999999999999</v>
      </c>
      <c r="R15" s="9">
        <v>1.774</v>
      </c>
      <c r="S15" s="9">
        <v>17.71</v>
      </c>
      <c r="T15" s="9">
        <v>10.500999999999999</v>
      </c>
      <c r="U15" s="9">
        <v>7.2089999999999996</v>
      </c>
      <c r="V15" s="9">
        <v>8.1579999999999995</v>
      </c>
      <c r="W15" s="9">
        <v>5.8540000000000001</v>
      </c>
      <c r="X15" s="9">
        <v>2.3039999999999998</v>
      </c>
      <c r="Y15" s="9">
        <v>5.74</v>
      </c>
      <c r="Z15" s="9">
        <v>3.8540000000000001</v>
      </c>
      <c r="AA15" s="9">
        <v>1.887</v>
      </c>
      <c r="AB15" s="9">
        <v>3.8109999999999999</v>
      </c>
      <c r="AC15" s="9">
        <v>0.79300000000000004</v>
      </c>
      <c r="AD15" s="9">
        <v>3.0179999999999998</v>
      </c>
      <c r="AE15" s="9">
        <v>55.988</v>
      </c>
      <c r="AF15" s="9">
        <v>34.973999999999997</v>
      </c>
      <c r="AG15" s="9">
        <v>21.013000000000002</v>
      </c>
      <c r="AH15" s="9">
        <v>250.708</v>
      </c>
      <c r="AI15" s="9">
        <v>131.68</v>
      </c>
      <c r="AJ15" s="9">
        <v>119.027</v>
      </c>
      <c r="AK15" s="9">
        <v>45.749000000000002</v>
      </c>
      <c r="AL15" s="9">
        <v>24.866</v>
      </c>
      <c r="AM15" s="9">
        <v>20.882999999999999</v>
      </c>
      <c r="AN15" s="9">
        <v>22.715</v>
      </c>
      <c r="AO15" s="9">
        <v>13.561999999999999</v>
      </c>
      <c r="AP15" s="9">
        <v>9.1530000000000005</v>
      </c>
      <c r="AQ15" s="9">
        <v>10.047000000000001</v>
      </c>
      <c r="AR15" s="9">
        <v>5.81</v>
      </c>
      <c r="AS15" s="9">
        <v>4.2359999999999998</v>
      </c>
      <c r="AT15" s="9">
        <v>12.567</v>
      </c>
      <c r="AU15" s="9">
        <v>7.7510000000000003</v>
      </c>
      <c r="AV15" s="9">
        <v>4.8150000000000004</v>
      </c>
      <c r="AW15" s="9">
        <v>11.773</v>
      </c>
      <c r="AX15" s="9">
        <v>6.84</v>
      </c>
      <c r="AY15" s="9">
        <v>4.9329999999999998</v>
      </c>
      <c r="AZ15" s="9">
        <v>10.84</v>
      </c>
      <c r="BA15" s="9">
        <v>6.7220000000000004</v>
      </c>
      <c r="BB15" s="9">
        <v>4.1180000000000003</v>
      </c>
      <c r="BC15" s="9">
        <v>4.3780000000000001</v>
      </c>
      <c r="BD15" s="9">
        <v>2.2869999999999999</v>
      </c>
      <c r="BE15" s="9">
        <v>2.09</v>
      </c>
      <c r="BF15" s="9">
        <v>8.6859999999999999</v>
      </c>
      <c r="BG15" s="9">
        <v>5.1440000000000001</v>
      </c>
      <c r="BH15" s="9">
        <v>3.5419999999999998</v>
      </c>
      <c r="BI15" s="9">
        <v>2.7440000000000002</v>
      </c>
      <c r="BJ15" s="9">
        <v>2.0840000000000001</v>
      </c>
      <c r="BK15" s="9">
        <v>0.66</v>
      </c>
      <c r="BL15" s="9">
        <v>3.3690000000000002</v>
      </c>
      <c r="BM15" s="9">
        <v>2.1429999999999998</v>
      </c>
      <c r="BN15" s="9">
        <v>1.226</v>
      </c>
      <c r="BO15" s="9">
        <v>2.573</v>
      </c>
      <c r="BP15" s="9">
        <v>0.91700000000000004</v>
      </c>
      <c r="BQ15" s="9">
        <v>1.6559999999999999</v>
      </c>
      <c r="BR15" s="9">
        <v>9.6509999999999998</v>
      </c>
      <c r="BS15" s="9">
        <v>6.13</v>
      </c>
      <c r="BT15" s="9">
        <v>3.5209999999999999</v>
      </c>
      <c r="BU15" s="9">
        <v>5.1769999999999996</v>
      </c>
      <c r="BV15" s="9">
        <v>4.4909999999999997</v>
      </c>
      <c r="BW15" s="9">
        <v>0.68500000000000005</v>
      </c>
      <c r="BX15" s="9">
        <v>2.2269999999999999</v>
      </c>
      <c r="BY15" s="9">
        <v>0.71499999999999997</v>
      </c>
      <c r="BZ15" s="9">
        <v>1.5129999999999999</v>
      </c>
      <c r="CA15" s="9">
        <v>2.2469999999999999</v>
      </c>
      <c r="CB15" s="9">
        <v>0.92400000000000004</v>
      </c>
      <c r="CC15" s="9">
        <v>1.323</v>
      </c>
      <c r="CD15" s="9">
        <v>14.433</v>
      </c>
      <c r="CE15" s="9">
        <v>8.3539999999999992</v>
      </c>
      <c r="CF15" s="9">
        <v>6.0789999999999997</v>
      </c>
      <c r="CG15" s="9">
        <v>8.282</v>
      </c>
      <c r="CH15" s="9">
        <v>5.2080000000000002</v>
      </c>
      <c r="CI15" s="9">
        <v>3.0739999999999998</v>
      </c>
      <c r="CJ15" s="9">
        <v>23.033999999999999</v>
      </c>
      <c r="CK15" s="9">
        <v>11.305</v>
      </c>
      <c r="CL15" s="9">
        <v>11.728999999999999</v>
      </c>
      <c r="CM15" s="9">
        <v>204.959</v>
      </c>
      <c r="CN15" s="9">
        <v>106.81399999999999</v>
      </c>
      <c r="CO15" s="9">
        <v>98.144000000000005</v>
      </c>
      <c r="CP15" s="9">
        <v>166.93100000000001</v>
      </c>
      <c r="CQ15" s="9">
        <v>81.52</v>
      </c>
      <c r="CR15" s="9">
        <v>85.41</v>
      </c>
      <c r="CS15" s="9">
        <v>158.792</v>
      </c>
      <c r="CT15" s="9">
        <v>77.147999999999996</v>
      </c>
      <c r="CU15" s="9">
        <v>81.644000000000005</v>
      </c>
      <c r="CV15" s="9">
        <v>4.13</v>
      </c>
      <c r="CW15" s="9">
        <v>1.907</v>
      </c>
      <c r="CX15" s="9">
        <v>2.2229999999999999</v>
      </c>
      <c r="CY15" s="9">
        <v>3.742</v>
      </c>
      <c r="CZ15" s="9">
        <v>2.3010000000000002</v>
      </c>
      <c r="DA15" s="9">
        <v>1.4410000000000001</v>
      </c>
      <c r="DB15" s="9">
        <v>123.28700000000001</v>
      </c>
      <c r="DC15" s="9">
        <v>63.311999999999998</v>
      </c>
      <c r="DD15" s="9">
        <v>59.975000000000001</v>
      </c>
      <c r="DE15" s="9">
        <v>9.673</v>
      </c>
      <c r="DF15" s="9">
        <v>2.407</v>
      </c>
      <c r="DG15" s="9">
        <v>7.266</v>
      </c>
      <c r="DH15" s="9">
        <v>1.2350000000000001</v>
      </c>
      <c r="DI15" s="9">
        <v>0.55800000000000005</v>
      </c>
      <c r="DJ15" s="9">
        <v>0.67700000000000005</v>
      </c>
      <c r="DK15" s="9">
        <v>3.411</v>
      </c>
      <c r="DL15" s="9">
        <v>0.99399999999999999</v>
      </c>
      <c r="DM15" s="9">
        <v>2.4169999999999998</v>
      </c>
      <c r="DN15" s="9">
        <v>5.0270000000000001</v>
      </c>
      <c r="DO15" s="9">
        <v>0.85499999999999998</v>
      </c>
      <c r="DP15" s="9">
        <v>4.1719999999999997</v>
      </c>
      <c r="DQ15" s="9">
        <v>9.2870000000000008</v>
      </c>
      <c r="DR15" s="9">
        <v>3.41</v>
      </c>
      <c r="DS15" s="9">
        <v>5.8769999999999998</v>
      </c>
      <c r="DT15" s="9">
        <v>2.7759999999999998</v>
      </c>
      <c r="DU15" s="9">
        <v>1.611</v>
      </c>
      <c r="DV15" s="9">
        <v>1.1639999999999999</v>
      </c>
      <c r="DW15" s="9">
        <v>2.8929999999999998</v>
      </c>
      <c r="DX15" s="9">
        <v>1.369</v>
      </c>
      <c r="DY15" s="9">
        <v>1.524</v>
      </c>
      <c r="DZ15" s="9">
        <v>3.6190000000000002</v>
      </c>
      <c r="EA15" s="9">
        <v>0.43</v>
      </c>
      <c r="EB15" s="9">
        <v>3.1880000000000002</v>
      </c>
      <c r="EC15" s="9">
        <v>24.683</v>
      </c>
      <c r="ED15" s="9">
        <v>12.391</v>
      </c>
      <c r="EE15" s="9">
        <v>12.292</v>
      </c>
      <c r="EF15" s="9">
        <v>17.297999999999998</v>
      </c>
      <c r="EG15" s="9">
        <v>8.8369999999999997</v>
      </c>
      <c r="EH15" s="9">
        <v>8.4610000000000003</v>
      </c>
      <c r="EI15" s="9">
        <v>149.63300000000001</v>
      </c>
      <c r="EJ15" s="9">
        <v>72.683000000000007</v>
      </c>
      <c r="EK15" s="9">
        <v>76.95</v>
      </c>
      <c r="EL15" s="9">
        <v>15.859</v>
      </c>
      <c r="EM15" s="9">
        <v>8.0079999999999991</v>
      </c>
      <c r="EN15" s="9">
        <v>7.8520000000000003</v>
      </c>
      <c r="EO15" s="9">
        <v>151.071</v>
      </c>
      <c r="EP15" s="9">
        <v>73.512</v>
      </c>
      <c r="EQ15" s="9">
        <v>77.558999999999997</v>
      </c>
      <c r="ER15" s="9">
        <v>26.44</v>
      </c>
      <c r="ES15" s="9">
        <v>13.869</v>
      </c>
      <c r="ET15" s="9">
        <v>12.571</v>
      </c>
      <c r="EU15" s="9">
        <v>6.7169999999999996</v>
      </c>
      <c r="EV15" s="9">
        <v>2.9750000000000001</v>
      </c>
      <c r="EW15" s="9">
        <v>3.742</v>
      </c>
      <c r="EX15" s="9">
        <v>10.581</v>
      </c>
      <c r="EY15" s="9">
        <v>5.8620000000000001</v>
      </c>
      <c r="EZ15" s="9">
        <v>4.7190000000000003</v>
      </c>
      <c r="FA15" s="9">
        <v>9.1419999999999995</v>
      </c>
      <c r="FB15" s="9">
        <v>5.032</v>
      </c>
      <c r="FC15" s="9">
        <v>4.1100000000000003</v>
      </c>
      <c r="FD15" s="9">
        <v>140.49</v>
      </c>
      <c r="FE15" s="9">
        <v>67.650999999999996</v>
      </c>
      <c r="FF15" s="9">
        <v>72.838999999999999</v>
      </c>
      <c r="FG15" s="9">
        <v>38.027999999999999</v>
      </c>
      <c r="FH15" s="9">
        <v>25.294</v>
      </c>
      <c r="FI15" s="9">
        <v>12.734</v>
      </c>
      <c r="FJ15" s="9">
        <v>23.209</v>
      </c>
      <c r="FK15" s="9">
        <v>14.606</v>
      </c>
      <c r="FL15" s="9">
        <v>8.6029999999999998</v>
      </c>
      <c r="FM15" s="9">
        <v>1.7609999999999999</v>
      </c>
      <c r="FN15" s="9">
        <v>1.296</v>
      </c>
      <c r="FO15" s="9">
        <v>0.46400000000000002</v>
      </c>
      <c r="FP15" s="9">
        <v>0.46</v>
      </c>
      <c r="FQ15" s="9">
        <v>0.46</v>
      </c>
      <c r="FR15" s="9">
        <v>0</v>
      </c>
      <c r="FS15" s="9">
        <v>0.92700000000000005</v>
      </c>
      <c r="FT15" s="9">
        <v>0.58199999999999996</v>
      </c>
      <c r="FU15" s="9">
        <v>0.34599999999999997</v>
      </c>
      <c r="FV15" s="9">
        <v>0.373</v>
      </c>
      <c r="FW15" s="9">
        <v>0.255</v>
      </c>
      <c r="FX15" s="9">
        <v>0.11899999999999999</v>
      </c>
      <c r="FY15" s="9">
        <v>2.5430000000000001</v>
      </c>
      <c r="FZ15" s="9">
        <v>1.5660000000000001</v>
      </c>
      <c r="GA15" s="9">
        <v>0.97799999999999998</v>
      </c>
      <c r="GB15" s="9">
        <v>0.56000000000000005</v>
      </c>
      <c r="GC15" s="9">
        <v>0.443</v>
      </c>
      <c r="GD15" s="9">
        <v>0.11700000000000001</v>
      </c>
      <c r="GE15" s="9">
        <v>1.395</v>
      </c>
      <c r="GF15" s="9">
        <v>1.123</v>
      </c>
      <c r="GG15" s="9">
        <v>0.27300000000000002</v>
      </c>
      <c r="GH15" s="9">
        <v>0.58799999999999997</v>
      </c>
      <c r="GI15" s="9">
        <v>0</v>
      </c>
      <c r="GJ15" s="9">
        <v>0.58799999999999997</v>
      </c>
      <c r="GK15" s="9">
        <v>10.515000000000001</v>
      </c>
      <c r="GL15" s="9">
        <v>7.8259999999999996</v>
      </c>
      <c r="GM15" s="9">
        <v>2.6890000000000001</v>
      </c>
      <c r="GN15" s="9">
        <v>106.991</v>
      </c>
      <c r="GO15" s="9">
        <v>55.182000000000002</v>
      </c>
      <c r="GP15" s="9">
        <v>51.808999999999997</v>
      </c>
      <c r="GQ15" s="9">
        <v>22.539000000000001</v>
      </c>
      <c r="GR15" s="9">
        <v>12.23</v>
      </c>
      <c r="GS15" s="9">
        <v>10.308999999999999</v>
      </c>
      <c r="GT15" s="9">
        <v>9.7880000000000003</v>
      </c>
      <c r="GU15" s="9">
        <v>5.7169999999999996</v>
      </c>
      <c r="GV15" s="9">
        <v>4.0709999999999997</v>
      </c>
      <c r="GW15" s="9">
        <v>3.4940000000000002</v>
      </c>
      <c r="GX15" s="9">
        <v>1.98</v>
      </c>
      <c r="GY15" s="9">
        <v>1.514</v>
      </c>
      <c r="GZ15" s="9">
        <v>6.2939999999999996</v>
      </c>
      <c r="HA15" s="9">
        <v>3.7370000000000001</v>
      </c>
      <c r="HB15" s="9">
        <v>2.5569999999999999</v>
      </c>
      <c r="HC15" s="9">
        <v>5.2290000000000001</v>
      </c>
      <c r="HD15" s="9">
        <v>3.4780000000000002</v>
      </c>
      <c r="HE15" s="9">
        <v>1.7509999999999999</v>
      </c>
      <c r="HF15" s="9">
        <v>4.5590000000000002</v>
      </c>
      <c r="HG15" s="9">
        <v>2.2389999999999999</v>
      </c>
      <c r="HH15" s="9">
        <v>2.3199999999999998</v>
      </c>
      <c r="HI15" s="9">
        <v>1.8080000000000001</v>
      </c>
      <c r="HJ15" s="9">
        <v>1.075</v>
      </c>
      <c r="HK15" s="9">
        <v>0.73299999999999998</v>
      </c>
      <c r="HL15" s="9">
        <v>4.4249999999999998</v>
      </c>
      <c r="HM15" s="9">
        <v>2.5030000000000001</v>
      </c>
      <c r="HN15" s="9">
        <v>1.923</v>
      </c>
      <c r="HO15" s="9">
        <v>1.919</v>
      </c>
      <c r="HP15" s="9">
        <v>1.524</v>
      </c>
      <c r="HQ15" s="9">
        <v>0.39500000000000002</v>
      </c>
      <c r="HR15" s="9">
        <v>2.1659999999999999</v>
      </c>
      <c r="HS15" s="9">
        <v>0.97899999999999998</v>
      </c>
      <c r="HT15" s="9">
        <v>1.1879999999999999</v>
      </c>
      <c r="HU15" s="9">
        <v>0.34</v>
      </c>
      <c r="HV15" s="9">
        <v>0</v>
      </c>
      <c r="HW15" s="9">
        <v>0.34</v>
      </c>
      <c r="HX15" s="9">
        <v>3.5539999999999998</v>
      </c>
      <c r="HY15" s="9">
        <v>2.1389999999999998</v>
      </c>
      <c r="HZ15" s="9">
        <v>1.415</v>
      </c>
      <c r="IA15" s="9">
        <v>2.0369999999999999</v>
      </c>
      <c r="IB15" s="9">
        <v>1.242</v>
      </c>
      <c r="IC15" s="9">
        <v>0.79500000000000004</v>
      </c>
      <c r="ID15" s="9">
        <v>1.0569999999999999</v>
      </c>
      <c r="IE15" s="9">
        <v>0.69199999999999995</v>
      </c>
      <c r="IF15" s="9">
        <v>0.36499999999999999</v>
      </c>
      <c r="IG15" s="9">
        <v>0.46</v>
      </c>
      <c r="IH15" s="9">
        <v>0.20499999999999999</v>
      </c>
      <c r="II15" s="9">
        <v>0.255</v>
      </c>
      <c r="IJ15" s="9">
        <v>6.3019999999999996</v>
      </c>
      <c r="IK15" s="9">
        <v>4.1050000000000004</v>
      </c>
      <c r="IL15" s="9">
        <v>2.1960000000000002</v>
      </c>
      <c r="IM15" s="9">
        <v>3.4860000000000002</v>
      </c>
      <c r="IN15" s="9">
        <v>1.611</v>
      </c>
      <c r="IO15" s="9">
        <v>1.875</v>
      </c>
      <c r="IP15" s="9">
        <v>12.750999999999999</v>
      </c>
      <c r="IQ15" s="9">
        <v>6.5129999999999999</v>
      </c>
    </row>
    <row r="16" spans="1:251">
      <c r="A16" s="10">
        <v>43862</v>
      </c>
      <c r="B16" s="9">
        <v>125.69</v>
      </c>
      <c r="C16" s="9">
        <v>64.233000000000004</v>
      </c>
      <c r="D16" s="9">
        <v>111.889</v>
      </c>
      <c r="E16" s="9">
        <v>74.772000000000006</v>
      </c>
      <c r="F16" s="9">
        <v>37.116</v>
      </c>
      <c r="G16" s="9">
        <v>6.0839999999999996</v>
      </c>
      <c r="H16" s="9">
        <v>3.3439999999999999</v>
      </c>
      <c r="I16" s="9">
        <v>2.7410000000000001</v>
      </c>
      <c r="J16" s="9">
        <v>1.5189999999999999</v>
      </c>
      <c r="K16" s="9">
        <v>1.5189999999999999</v>
      </c>
      <c r="L16" s="9">
        <v>0</v>
      </c>
      <c r="M16" s="9">
        <v>2.222</v>
      </c>
      <c r="N16" s="9">
        <v>1.3080000000000001</v>
      </c>
      <c r="O16" s="9">
        <v>0.91400000000000003</v>
      </c>
      <c r="P16" s="9">
        <v>2.343</v>
      </c>
      <c r="Q16" s="9">
        <v>0.51600000000000001</v>
      </c>
      <c r="R16" s="9">
        <v>1.827</v>
      </c>
      <c r="S16" s="9">
        <v>8.8640000000000008</v>
      </c>
      <c r="T16" s="9">
        <v>5.1829999999999998</v>
      </c>
      <c r="U16" s="9">
        <v>3.681</v>
      </c>
      <c r="V16" s="9">
        <v>3.915</v>
      </c>
      <c r="W16" s="9">
        <v>2.4689999999999999</v>
      </c>
      <c r="X16" s="9">
        <v>1.446</v>
      </c>
      <c r="Y16" s="9">
        <v>1.6279999999999999</v>
      </c>
      <c r="Z16" s="9">
        <v>1.1919999999999999</v>
      </c>
      <c r="AA16" s="9">
        <v>0.436</v>
      </c>
      <c r="AB16" s="9">
        <v>3.3210000000000002</v>
      </c>
      <c r="AC16" s="9">
        <v>1.522</v>
      </c>
      <c r="AD16" s="9">
        <v>1.7989999999999999</v>
      </c>
      <c r="AE16" s="9">
        <v>63.085999999999999</v>
      </c>
      <c r="AF16" s="9">
        <v>42.390999999999998</v>
      </c>
      <c r="AG16" s="9">
        <v>20.695</v>
      </c>
      <c r="AH16" s="9">
        <v>262.38299999999998</v>
      </c>
      <c r="AI16" s="9">
        <v>137.66800000000001</v>
      </c>
      <c r="AJ16" s="9">
        <v>124.715</v>
      </c>
      <c r="AK16" s="9">
        <v>46.203000000000003</v>
      </c>
      <c r="AL16" s="9">
        <v>25.039000000000001</v>
      </c>
      <c r="AM16" s="9">
        <v>21.164000000000001</v>
      </c>
      <c r="AN16" s="9">
        <v>19.77</v>
      </c>
      <c r="AO16" s="9">
        <v>11.337</v>
      </c>
      <c r="AP16" s="9">
        <v>8.4329999999999998</v>
      </c>
      <c r="AQ16" s="9">
        <v>7.4390000000000001</v>
      </c>
      <c r="AR16" s="9">
        <v>4.1539999999999999</v>
      </c>
      <c r="AS16" s="9">
        <v>3.2850000000000001</v>
      </c>
      <c r="AT16" s="9">
        <v>12.331</v>
      </c>
      <c r="AU16" s="9">
        <v>7.1829999999999998</v>
      </c>
      <c r="AV16" s="9">
        <v>5.1479999999999997</v>
      </c>
      <c r="AW16" s="9">
        <v>10.493</v>
      </c>
      <c r="AX16" s="9">
        <v>5.6269999999999998</v>
      </c>
      <c r="AY16" s="9">
        <v>4.867</v>
      </c>
      <c r="AZ16" s="9">
        <v>9.2769999999999992</v>
      </c>
      <c r="BA16" s="9">
        <v>5.71</v>
      </c>
      <c r="BB16" s="9">
        <v>3.5670000000000002</v>
      </c>
      <c r="BC16" s="9">
        <v>5.0069999999999997</v>
      </c>
      <c r="BD16" s="9">
        <v>2.9180000000000001</v>
      </c>
      <c r="BE16" s="9">
        <v>2.089</v>
      </c>
      <c r="BF16" s="9">
        <v>6.99</v>
      </c>
      <c r="BG16" s="9">
        <v>3.9689999999999999</v>
      </c>
      <c r="BH16" s="9">
        <v>3.0209999999999999</v>
      </c>
      <c r="BI16" s="9">
        <v>1.873</v>
      </c>
      <c r="BJ16" s="9">
        <v>1.5169999999999999</v>
      </c>
      <c r="BK16" s="9">
        <v>0.35599999999999998</v>
      </c>
      <c r="BL16" s="9">
        <v>2.7189999999999999</v>
      </c>
      <c r="BM16" s="9">
        <v>1.859</v>
      </c>
      <c r="BN16" s="9">
        <v>0.86099999999999999</v>
      </c>
      <c r="BO16" s="9">
        <v>2.3969999999999998</v>
      </c>
      <c r="BP16" s="9">
        <v>0.59399999999999997</v>
      </c>
      <c r="BQ16" s="9">
        <v>1.804</v>
      </c>
      <c r="BR16" s="9">
        <v>7.7729999999999997</v>
      </c>
      <c r="BS16" s="9">
        <v>4.45</v>
      </c>
      <c r="BT16" s="9">
        <v>3.323</v>
      </c>
      <c r="BU16" s="9">
        <v>3.194</v>
      </c>
      <c r="BV16" s="9">
        <v>2.8780000000000001</v>
      </c>
      <c r="BW16" s="9">
        <v>0.316</v>
      </c>
      <c r="BX16" s="9">
        <v>2.9780000000000002</v>
      </c>
      <c r="BY16" s="9">
        <v>1.278</v>
      </c>
      <c r="BZ16" s="9">
        <v>1.7010000000000001</v>
      </c>
      <c r="CA16" s="9">
        <v>1.6</v>
      </c>
      <c r="CB16" s="9">
        <v>0.29399999999999998</v>
      </c>
      <c r="CC16" s="9">
        <v>1.306</v>
      </c>
      <c r="CD16" s="9">
        <v>13.522</v>
      </c>
      <c r="CE16" s="9">
        <v>7.3890000000000002</v>
      </c>
      <c r="CF16" s="9">
        <v>6.133</v>
      </c>
      <c r="CG16" s="9">
        <v>6.2480000000000002</v>
      </c>
      <c r="CH16" s="9">
        <v>3.948</v>
      </c>
      <c r="CI16" s="9">
        <v>2.2999999999999998</v>
      </c>
      <c r="CJ16" s="9">
        <v>26.433</v>
      </c>
      <c r="CK16" s="9">
        <v>13.702</v>
      </c>
      <c r="CL16" s="9">
        <v>12.731</v>
      </c>
      <c r="CM16" s="9">
        <v>216.18</v>
      </c>
      <c r="CN16" s="9">
        <v>112.629</v>
      </c>
      <c r="CO16" s="9">
        <v>103.551</v>
      </c>
      <c r="CP16" s="9">
        <v>179.58500000000001</v>
      </c>
      <c r="CQ16" s="9">
        <v>88.546999999999997</v>
      </c>
      <c r="CR16" s="9">
        <v>91.037999999999997</v>
      </c>
      <c r="CS16" s="9">
        <v>170.13800000000001</v>
      </c>
      <c r="CT16" s="9">
        <v>84.091999999999999</v>
      </c>
      <c r="CU16" s="9">
        <v>86.046000000000006</v>
      </c>
      <c r="CV16" s="9">
        <v>5.577</v>
      </c>
      <c r="CW16" s="9">
        <v>2.7749999999999999</v>
      </c>
      <c r="CX16" s="9">
        <v>2.802</v>
      </c>
      <c r="CY16" s="9">
        <v>3.87</v>
      </c>
      <c r="CZ16" s="9">
        <v>1.68</v>
      </c>
      <c r="DA16" s="9">
        <v>2.19</v>
      </c>
      <c r="DB16" s="9">
        <v>123.985</v>
      </c>
      <c r="DC16" s="9">
        <v>65.417000000000002</v>
      </c>
      <c r="DD16" s="9">
        <v>58.569000000000003</v>
      </c>
      <c r="DE16" s="9">
        <v>10.704000000000001</v>
      </c>
      <c r="DF16" s="9">
        <v>3.39</v>
      </c>
      <c r="DG16" s="9">
        <v>7.3140000000000001</v>
      </c>
      <c r="DH16" s="9">
        <v>2.23</v>
      </c>
      <c r="DI16" s="9">
        <v>1.1759999999999999</v>
      </c>
      <c r="DJ16" s="9">
        <v>1.0529999999999999</v>
      </c>
      <c r="DK16" s="9">
        <v>2.3439999999999999</v>
      </c>
      <c r="DL16" s="9">
        <v>0.65</v>
      </c>
      <c r="DM16" s="9">
        <v>1.694</v>
      </c>
      <c r="DN16" s="9">
        <v>6.13</v>
      </c>
      <c r="DO16" s="9">
        <v>1.5629999999999999</v>
      </c>
      <c r="DP16" s="9">
        <v>4.5670000000000002</v>
      </c>
      <c r="DQ16" s="9">
        <v>14.311999999999999</v>
      </c>
      <c r="DR16" s="9">
        <v>4.9480000000000004</v>
      </c>
      <c r="DS16" s="9">
        <v>9.3640000000000008</v>
      </c>
      <c r="DT16" s="9">
        <v>2.718</v>
      </c>
      <c r="DU16" s="9">
        <v>1.4470000000000001</v>
      </c>
      <c r="DV16" s="9">
        <v>1.2709999999999999</v>
      </c>
      <c r="DW16" s="9">
        <v>5.4390000000000001</v>
      </c>
      <c r="DX16" s="9">
        <v>1.577</v>
      </c>
      <c r="DY16" s="9">
        <v>3.8620000000000001</v>
      </c>
      <c r="DZ16" s="9">
        <v>6.1550000000000002</v>
      </c>
      <c r="EA16" s="9">
        <v>1.925</v>
      </c>
      <c r="EB16" s="9">
        <v>4.2309999999999999</v>
      </c>
      <c r="EC16" s="9">
        <v>30.582999999999998</v>
      </c>
      <c r="ED16" s="9">
        <v>14.792</v>
      </c>
      <c r="EE16" s="9">
        <v>15.791</v>
      </c>
      <c r="EF16" s="9">
        <v>15.958</v>
      </c>
      <c r="EG16" s="9">
        <v>8.282</v>
      </c>
      <c r="EH16" s="9">
        <v>7.6760000000000002</v>
      </c>
      <c r="EI16" s="9">
        <v>163.62700000000001</v>
      </c>
      <c r="EJ16" s="9">
        <v>80.265000000000001</v>
      </c>
      <c r="EK16" s="9">
        <v>83.361999999999995</v>
      </c>
      <c r="EL16" s="9">
        <v>14.632999999999999</v>
      </c>
      <c r="EM16" s="9">
        <v>7.5039999999999996</v>
      </c>
      <c r="EN16" s="9">
        <v>7.1289999999999996</v>
      </c>
      <c r="EO16" s="9">
        <v>164.952</v>
      </c>
      <c r="EP16" s="9">
        <v>81.043000000000006</v>
      </c>
      <c r="EQ16" s="9">
        <v>83.909000000000006</v>
      </c>
      <c r="ER16" s="9">
        <v>23.614000000000001</v>
      </c>
      <c r="ES16" s="9">
        <v>11.917</v>
      </c>
      <c r="ET16" s="9">
        <v>11.698</v>
      </c>
      <c r="EU16" s="9">
        <v>6.976</v>
      </c>
      <c r="EV16" s="9">
        <v>3.8690000000000002</v>
      </c>
      <c r="EW16" s="9">
        <v>3.1070000000000002</v>
      </c>
      <c r="EX16" s="9">
        <v>8.9819999999999993</v>
      </c>
      <c r="EY16" s="9">
        <v>4.4119999999999999</v>
      </c>
      <c r="EZ16" s="9">
        <v>4.569</v>
      </c>
      <c r="FA16" s="9">
        <v>7.657</v>
      </c>
      <c r="FB16" s="9">
        <v>3.6349999999999998</v>
      </c>
      <c r="FC16" s="9">
        <v>4.0220000000000002</v>
      </c>
      <c r="FD16" s="9">
        <v>155.97</v>
      </c>
      <c r="FE16" s="9">
        <v>76.63</v>
      </c>
      <c r="FF16" s="9">
        <v>79.34</v>
      </c>
      <c r="FG16" s="9">
        <v>36.595999999999997</v>
      </c>
      <c r="FH16" s="9">
        <v>24.082000000000001</v>
      </c>
      <c r="FI16" s="9">
        <v>12.513</v>
      </c>
      <c r="FJ16" s="9">
        <v>19.07</v>
      </c>
      <c r="FK16" s="9">
        <v>12.503</v>
      </c>
      <c r="FL16" s="9">
        <v>6.5670000000000002</v>
      </c>
      <c r="FM16" s="9">
        <v>1.0069999999999999</v>
      </c>
      <c r="FN16" s="9">
        <v>0.41899999999999998</v>
      </c>
      <c r="FO16" s="9">
        <v>0.58799999999999997</v>
      </c>
      <c r="FP16" s="9">
        <v>0.16300000000000001</v>
      </c>
      <c r="FQ16" s="9">
        <v>0.16300000000000001</v>
      </c>
      <c r="FR16" s="9">
        <v>0</v>
      </c>
      <c r="FS16" s="9">
        <v>0.25600000000000001</v>
      </c>
      <c r="FT16" s="9">
        <v>0.25600000000000001</v>
      </c>
      <c r="FU16" s="9">
        <v>0</v>
      </c>
      <c r="FV16" s="9">
        <v>0.58799999999999997</v>
      </c>
      <c r="FW16" s="9">
        <v>0</v>
      </c>
      <c r="FX16" s="9">
        <v>0.58799999999999997</v>
      </c>
      <c r="FY16" s="9">
        <v>3.52</v>
      </c>
      <c r="FZ16" s="9">
        <v>2.556</v>
      </c>
      <c r="GA16" s="9">
        <v>0.96399999999999997</v>
      </c>
      <c r="GB16" s="9">
        <v>1.1559999999999999</v>
      </c>
      <c r="GC16" s="9">
        <v>0.84699999999999998</v>
      </c>
      <c r="GD16" s="9">
        <v>0.308</v>
      </c>
      <c r="GE16" s="9">
        <v>0.95699999999999996</v>
      </c>
      <c r="GF16" s="9">
        <v>0.71599999999999997</v>
      </c>
      <c r="GG16" s="9">
        <v>0.24099999999999999</v>
      </c>
      <c r="GH16" s="9">
        <v>1.407</v>
      </c>
      <c r="GI16" s="9">
        <v>0.99299999999999999</v>
      </c>
      <c r="GJ16" s="9">
        <v>0.41399999999999998</v>
      </c>
      <c r="GK16" s="9">
        <v>12.999000000000001</v>
      </c>
      <c r="GL16" s="9">
        <v>8.6050000000000004</v>
      </c>
      <c r="GM16" s="9">
        <v>4.3949999999999996</v>
      </c>
      <c r="GN16" s="9">
        <v>106.553</v>
      </c>
      <c r="GO16" s="9">
        <v>54.003999999999998</v>
      </c>
      <c r="GP16" s="9">
        <v>52.548999999999999</v>
      </c>
      <c r="GQ16" s="9">
        <v>20.884</v>
      </c>
      <c r="GR16" s="9">
        <v>10.061999999999999</v>
      </c>
      <c r="GS16" s="9">
        <v>10.821999999999999</v>
      </c>
      <c r="GT16" s="9">
        <v>7.93</v>
      </c>
      <c r="GU16" s="9">
        <v>4.3479999999999999</v>
      </c>
      <c r="GV16" s="9">
        <v>3.5819999999999999</v>
      </c>
      <c r="GW16" s="9">
        <v>3.8079999999999998</v>
      </c>
      <c r="GX16" s="9">
        <v>2.4420000000000002</v>
      </c>
      <c r="GY16" s="9">
        <v>1.367</v>
      </c>
      <c r="GZ16" s="9">
        <v>4.1219999999999999</v>
      </c>
      <c r="HA16" s="9">
        <v>1.9059999999999999</v>
      </c>
      <c r="HB16" s="9">
        <v>2.2160000000000002</v>
      </c>
      <c r="HC16" s="9">
        <v>4.1109999999999998</v>
      </c>
      <c r="HD16" s="9">
        <v>2.4220000000000002</v>
      </c>
      <c r="HE16" s="9">
        <v>1.6890000000000001</v>
      </c>
      <c r="HF16" s="9">
        <v>3.819</v>
      </c>
      <c r="HG16" s="9">
        <v>1.9259999999999999</v>
      </c>
      <c r="HH16" s="9">
        <v>1.893</v>
      </c>
      <c r="HI16" s="9">
        <v>1.9059999999999999</v>
      </c>
      <c r="HJ16" s="9">
        <v>1.4850000000000001</v>
      </c>
      <c r="HK16" s="9">
        <v>0.42099999999999999</v>
      </c>
      <c r="HL16" s="9">
        <v>2.7309999999999999</v>
      </c>
      <c r="HM16" s="9">
        <v>1.2869999999999999</v>
      </c>
      <c r="HN16" s="9">
        <v>1.444</v>
      </c>
      <c r="HO16" s="9">
        <v>1.2829999999999999</v>
      </c>
      <c r="HP16" s="9">
        <v>0.88600000000000001</v>
      </c>
      <c r="HQ16" s="9">
        <v>0.39700000000000002</v>
      </c>
      <c r="HR16" s="9">
        <v>0.80200000000000005</v>
      </c>
      <c r="HS16" s="9">
        <v>0.29399999999999998</v>
      </c>
      <c r="HT16" s="9">
        <v>0.50800000000000001</v>
      </c>
      <c r="HU16" s="9">
        <v>0.64600000000000002</v>
      </c>
      <c r="HV16" s="9">
        <v>0.108</v>
      </c>
      <c r="HW16" s="9">
        <v>0.53800000000000003</v>
      </c>
      <c r="HX16" s="9">
        <v>3.2930000000000001</v>
      </c>
      <c r="HY16" s="9">
        <v>1.575</v>
      </c>
      <c r="HZ16" s="9">
        <v>1.718</v>
      </c>
      <c r="IA16" s="9">
        <v>2.1909999999999998</v>
      </c>
      <c r="IB16" s="9">
        <v>1.131</v>
      </c>
      <c r="IC16" s="9">
        <v>1.06</v>
      </c>
      <c r="ID16" s="9">
        <v>0.91</v>
      </c>
      <c r="IE16" s="9">
        <v>0.44400000000000001</v>
      </c>
      <c r="IF16" s="9">
        <v>0.46600000000000003</v>
      </c>
      <c r="IG16" s="9">
        <v>0.192</v>
      </c>
      <c r="IH16" s="9">
        <v>0</v>
      </c>
      <c r="II16" s="9">
        <v>0.192</v>
      </c>
      <c r="IJ16" s="9">
        <v>5.25</v>
      </c>
      <c r="IK16" s="9">
        <v>2.7</v>
      </c>
      <c r="IL16" s="9">
        <v>2.5499999999999998</v>
      </c>
      <c r="IM16" s="9">
        <v>2.6789999999999998</v>
      </c>
      <c r="IN16" s="9">
        <v>1.647</v>
      </c>
      <c r="IO16" s="9">
        <v>1.032</v>
      </c>
      <c r="IP16" s="9">
        <v>12.954000000000001</v>
      </c>
      <c r="IQ16" s="9">
        <v>5.7140000000000004</v>
      </c>
    </row>
    <row r="17" spans="1:251">
      <c r="A17" s="10">
        <v>44228</v>
      </c>
      <c r="B17" s="9">
        <v>120.783</v>
      </c>
      <c r="C17" s="9">
        <v>75.781999999999996</v>
      </c>
      <c r="D17" s="9">
        <v>111.482</v>
      </c>
      <c r="E17" s="9">
        <v>68.516999999999996</v>
      </c>
      <c r="F17" s="9">
        <v>42.963999999999999</v>
      </c>
      <c r="G17" s="9">
        <v>12.039</v>
      </c>
      <c r="H17" s="9">
        <v>6.5060000000000002</v>
      </c>
      <c r="I17" s="9">
        <v>5.5330000000000004</v>
      </c>
      <c r="J17" s="9">
        <v>3.8679999999999999</v>
      </c>
      <c r="K17" s="9">
        <v>2.3530000000000002</v>
      </c>
      <c r="L17" s="9">
        <v>1.516</v>
      </c>
      <c r="M17" s="9">
        <v>3.4449999999999998</v>
      </c>
      <c r="N17" s="9">
        <v>1.9990000000000001</v>
      </c>
      <c r="O17" s="9">
        <v>1.446</v>
      </c>
      <c r="P17" s="9">
        <v>4.726</v>
      </c>
      <c r="Q17" s="9">
        <v>2.1549999999999998</v>
      </c>
      <c r="R17" s="9">
        <v>2.5710000000000002</v>
      </c>
      <c r="S17" s="9">
        <v>14.226000000000001</v>
      </c>
      <c r="T17" s="9">
        <v>5.6470000000000002</v>
      </c>
      <c r="U17" s="9">
        <v>8.58</v>
      </c>
      <c r="V17" s="9">
        <v>2.214</v>
      </c>
      <c r="W17" s="9">
        <v>1.4139999999999999</v>
      </c>
      <c r="X17" s="9">
        <v>0.79900000000000004</v>
      </c>
      <c r="Y17" s="9">
        <v>6.9630000000000001</v>
      </c>
      <c r="Z17" s="9">
        <v>2.5990000000000002</v>
      </c>
      <c r="AA17" s="9">
        <v>4.3630000000000004</v>
      </c>
      <c r="AB17" s="9">
        <v>5.05</v>
      </c>
      <c r="AC17" s="9">
        <v>1.633</v>
      </c>
      <c r="AD17" s="9">
        <v>3.4169999999999998</v>
      </c>
      <c r="AE17" s="9">
        <v>58.819000000000003</v>
      </c>
      <c r="AF17" s="9">
        <v>40.113</v>
      </c>
      <c r="AG17" s="9">
        <v>18.706</v>
      </c>
      <c r="AH17" s="9">
        <v>266.66899999999998</v>
      </c>
      <c r="AI17" s="9">
        <v>140.09200000000001</v>
      </c>
      <c r="AJ17" s="9">
        <v>126.578</v>
      </c>
      <c r="AK17" s="9">
        <v>48.783999999999999</v>
      </c>
      <c r="AL17" s="9">
        <v>25.077999999999999</v>
      </c>
      <c r="AM17" s="9">
        <v>23.706</v>
      </c>
      <c r="AN17" s="9">
        <v>23.513000000000002</v>
      </c>
      <c r="AO17" s="9">
        <v>12.279</v>
      </c>
      <c r="AP17" s="9">
        <v>11.234999999999999</v>
      </c>
      <c r="AQ17" s="9">
        <v>10.170999999999999</v>
      </c>
      <c r="AR17" s="9">
        <v>4.5309999999999997</v>
      </c>
      <c r="AS17" s="9">
        <v>5.64</v>
      </c>
      <c r="AT17" s="9">
        <v>13.343</v>
      </c>
      <c r="AU17" s="9">
        <v>7.7480000000000002</v>
      </c>
      <c r="AV17" s="9">
        <v>5.5949999999999998</v>
      </c>
      <c r="AW17" s="9">
        <v>13.332000000000001</v>
      </c>
      <c r="AX17" s="9">
        <v>6.7439999999999998</v>
      </c>
      <c r="AY17" s="9">
        <v>6.5880000000000001</v>
      </c>
      <c r="AZ17" s="9">
        <v>9.9350000000000005</v>
      </c>
      <c r="BA17" s="9">
        <v>5.5350000000000001</v>
      </c>
      <c r="BB17" s="9">
        <v>4.4000000000000004</v>
      </c>
      <c r="BC17" s="9">
        <v>5.1539999999999999</v>
      </c>
      <c r="BD17" s="9">
        <v>3.0529999999999999</v>
      </c>
      <c r="BE17" s="9">
        <v>2.101</v>
      </c>
      <c r="BF17" s="9">
        <v>9.3889999999999993</v>
      </c>
      <c r="BG17" s="9">
        <v>4.7880000000000003</v>
      </c>
      <c r="BH17" s="9">
        <v>4.601</v>
      </c>
      <c r="BI17" s="9">
        <v>2.4060000000000001</v>
      </c>
      <c r="BJ17" s="9">
        <v>1.5860000000000001</v>
      </c>
      <c r="BK17" s="9">
        <v>0.82099999999999995</v>
      </c>
      <c r="BL17" s="9">
        <v>3.4129999999999998</v>
      </c>
      <c r="BM17" s="9">
        <v>1.9770000000000001</v>
      </c>
      <c r="BN17" s="9">
        <v>1.4370000000000001</v>
      </c>
      <c r="BO17" s="9">
        <v>3.569</v>
      </c>
      <c r="BP17" s="9">
        <v>1.2250000000000001</v>
      </c>
      <c r="BQ17" s="9">
        <v>2.343</v>
      </c>
      <c r="BR17" s="9">
        <v>8.9710000000000001</v>
      </c>
      <c r="BS17" s="9">
        <v>4.4379999999999997</v>
      </c>
      <c r="BT17" s="9">
        <v>4.5330000000000004</v>
      </c>
      <c r="BU17" s="9">
        <v>4.1929999999999996</v>
      </c>
      <c r="BV17" s="9">
        <v>2.6859999999999999</v>
      </c>
      <c r="BW17" s="9">
        <v>1.506</v>
      </c>
      <c r="BX17" s="9">
        <v>3.14</v>
      </c>
      <c r="BY17" s="9">
        <v>1.5049999999999999</v>
      </c>
      <c r="BZ17" s="9">
        <v>1.635</v>
      </c>
      <c r="CA17" s="9">
        <v>1.6379999999999999</v>
      </c>
      <c r="CB17" s="9">
        <v>0.246</v>
      </c>
      <c r="CC17" s="9">
        <v>1.3919999999999999</v>
      </c>
      <c r="CD17" s="9">
        <v>14.659000000000001</v>
      </c>
      <c r="CE17" s="9">
        <v>7.7119999999999997</v>
      </c>
      <c r="CF17" s="9">
        <v>6.9470000000000001</v>
      </c>
      <c r="CG17" s="9">
        <v>8.8550000000000004</v>
      </c>
      <c r="CH17" s="9">
        <v>4.5670000000000002</v>
      </c>
      <c r="CI17" s="9">
        <v>4.2880000000000003</v>
      </c>
      <c r="CJ17" s="9">
        <v>25.271000000000001</v>
      </c>
      <c r="CK17" s="9">
        <v>12.798999999999999</v>
      </c>
      <c r="CL17" s="9">
        <v>12.471</v>
      </c>
      <c r="CM17" s="9">
        <v>217.88499999999999</v>
      </c>
      <c r="CN17" s="9">
        <v>115.01300000000001</v>
      </c>
      <c r="CO17" s="9">
        <v>102.872</v>
      </c>
      <c r="CP17" s="9">
        <v>177.63</v>
      </c>
      <c r="CQ17" s="9">
        <v>89.081000000000003</v>
      </c>
      <c r="CR17" s="9">
        <v>88.549000000000007</v>
      </c>
      <c r="CS17" s="9">
        <v>169.24600000000001</v>
      </c>
      <c r="CT17" s="9">
        <v>85.111000000000004</v>
      </c>
      <c r="CU17" s="9">
        <v>84.135000000000005</v>
      </c>
      <c r="CV17" s="9">
        <v>4.2249999999999996</v>
      </c>
      <c r="CW17" s="9">
        <v>1.909</v>
      </c>
      <c r="CX17" s="9">
        <v>2.3149999999999999</v>
      </c>
      <c r="CY17" s="9">
        <v>3.9249999999999998</v>
      </c>
      <c r="CZ17" s="9">
        <v>1.9419999999999999</v>
      </c>
      <c r="DA17" s="9">
        <v>1.9830000000000001</v>
      </c>
      <c r="DB17" s="9">
        <v>126.276</v>
      </c>
      <c r="DC17" s="9">
        <v>66.326999999999998</v>
      </c>
      <c r="DD17" s="9">
        <v>59.948</v>
      </c>
      <c r="DE17" s="9">
        <v>14.308999999999999</v>
      </c>
      <c r="DF17" s="9">
        <v>4.9969999999999999</v>
      </c>
      <c r="DG17" s="9">
        <v>9.3119999999999994</v>
      </c>
      <c r="DH17" s="9">
        <v>1.821</v>
      </c>
      <c r="DI17" s="9">
        <v>1.123</v>
      </c>
      <c r="DJ17" s="9">
        <v>0.69799999999999995</v>
      </c>
      <c r="DK17" s="9">
        <v>5.47</v>
      </c>
      <c r="DL17" s="9">
        <v>2.2090000000000001</v>
      </c>
      <c r="DM17" s="9">
        <v>3.2610000000000001</v>
      </c>
      <c r="DN17" s="9">
        <v>7.0179999999999998</v>
      </c>
      <c r="DO17" s="9">
        <v>1.665</v>
      </c>
      <c r="DP17" s="9">
        <v>5.3529999999999998</v>
      </c>
      <c r="DQ17" s="9">
        <v>11.603999999999999</v>
      </c>
      <c r="DR17" s="9">
        <v>4.2220000000000004</v>
      </c>
      <c r="DS17" s="9">
        <v>7.3819999999999997</v>
      </c>
      <c r="DT17" s="9">
        <v>2.69</v>
      </c>
      <c r="DU17" s="9">
        <v>2.0230000000000001</v>
      </c>
      <c r="DV17" s="9">
        <v>0.66600000000000004</v>
      </c>
      <c r="DW17" s="9">
        <v>2.95</v>
      </c>
      <c r="DX17" s="9">
        <v>0.83199999999999996</v>
      </c>
      <c r="DY17" s="9">
        <v>2.1179999999999999</v>
      </c>
      <c r="DZ17" s="9">
        <v>5.9640000000000004</v>
      </c>
      <c r="EA17" s="9">
        <v>1.367</v>
      </c>
      <c r="EB17" s="9">
        <v>4.5970000000000004</v>
      </c>
      <c r="EC17" s="9">
        <v>25.442</v>
      </c>
      <c r="ED17" s="9">
        <v>13.535</v>
      </c>
      <c r="EE17" s="9">
        <v>11.907</v>
      </c>
      <c r="EF17" s="9">
        <v>16.204000000000001</v>
      </c>
      <c r="EG17" s="9">
        <v>9.1300000000000008</v>
      </c>
      <c r="EH17" s="9">
        <v>7.0739999999999998</v>
      </c>
      <c r="EI17" s="9">
        <v>161.42599999999999</v>
      </c>
      <c r="EJ17" s="9">
        <v>79.950999999999993</v>
      </c>
      <c r="EK17" s="9">
        <v>81.474999999999994</v>
      </c>
      <c r="EL17" s="9">
        <v>13.935</v>
      </c>
      <c r="EM17" s="9">
        <v>7.056</v>
      </c>
      <c r="EN17" s="9">
        <v>6.8789999999999996</v>
      </c>
      <c r="EO17" s="9">
        <v>163.69499999999999</v>
      </c>
      <c r="EP17" s="9">
        <v>82.025000000000006</v>
      </c>
      <c r="EQ17" s="9">
        <v>81.67</v>
      </c>
      <c r="ER17" s="9">
        <v>22.594000000000001</v>
      </c>
      <c r="ES17" s="9">
        <v>11.842000000000001</v>
      </c>
      <c r="ET17" s="9">
        <v>10.753</v>
      </c>
      <c r="EU17" s="9">
        <v>7.5439999999999996</v>
      </c>
      <c r="EV17" s="9">
        <v>4.3440000000000003</v>
      </c>
      <c r="EW17" s="9">
        <v>3.2</v>
      </c>
      <c r="EX17" s="9">
        <v>8.66</v>
      </c>
      <c r="EY17" s="9">
        <v>4.7859999999999996</v>
      </c>
      <c r="EZ17" s="9">
        <v>3.8730000000000002</v>
      </c>
      <c r="FA17" s="9">
        <v>6.391</v>
      </c>
      <c r="FB17" s="9">
        <v>2.7120000000000002</v>
      </c>
      <c r="FC17" s="9">
        <v>3.6789999999999998</v>
      </c>
      <c r="FD17" s="9">
        <v>155.035</v>
      </c>
      <c r="FE17" s="9">
        <v>77.239000000000004</v>
      </c>
      <c r="FF17" s="9">
        <v>77.796000000000006</v>
      </c>
      <c r="FG17" s="9">
        <v>40.255000000000003</v>
      </c>
      <c r="FH17" s="9">
        <v>25.931999999999999</v>
      </c>
      <c r="FI17" s="9">
        <v>14.323</v>
      </c>
      <c r="FJ17" s="9">
        <v>22.873999999999999</v>
      </c>
      <c r="FK17" s="9">
        <v>14.97</v>
      </c>
      <c r="FL17" s="9">
        <v>7.9039999999999999</v>
      </c>
      <c r="FM17" s="9">
        <v>1.8280000000000001</v>
      </c>
      <c r="FN17" s="9">
        <v>0.89100000000000001</v>
      </c>
      <c r="FO17" s="9">
        <v>0.93700000000000006</v>
      </c>
      <c r="FP17" s="9">
        <v>0.44600000000000001</v>
      </c>
      <c r="FQ17" s="9">
        <v>0.33200000000000002</v>
      </c>
      <c r="FR17" s="9">
        <v>0.114</v>
      </c>
      <c r="FS17" s="9">
        <v>0.32400000000000001</v>
      </c>
      <c r="FT17" s="9">
        <v>0.17499999999999999</v>
      </c>
      <c r="FU17" s="9">
        <v>0.14899999999999999</v>
      </c>
      <c r="FV17" s="9">
        <v>1.0580000000000001</v>
      </c>
      <c r="FW17" s="9">
        <v>0.38500000000000001</v>
      </c>
      <c r="FX17" s="9">
        <v>0.67300000000000004</v>
      </c>
      <c r="FY17" s="9">
        <v>3.3119999999999998</v>
      </c>
      <c r="FZ17" s="9">
        <v>1.8169999999999999</v>
      </c>
      <c r="GA17" s="9">
        <v>1.4950000000000001</v>
      </c>
      <c r="GB17" s="9">
        <v>0.751</v>
      </c>
      <c r="GC17" s="9">
        <v>0.42799999999999999</v>
      </c>
      <c r="GD17" s="9">
        <v>0.32400000000000001</v>
      </c>
      <c r="GE17" s="9">
        <v>1.2569999999999999</v>
      </c>
      <c r="GF17" s="9">
        <v>0.77200000000000002</v>
      </c>
      <c r="GG17" s="9">
        <v>0.48499999999999999</v>
      </c>
      <c r="GH17" s="9">
        <v>1.3029999999999999</v>
      </c>
      <c r="GI17" s="9">
        <v>0.61699999999999999</v>
      </c>
      <c r="GJ17" s="9">
        <v>0.68600000000000005</v>
      </c>
      <c r="GK17" s="9">
        <v>12.241</v>
      </c>
      <c r="GL17" s="9">
        <v>8.2539999999999996</v>
      </c>
      <c r="GM17" s="9">
        <v>3.9870000000000001</v>
      </c>
      <c r="GN17" s="9">
        <v>108.946</v>
      </c>
      <c r="GO17" s="9">
        <v>55.570999999999998</v>
      </c>
      <c r="GP17" s="9">
        <v>53.375</v>
      </c>
      <c r="GQ17" s="9">
        <v>21.373999999999999</v>
      </c>
      <c r="GR17" s="9">
        <v>11.31</v>
      </c>
      <c r="GS17" s="9">
        <v>10.064</v>
      </c>
      <c r="GT17" s="9">
        <v>9.4930000000000003</v>
      </c>
      <c r="GU17" s="9">
        <v>5.0709999999999997</v>
      </c>
      <c r="GV17" s="9">
        <v>4.4219999999999997</v>
      </c>
      <c r="GW17" s="9">
        <v>3.2589999999999999</v>
      </c>
      <c r="GX17" s="9">
        <v>1.502</v>
      </c>
      <c r="GY17" s="9">
        <v>1.7569999999999999</v>
      </c>
      <c r="GZ17" s="9">
        <v>6.234</v>
      </c>
      <c r="HA17" s="9">
        <v>3.569</v>
      </c>
      <c r="HB17" s="9">
        <v>2.665</v>
      </c>
      <c r="HC17" s="9">
        <v>4.3419999999999996</v>
      </c>
      <c r="HD17" s="9">
        <v>2.4279999999999999</v>
      </c>
      <c r="HE17" s="9">
        <v>1.9139999999999999</v>
      </c>
      <c r="HF17" s="9">
        <v>5.1509999999999998</v>
      </c>
      <c r="HG17" s="9">
        <v>2.6429999999999998</v>
      </c>
      <c r="HH17" s="9">
        <v>2.508</v>
      </c>
      <c r="HI17" s="9">
        <v>2.3460000000000001</v>
      </c>
      <c r="HJ17" s="9">
        <v>1.2210000000000001</v>
      </c>
      <c r="HK17" s="9">
        <v>1.1240000000000001</v>
      </c>
      <c r="HL17" s="9">
        <v>3.9510000000000001</v>
      </c>
      <c r="HM17" s="9">
        <v>2.214</v>
      </c>
      <c r="HN17" s="9">
        <v>1.7370000000000001</v>
      </c>
      <c r="HO17" s="9">
        <v>1.55</v>
      </c>
      <c r="HP17" s="9">
        <v>1.107</v>
      </c>
      <c r="HQ17" s="9">
        <v>0.443</v>
      </c>
      <c r="HR17" s="9">
        <v>1.619</v>
      </c>
      <c r="HS17" s="9">
        <v>0.78700000000000003</v>
      </c>
      <c r="HT17" s="9">
        <v>0.83199999999999996</v>
      </c>
      <c r="HU17" s="9">
        <v>0.78100000000000003</v>
      </c>
      <c r="HV17" s="9">
        <v>0.32</v>
      </c>
      <c r="HW17" s="9">
        <v>0.46100000000000002</v>
      </c>
      <c r="HX17" s="9">
        <v>3.1960000000000002</v>
      </c>
      <c r="HY17" s="9">
        <v>1.635</v>
      </c>
      <c r="HZ17" s="9">
        <v>1.5609999999999999</v>
      </c>
      <c r="IA17" s="9">
        <v>1.7350000000000001</v>
      </c>
      <c r="IB17" s="9">
        <v>1.129</v>
      </c>
      <c r="IC17" s="9">
        <v>0.60599999999999998</v>
      </c>
      <c r="ID17" s="9">
        <v>0.874</v>
      </c>
      <c r="IE17" s="9">
        <v>0.433</v>
      </c>
      <c r="IF17" s="9">
        <v>0.441</v>
      </c>
      <c r="IG17" s="9">
        <v>0.58699999999999997</v>
      </c>
      <c r="IH17" s="9">
        <v>7.2999999999999995E-2</v>
      </c>
      <c r="II17" s="9">
        <v>0.51300000000000001</v>
      </c>
      <c r="IJ17" s="9">
        <v>5.7590000000000003</v>
      </c>
      <c r="IK17" s="9">
        <v>2.609</v>
      </c>
      <c r="IL17" s="9">
        <v>3.15</v>
      </c>
      <c r="IM17" s="9">
        <v>3.7330000000000001</v>
      </c>
      <c r="IN17" s="9">
        <v>2.4609999999999999</v>
      </c>
      <c r="IO17" s="9">
        <v>1.272</v>
      </c>
      <c r="IP17" s="9">
        <v>11.881</v>
      </c>
      <c r="IQ17" s="9">
        <v>6.24</v>
      </c>
    </row>
    <row r="18" spans="1:251">
      <c r="A18" s="10">
        <v>44593</v>
      </c>
      <c r="B18" s="9">
        <v>141.73699999999999</v>
      </c>
      <c r="C18" s="9">
        <v>67.447000000000003</v>
      </c>
      <c r="D18" s="9">
        <v>118.935</v>
      </c>
      <c r="E18" s="9">
        <v>84.537999999999997</v>
      </c>
      <c r="F18" s="9">
        <v>34.396999999999998</v>
      </c>
      <c r="G18" s="9">
        <v>12.858000000000001</v>
      </c>
      <c r="H18" s="9">
        <v>8.4320000000000004</v>
      </c>
      <c r="I18" s="9">
        <v>4.4260000000000002</v>
      </c>
      <c r="J18" s="9">
        <v>6.0339999999999998</v>
      </c>
      <c r="K18" s="9">
        <v>4.5220000000000002</v>
      </c>
      <c r="L18" s="9">
        <v>1.5109999999999999</v>
      </c>
      <c r="M18" s="9">
        <v>4.7569999999999997</v>
      </c>
      <c r="N18" s="9">
        <v>2.5710000000000002</v>
      </c>
      <c r="O18" s="9">
        <v>2.1859999999999999</v>
      </c>
      <c r="P18" s="9">
        <v>2.0670000000000002</v>
      </c>
      <c r="Q18" s="9">
        <v>1.3380000000000001</v>
      </c>
      <c r="R18" s="9">
        <v>0.72799999999999998</v>
      </c>
      <c r="S18" s="9">
        <v>13.117000000000001</v>
      </c>
      <c r="T18" s="9">
        <v>6.2530000000000001</v>
      </c>
      <c r="U18" s="9">
        <v>6.8639999999999999</v>
      </c>
      <c r="V18" s="9">
        <v>3.4729999999999999</v>
      </c>
      <c r="W18" s="9">
        <v>1.702</v>
      </c>
      <c r="X18" s="9">
        <v>1.7709999999999999</v>
      </c>
      <c r="Y18" s="9">
        <v>4.4119999999999999</v>
      </c>
      <c r="Z18" s="9">
        <v>1.9850000000000001</v>
      </c>
      <c r="AA18" s="9">
        <v>2.427</v>
      </c>
      <c r="AB18" s="9">
        <v>5.2320000000000002</v>
      </c>
      <c r="AC18" s="9">
        <v>2.5659999999999998</v>
      </c>
      <c r="AD18" s="9">
        <v>2.6659999999999999</v>
      </c>
      <c r="AE18" s="9">
        <v>64.272999999999996</v>
      </c>
      <c r="AF18" s="9">
        <v>42.514000000000003</v>
      </c>
      <c r="AG18" s="9">
        <v>21.759</v>
      </c>
      <c r="AH18" s="9">
        <v>274.79599999999999</v>
      </c>
      <c r="AI18" s="9">
        <v>143.31299999999999</v>
      </c>
      <c r="AJ18" s="9">
        <v>131.483</v>
      </c>
      <c r="AK18" s="9">
        <v>54.262999999999998</v>
      </c>
      <c r="AL18" s="9">
        <v>26.463999999999999</v>
      </c>
      <c r="AM18" s="9">
        <v>27.798999999999999</v>
      </c>
      <c r="AN18" s="9">
        <v>24.321000000000002</v>
      </c>
      <c r="AO18" s="9">
        <v>12.523999999999999</v>
      </c>
      <c r="AP18" s="9">
        <v>11.797000000000001</v>
      </c>
      <c r="AQ18" s="9">
        <v>9.9079999999999995</v>
      </c>
      <c r="AR18" s="9">
        <v>5.29</v>
      </c>
      <c r="AS18" s="9">
        <v>4.6180000000000003</v>
      </c>
      <c r="AT18" s="9">
        <v>14.413</v>
      </c>
      <c r="AU18" s="9">
        <v>7.234</v>
      </c>
      <c r="AV18" s="9">
        <v>7.1790000000000003</v>
      </c>
      <c r="AW18" s="9">
        <v>12.802</v>
      </c>
      <c r="AX18" s="9">
        <v>7.05</v>
      </c>
      <c r="AY18" s="9">
        <v>5.7519999999999998</v>
      </c>
      <c r="AZ18" s="9">
        <v>11.519</v>
      </c>
      <c r="BA18" s="9">
        <v>5.4740000000000002</v>
      </c>
      <c r="BB18" s="9">
        <v>6.0449999999999999</v>
      </c>
      <c r="BC18" s="9">
        <v>6.47</v>
      </c>
      <c r="BD18" s="9">
        <v>3.95</v>
      </c>
      <c r="BE18" s="9">
        <v>2.52</v>
      </c>
      <c r="BF18" s="9">
        <v>10.228</v>
      </c>
      <c r="BG18" s="9">
        <v>5.19</v>
      </c>
      <c r="BH18" s="9">
        <v>5.0389999999999997</v>
      </c>
      <c r="BI18" s="9">
        <v>3.2269999999999999</v>
      </c>
      <c r="BJ18" s="9">
        <v>2.085</v>
      </c>
      <c r="BK18" s="9">
        <v>1.1419999999999999</v>
      </c>
      <c r="BL18" s="9">
        <v>3.9889999999999999</v>
      </c>
      <c r="BM18" s="9">
        <v>1.9610000000000001</v>
      </c>
      <c r="BN18" s="9">
        <v>2.028</v>
      </c>
      <c r="BO18" s="9">
        <v>3.0129999999999999</v>
      </c>
      <c r="BP18" s="9">
        <v>1.1439999999999999</v>
      </c>
      <c r="BQ18" s="9">
        <v>1.869</v>
      </c>
      <c r="BR18" s="9">
        <v>7.6219999999999999</v>
      </c>
      <c r="BS18" s="9">
        <v>3.3839999999999999</v>
      </c>
      <c r="BT18" s="9">
        <v>4.2380000000000004</v>
      </c>
      <c r="BU18" s="9">
        <v>3.3919999999999999</v>
      </c>
      <c r="BV18" s="9">
        <v>2.194</v>
      </c>
      <c r="BW18" s="9">
        <v>1.1970000000000001</v>
      </c>
      <c r="BX18" s="9">
        <v>2.3540000000000001</v>
      </c>
      <c r="BY18" s="9">
        <v>0.74199999999999999</v>
      </c>
      <c r="BZ18" s="9">
        <v>1.6120000000000001</v>
      </c>
      <c r="CA18" s="9">
        <v>1.8759999999999999</v>
      </c>
      <c r="CB18" s="9">
        <v>0.44800000000000001</v>
      </c>
      <c r="CC18" s="9">
        <v>1.429</v>
      </c>
      <c r="CD18" s="9">
        <v>14.615</v>
      </c>
      <c r="CE18" s="9">
        <v>6.9619999999999997</v>
      </c>
      <c r="CF18" s="9">
        <v>7.6529999999999996</v>
      </c>
      <c r="CG18" s="9">
        <v>9.7050000000000001</v>
      </c>
      <c r="CH18" s="9">
        <v>5.5620000000000003</v>
      </c>
      <c r="CI18" s="9">
        <v>4.1440000000000001</v>
      </c>
      <c r="CJ18" s="9">
        <v>29.942</v>
      </c>
      <c r="CK18" s="9">
        <v>13.94</v>
      </c>
      <c r="CL18" s="9">
        <v>16.001999999999999</v>
      </c>
      <c r="CM18" s="9">
        <v>220.53299999999999</v>
      </c>
      <c r="CN18" s="9">
        <v>116.849</v>
      </c>
      <c r="CO18" s="9">
        <v>103.684</v>
      </c>
      <c r="CP18" s="9">
        <v>180.66200000000001</v>
      </c>
      <c r="CQ18" s="9">
        <v>91.415000000000006</v>
      </c>
      <c r="CR18" s="9">
        <v>89.247</v>
      </c>
      <c r="CS18" s="9">
        <v>168.648</v>
      </c>
      <c r="CT18" s="9">
        <v>86.100999999999999</v>
      </c>
      <c r="CU18" s="9">
        <v>82.546999999999997</v>
      </c>
      <c r="CV18" s="9">
        <v>7.4580000000000002</v>
      </c>
      <c r="CW18" s="9">
        <v>3.4329999999999998</v>
      </c>
      <c r="CX18" s="9">
        <v>4.0250000000000004</v>
      </c>
      <c r="CY18" s="9">
        <v>4.2619999999999996</v>
      </c>
      <c r="CZ18" s="9">
        <v>1.587</v>
      </c>
      <c r="DA18" s="9">
        <v>2.6749999999999998</v>
      </c>
      <c r="DB18" s="9">
        <v>129.80199999999999</v>
      </c>
      <c r="DC18" s="9">
        <v>70.694000000000003</v>
      </c>
      <c r="DD18" s="9">
        <v>59.107999999999997</v>
      </c>
      <c r="DE18" s="9">
        <v>12.76</v>
      </c>
      <c r="DF18" s="9">
        <v>4.3540000000000001</v>
      </c>
      <c r="DG18" s="9">
        <v>8.4060000000000006</v>
      </c>
      <c r="DH18" s="9">
        <v>2.3540000000000001</v>
      </c>
      <c r="DI18" s="9">
        <v>0.99</v>
      </c>
      <c r="DJ18" s="9">
        <v>1.365</v>
      </c>
      <c r="DK18" s="9">
        <v>3.8839999999999999</v>
      </c>
      <c r="DL18" s="9">
        <v>1.5720000000000001</v>
      </c>
      <c r="DM18" s="9">
        <v>2.3130000000000002</v>
      </c>
      <c r="DN18" s="9">
        <v>6.5209999999999999</v>
      </c>
      <c r="DO18" s="9">
        <v>1.792</v>
      </c>
      <c r="DP18" s="9">
        <v>4.7290000000000001</v>
      </c>
      <c r="DQ18" s="9">
        <v>11.629</v>
      </c>
      <c r="DR18" s="9">
        <v>3.7959999999999998</v>
      </c>
      <c r="DS18" s="9">
        <v>7.8330000000000002</v>
      </c>
      <c r="DT18" s="9">
        <v>2.4260000000000002</v>
      </c>
      <c r="DU18" s="9">
        <v>1.8169999999999999</v>
      </c>
      <c r="DV18" s="9">
        <v>0.60899999999999999</v>
      </c>
      <c r="DW18" s="9">
        <v>4.5830000000000002</v>
      </c>
      <c r="DX18" s="9">
        <v>0.88600000000000001</v>
      </c>
      <c r="DY18" s="9">
        <v>3.6970000000000001</v>
      </c>
      <c r="DZ18" s="9">
        <v>4.62</v>
      </c>
      <c r="EA18" s="9">
        <v>1.093</v>
      </c>
      <c r="EB18" s="9">
        <v>3.5270000000000001</v>
      </c>
      <c r="EC18" s="9">
        <v>26.472000000000001</v>
      </c>
      <c r="ED18" s="9">
        <v>12.571</v>
      </c>
      <c r="EE18" s="9">
        <v>13.9</v>
      </c>
      <c r="EF18" s="9">
        <v>23.183</v>
      </c>
      <c r="EG18" s="9">
        <v>11.689</v>
      </c>
      <c r="EH18" s="9">
        <v>11.494999999999999</v>
      </c>
      <c r="EI18" s="9">
        <v>157.47900000000001</v>
      </c>
      <c r="EJ18" s="9">
        <v>79.727000000000004</v>
      </c>
      <c r="EK18" s="9">
        <v>77.751999999999995</v>
      </c>
      <c r="EL18" s="9">
        <v>17.913</v>
      </c>
      <c r="EM18" s="9">
        <v>9.0470000000000006</v>
      </c>
      <c r="EN18" s="9">
        <v>8.8659999999999997</v>
      </c>
      <c r="EO18" s="9">
        <v>162.749</v>
      </c>
      <c r="EP18" s="9">
        <v>82.367999999999995</v>
      </c>
      <c r="EQ18" s="9">
        <v>80.381</v>
      </c>
      <c r="ER18" s="9">
        <v>30.568000000000001</v>
      </c>
      <c r="ES18" s="9">
        <v>15.33</v>
      </c>
      <c r="ET18" s="9">
        <v>15.239000000000001</v>
      </c>
      <c r="EU18" s="9">
        <v>10.528</v>
      </c>
      <c r="EV18" s="9">
        <v>5.4059999999999997</v>
      </c>
      <c r="EW18" s="9">
        <v>5.1219999999999999</v>
      </c>
      <c r="EX18" s="9">
        <v>12.654999999999999</v>
      </c>
      <c r="EY18" s="9">
        <v>6.2830000000000004</v>
      </c>
      <c r="EZ18" s="9">
        <v>6.3719999999999999</v>
      </c>
      <c r="FA18" s="9">
        <v>7.3849999999999998</v>
      </c>
      <c r="FB18" s="9">
        <v>3.641</v>
      </c>
      <c r="FC18" s="9">
        <v>3.7440000000000002</v>
      </c>
      <c r="FD18" s="9">
        <v>150.09399999999999</v>
      </c>
      <c r="FE18" s="9">
        <v>76.084999999999994</v>
      </c>
      <c r="FF18" s="9">
        <v>74.007999999999996</v>
      </c>
      <c r="FG18" s="9">
        <v>39.871000000000002</v>
      </c>
      <c r="FH18" s="9">
        <v>25.434000000000001</v>
      </c>
      <c r="FI18" s="9">
        <v>14.436999999999999</v>
      </c>
      <c r="FJ18" s="9">
        <v>23.492000000000001</v>
      </c>
      <c r="FK18" s="9">
        <v>15.676</v>
      </c>
      <c r="FL18" s="9">
        <v>7.8170000000000002</v>
      </c>
      <c r="FM18" s="9">
        <v>2.589</v>
      </c>
      <c r="FN18" s="9">
        <v>1.1599999999999999</v>
      </c>
      <c r="FO18" s="9">
        <v>1.429</v>
      </c>
      <c r="FP18" s="9">
        <v>0.29899999999999999</v>
      </c>
      <c r="FQ18" s="9">
        <v>0.193</v>
      </c>
      <c r="FR18" s="9">
        <v>0.106</v>
      </c>
      <c r="FS18" s="9">
        <v>1.1299999999999999</v>
      </c>
      <c r="FT18" s="9">
        <v>0.61399999999999999</v>
      </c>
      <c r="FU18" s="9">
        <v>0.51500000000000001</v>
      </c>
      <c r="FV18" s="9">
        <v>1.1599999999999999</v>
      </c>
      <c r="FW18" s="9">
        <v>0.35199999999999998</v>
      </c>
      <c r="FX18" s="9">
        <v>0.80800000000000005</v>
      </c>
      <c r="FY18" s="9">
        <v>2.6</v>
      </c>
      <c r="FZ18" s="9">
        <v>1.2030000000000001</v>
      </c>
      <c r="GA18" s="9">
        <v>1.3979999999999999</v>
      </c>
      <c r="GB18" s="9">
        <v>0.182</v>
      </c>
      <c r="GC18" s="9">
        <v>9.6000000000000002E-2</v>
      </c>
      <c r="GD18" s="9">
        <v>8.5999999999999993E-2</v>
      </c>
      <c r="GE18" s="9">
        <v>1.2529999999999999</v>
      </c>
      <c r="GF18" s="9">
        <v>0.72599999999999998</v>
      </c>
      <c r="GG18" s="9">
        <v>0.52700000000000002</v>
      </c>
      <c r="GH18" s="9">
        <v>1.1639999999999999</v>
      </c>
      <c r="GI18" s="9">
        <v>0.38</v>
      </c>
      <c r="GJ18" s="9">
        <v>0.78400000000000003</v>
      </c>
      <c r="GK18" s="9">
        <v>11.19</v>
      </c>
      <c r="GL18" s="9">
        <v>7.3959999999999999</v>
      </c>
      <c r="GM18" s="9">
        <v>3.794</v>
      </c>
      <c r="GN18" s="9">
        <v>108.22199999999999</v>
      </c>
      <c r="GO18" s="9">
        <v>54.378</v>
      </c>
      <c r="GP18" s="9">
        <v>53.843000000000004</v>
      </c>
      <c r="GQ18" s="9">
        <v>24.291</v>
      </c>
      <c r="GR18" s="9">
        <v>12.013999999999999</v>
      </c>
      <c r="GS18" s="9">
        <v>12.276</v>
      </c>
      <c r="GT18" s="9">
        <v>11.993</v>
      </c>
      <c r="GU18" s="9">
        <v>6.7050000000000001</v>
      </c>
      <c r="GV18" s="9">
        <v>5.2880000000000003</v>
      </c>
      <c r="GW18" s="9">
        <v>4.88</v>
      </c>
      <c r="GX18" s="9">
        <v>2.7589999999999999</v>
      </c>
      <c r="GY18" s="9">
        <v>2.121</v>
      </c>
      <c r="GZ18" s="9">
        <v>7.1130000000000004</v>
      </c>
      <c r="HA18" s="9">
        <v>3.9460000000000002</v>
      </c>
      <c r="HB18" s="9">
        <v>3.1669999999999998</v>
      </c>
      <c r="HC18" s="9">
        <v>6.5490000000000004</v>
      </c>
      <c r="HD18" s="9">
        <v>3.6339999999999999</v>
      </c>
      <c r="HE18" s="9">
        <v>2.915</v>
      </c>
      <c r="HF18" s="9">
        <v>5.444</v>
      </c>
      <c r="HG18" s="9">
        <v>3.0710000000000002</v>
      </c>
      <c r="HH18" s="9">
        <v>2.3730000000000002</v>
      </c>
      <c r="HI18" s="9">
        <v>4.0339999999999998</v>
      </c>
      <c r="HJ18" s="9">
        <v>2.1619999999999999</v>
      </c>
      <c r="HK18" s="9">
        <v>1.8720000000000001</v>
      </c>
      <c r="HL18" s="9">
        <v>3.7280000000000002</v>
      </c>
      <c r="HM18" s="9">
        <v>2.0699999999999998</v>
      </c>
      <c r="HN18" s="9">
        <v>1.659</v>
      </c>
      <c r="HO18" s="9">
        <v>1.873</v>
      </c>
      <c r="HP18" s="9">
        <v>1.2170000000000001</v>
      </c>
      <c r="HQ18" s="9">
        <v>0.65600000000000003</v>
      </c>
      <c r="HR18" s="9">
        <v>1.1200000000000001</v>
      </c>
      <c r="HS18" s="9">
        <v>0.63100000000000001</v>
      </c>
      <c r="HT18" s="9">
        <v>0.48899999999999999</v>
      </c>
      <c r="HU18" s="9">
        <v>0.73499999999999999</v>
      </c>
      <c r="HV18" s="9">
        <v>0.221</v>
      </c>
      <c r="HW18" s="9">
        <v>0.51400000000000001</v>
      </c>
      <c r="HX18" s="9">
        <v>4.2300000000000004</v>
      </c>
      <c r="HY18" s="9">
        <v>2.4729999999999999</v>
      </c>
      <c r="HZ18" s="9">
        <v>1.7569999999999999</v>
      </c>
      <c r="IA18" s="9">
        <v>3.0070000000000001</v>
      </c>
      <c r="IB18" s="9">
        <v>1.923</v>
      </c>
      <c r="IC18" s="9">
        <v>1.0840000000000001</v>
      </c>
      <c r="ID18" s="9">
        <v>0.71799999999999997</v>
      </c>
      <c r="IE18" s="9">
        <v>0.47199999999999998</v>
      </c>
      <c r="IF18" s="9">
        <v>0.246</v>
      </c>
      <c r="IG18" s="9">
        <v>0.505</v>
      </c>
      <c r="IH18" s="9">
        <v>7.8E-2</v>
      </c>
      <c r="II18" s="9">
        <v>0.42699999999999999</v>
      </c>
      <c r="IJ18" s="9">
        <v>8.4670000000000005</v>
      </c>
      <c r="IK18" s="9">
        <v>4.9459999999999997</v>
      </c>
      <c r="IL18" s="9">
        <v>3.5209999999999999</v>
      </c>
      <c r="IM18" s="9">
        <v>3.5259999999999998</v>
      </c>
      <c r="IN18" s="9">
        <v>1.7589999999999999</v>
      </c>
      <c r="IO18" s="9">
        <v>1.7669999999999999</v>
      </c>
      <c r="IP18" s="9">
        <v>12.298</v>
      </c>
      <c r="IQ18" s="9">
        <v>5.3090000000000002</v>
      </c>
    </row>
    <row r="19" spans="1:251">
      <c r="A19" s="10">
        <v>44958</v>
      </c>
      <c r="B19" s="9">
        <v>131.465</v>
      </c>
      <c r="C19" s="9">
        <v>73.460999999999999</v>
      </c>
      <c r="D19" s="9">
        <v>113.514</v>
      </c>
      <c r="E19" s="9">
        <v>76.628</v>
      </c>
      <c r="F19" s="9">
        <v>36.884999999999998</v>
      </c>
      <c r="G19" s="9">
        <v>8.1890000000000001</v>
      </c>
      <c r="H19" s="9">
        <v>5.766</v>
      </c>
      <c r="I19" s="9">
        <v>2.423</v>
      </c>
      <c r="J19" s="9">
        <v>4.2839999999999998</v>
      </c>
      <c r="K19" s="9">
        <v>3.42</v>
      </c>
      <c r="L19" s="9">
        <v>0.86399999999999999</v>
      </c>
      <c r="M19" s="9">
        <v>0.82</v>
      </c>
      <c r="N19" s="9">
        <v>0.82</v>
      </c>
      <c r="O19" s="9">
        <v>0</v>
      </c>
      <c r="P19" s="9">
        <v>3.085</v>
      </c>
      <c r="Q19" s="9">
        <v>1.526</v>
      </c>
      <c r="R19" s="9">
        <v>1.5589999999999999</v>
      </c>
      <c r="S19" s="9">
        <v>11.7</v>
      </c>
      <c r="T19" s="9">
        <v>6</v>
      </c>
      <c r="U19" s="9">
        <v>5.7</v>
      </c>
      <c r="V19" s="9">
        <v>3.367</v>
      </c>
      <c r="W19" s="9">
        <v>2.613</v>
      </c>
      <c r="X19" s="9">
        <v>0.755</v>
      </c>
      <c r="Y19" s="9">
        <v>2.7949999999999999</v>
      </c>
      <c r="Z19" s="9">
        <v>1.244</v>
      </c>
      <c r="AA19" s="9">
        <v>1.5509999999999999</v>
      </c>
      <c r="AB19" s="9">
        <v>5.5380000000000003</v>
      </c>
      <c r="AC19" s="9">
        <v>2.1429999999999998</v>
      </c>
      <c r="AD19" s="9">
        <v>3.395</v>
      </c>
      <c r="AE19" s="9">
        <v>71.522999999999996</v>
      </c>
      <c r="AF19" s="9">
        <v>43.070999999999998</v>
      </c>
      <c r="AG19" s="9">
        <v>28.452000000000002</v>
      </c>
      <c r="AH19" s="9">
        <v>283.88099999999997</v>
      </c>
      <c r="AI19" s="9">
        <v>145.86199999999999</v>
      </c>
      <c r="AJ19" s="9">
        <v>138.01900000000001</v>
      </c>
      <c r="AK19" s="9">
        <v>61.412999999999997</v>
      </c>
      <c r="AL19" s="9">
        <v>29.922000000000001</v>
      </c>
      <c r="AM19" s="9">
        <v>31.491</v>
      </c>
      <c r="AN19" s="9">
        <v>29.157</v>
      </c>
      <c r="AO19" s="9">
        <v>14.502000000000001</v>
      </c>
      <c r="AP19" s="9">
        <v>14.654</v>
      </c>
      <c r="AQ19" s="9">
        <v>9.8260000000000005</v>
      </c>
      <c r="AR19" s="9">
        <v>4.7220000000000004</v>
      </c>
      <c r="AS19" s="9">
        <v>5.1050000000000004</v>
      </c>
      <c r="AT19" s="9">
        <v>19.221</v>
      </c>
      <c r="AU19" s="9">
        <v>9.7799999999999994</v>
      </c>
      <c r="AV19" s="9">
        <v>9.4410000000000007</v>
      </c>
      <c r="AW19" s="9">
        <v>17.663</v>
      </c>
      <c r="AX19" s="9">
        <v>9.5470000000000006</v>
      </c>
      <c r="AY19" s="9">
        <v>8.1159999999999997</v>
      </c>
      <c r="AZ19" s="9">
        <v>11.385</v>
      </c>
      <c r="BA19" s="9">
        <v>4.9550000000000001</v>
      </c>
      <c r="BB19" s="9">
        <v>6.43</v>
      </c>
      <c r="BC19" s="9">
        <v>9.1509999999999998</v>
      </c>
      <c r="BD19" s="9">
        <v>5.4009999999999998</v>
      </c>
      <c r="BE19" s="9">
        <v>3.75</v>
      </c>
      <c r="BF19" s="9">
        <v>11.118</v>
      </c>
      <c r="BG19" s="9">
        <v>4.827</v>
      </c>
      <c r="BH19" s="9">
        <v>6.2910000000000004</v>
      </c>
      <c r="BI19" s="9">
        <v>2.1850000000000001</v>
      </c>
      <c r="BJ19" s="9">
        <v>1.714</v>
      </c>
      <c r="BK19" s="9">
        <v>0.47099999999999997</v>
      </c>
      <c r="BL19" s="9">
        <v>5.1630000000000003</v>
      </c>
      <c r="BM19" s="9">
        <v>2.3159999999999998</v>
      </c>
      <c r="BN19" s="9">
        <v>2.847</v>
      </c>
      <c r="BO19" s="9">
        <v>3.77</v>
      </c>
      <c r="BP19" s="9">
        <v>0.79700000000000004</v>
      </c>
      <c r="BQ19" s="9">
        <v>2.9729999999999999</v>
      </c>
      <c r="BR19" s="9">
        <v>8.8879999999999999</v>
      </c>
      <c r="BS19" s="9">
        <v>4.274</v>
      </c>
      <c r="BT19" s="9">
        <v>4.6139999999999999</v>
      </c>
      <c r="BU19" s="9">
        <v>3.9319999999999999</v>
      </c>
      <c r="BV19" s="9">
        <v>2.6120000000000001</v>
      </c>
      <c r="BW19" s="9">
        <v>1.319</v>
      </c>
      <c r="BX19" s="9">
        <v>3.0190000000000001</v>
      </c>
      <c r="BY19" s="9">
        <v>1.143</v>
      </c>
      <c r="BZ19" s="9">
        <v>1.877</v>
      </c>
      <c r="CA19" s="9">
        <v>1.9370000000000001</v>
      </c>
      <c r="CB19" s="9">
        <v>0.51900000000000002</v>
      </c>
      <c r="CC19" s="9">
        <v>1.4179999999999999</v>
      </c>
      <c r="CD19" s="9">
        <v>17.638000000000002</v>
      </c>
      <c r="CE19" s="9">
        <v>8.7590000000000003</v>
      </c>
      <c r="CF19" s="9">
        <v>8.8789999999999996</v>
      </c>
      <c r="CG19" s="9">
        <v>11.518000000000001</v>
      </c>
      <c r="CH19" s="9">
        <v>5.7430000000000003</v>
      </c>
      <c r="CI19" s="9">
        <v>5.7750000000000004</v>
      </c>
      <c r="CJ19" s="9">
        <v>32.256</v>
      </c>
      <c r="CK19" s="9">
        <v>15.42</v>
      </c>
      <c r="CL19" s="9">
        <v>16.835999999999999</v>
      </c>
      <c r="CM19" s="9">
        <v>222.46899999999999</v>
      </c>
      <c r="CN19" s="9">
        <v>115.94</v>
      </c>
      <c r="CO19" s="9">
        <v>106.52800000000001</v>
      </c>
      <c r="CP19" s="9">
        <v>183.57400000000001</v>
      </c>
      <c r="CQ19" s="9">
        <v>91.149000000000001</v>
      </c>
      <c r="CR19" s="9">
        <v>92.424999999999997</v>
      </c>
      <c r="CS19" s="9">
        <v>171.857</v>
      </c>
      <c r="CT19" s="9">
        <v>86.566999999999993</v>
      </c>
      <c r="CU19" s="9">
        <v>85.29</v>
      </c>
      <c r="CV19" s="9">
        <v>5.8620000000000001</v>
      </c>
      <c r="CW19" s="9">
        <v>2.4830000000000001</v>
      </c>
      <c r="CX19" s="9">
        <v>3.38</v>
      </c>
      <c r="CY19" s="9">
        <v>5.8550000000000004</v>
      </c>
      <c r="CZ19" s="9">
        <v>2.1</v>
      </c>
      <c r="DA19" s="9">
        <v>3.7559999999999998</v>
      </c>
      <c r="DB19" s="9">
        <v>130.24700000000001</v>
      </c>
      <c r="DC19" s="9">
        <v>68.626000000000005</v>
      </c>
      <c r="DD19" s="9">
        <v>61.621000000000002</v>
      </c>
      <c r="DE19" s="9">
        <v>11.002000000000001</v>
      </c>
      <c r="DF19" s="9">
        <v>2.5649999999999999</v>
      </c>
      <c r="DG19" s="9">
        <v>8.4369999999999994</v>
      </c>
      <c r="DH19" s="9">
        <v>2.2429999999999999</v>
      </c>
      <c r="DI19" s="9">
        <v>0.98199999999999998</v>
      </c>
      <c r="DJ19" s="9">
        <v>1.2609999999999999</v>
      </c>
      <c r="DK19" s="9">
        <v>2.875</v>
      </c>
      <c r="DL19" s="9">
        <v>0.59899999999999998</v>
      </c>
      <c r="DM19" s="9">
        <v>2.2759999999999998</v>
      </c>
      <c r="DN19" s="9">
        <v>5.883</v>
      </c>
      <c r="DO19" s="9">
        <v>0.98399999999999999</v>
      </c>
      <c r="DP19" s="9">
        <v>4.9000000000000004</v>
      </c>
      <c r="DQ19" s="9">
        <v>10.78</v>
      </c>
      <c r="DR19" s="9">
        <v>3.508</v>
      </c>
      <c r="DS19" s="9">
        <v>7.2720000000000002</v>
      </c>
      <c r="DT19" s="9">
        <v>2.0649999999999999</v>
      </c>
      <c r="DU19" s="9">
        <v>1.381</v>
      </c>
      <c r="DV19" s="9">
        <v>0.68500000000000005</v>
      </c>
      <c r="DW19" s="9">
        <v>4.2050000000000001</v>
      </c>
      <c r="DX19" s="9">
        <v>1.409</v>
      </c>
      <c r="DY19" s="9">
        <v>2.7959999999999998</v>
      </c>
      <c r="DZ19" s="9">
        <v>4.51</v>
      </c>
      <c r="EA19" s="9">
        <v>0.71799999999999997</v>
      </c>
      <c r="EB19" s="9">
        <v>3.7919999999999998</v>
      </c>
      <c r="EC19" s="9">
        <v>31.545000000000002</v>
      </c>
      <c r="ED19" s="9">
        <v>16.45</v>
      </c>
      <c r="EE19" s="9">
        <v>15.095000000000001</v>
      </c>
      <c r="EF19" s="9">
        <v>23.259</v>
      </c>
      <c r="EG19" s="9">
        <v>12.173</v>
      </c>
      <c r="EH19" s="9">
        <v>11.086</v>
      </c>
      <c r="EI19" s="9">
        <v>160.315</v>
      </c>
      <c r="EJ19" s="9">
        <v>78.977000000000004</v>
      </c>
      <c r="EK19" s="9">
        <v>81.338999999999999</v>
      </c>
      <c r="EL19" s="9">
        <v>19.687000000000001</v>
      </c>
      <c r="EM19" s="9">
        <v>10.101000000000001</v>
      </c>
      <c r="EN19" s="9">
        <v>9.5860000000000003</v>
      </c>
      <c r="EO19" s="9">
        <v>163.887</v>
      </c>
      <c r="EP19" s="9">
        <v>81.048000000000002</v>
      </c>
      <c r="EQ19" s="9">
        <v>82.838999999999999</v>
      </c>
      <c r="ER19" s="9">
        <v>32.027999999999999</v>
      </c>
      <c r="ES19" s="9">
        <v>16.597999999999999</v>
      </c>
      <c r="ET19" s="9">
        <v>15.43</v>
      </c>
      <c r="EU19" s="9">
        <v>10.917999999999999</v>
      </c>
      <c r="EV19" s="9">
        <v>5.6760000000000002</v>
      </c>
      <c r="EW19" s="9">
        <v>5.242</v>
      </c>
      <c r="EX19" s="9">
        <v>12.340999999999999</v>
      </c>
      <c r="EY19" s="9">
        <v>6.4969999999999999</v>
      </c>
      <c r="EZ19" s="9">
        <v>5.8440000000000003</v>
      </c>
      <c r="FA19" s="9">
        <v>8.7690000000000001</v>
      </c>
      <c r="FB19" s="9">
        <v>4.4249999999999998</v>
      </c>
      <c r="FC19" s="9">
        <v>4.3440000000000003</v>
      </c>
      <c r="FD19" s="9">
        <v>151.54599999999999</v>
      </c>
      <c r="FE19" s="9">
        <v>74.552000000000007</v>
      </c>
      <c r="FF19" s="9">
        <v>76.995000000000005</v>
      </c>
      <c r="FG19" s="9">
        <v>38.893999999999998</v>
      </c>
      <c r="FH19" s="9">
        <v>24.791</v>
      </c>
      <c r="FI19" s="9">
        <v>14.103</v>
      </c>
      <c r="FJ19" s="9">
        <v>23.398</v>
      </c>
      <c r="FK19" s="9">
        <v>15.617000000000001</v>
      </c>
      <c r="FL19" s="9">
        <v>7.78</v>
      </c>
      <c r="FM19" s="9">
        <v>1.41</v>
      </c>
      <c r="FN19" s="9">
        <v>1.236</v>
      </c>
      <c r="FO19" s="9">
        <v>0.17399999999999999</v>
      </c>
      <c r="FP19" s="9">
        <v>0.84699999999999998</v>
      </c>
      <c r="FQ19" s="9">
        <v>0.84699999999999998</v>
      </c>
      <c r="FR19" s="9">
        <v>0</v>
      </c>
      <c r="FS19" s="9">
        <v>0.11799999999999999</v>
      </c>
      <c r="FT19" s="9">
        <v>0.11799999999999999</v>
      </c>
      <c r="FU19" s="9">
        <v>0</v>
      </c>
      <c r="FV19" s="9">
        <v>0.44600000000000001</v>
      </c>
      <c r="FW19" s="9">
        <v>0.27200000000000002</v>
      </c>
      <c r="FX19" s="9">
        <v>0.17399999999999999</v>
      </c>
      <c r="FY19" s="9">
        <v>1.891</v>
      </c>
      <c r="FZ19" s="9">
        <v>1.028</v>
      </c>
      <c r="GA19" s="9">
        <v>0.86299999999999999</v>
      </c>
      <c r="GB19" s="9">
        <v>0.623</v>
      </c>
      <c r="GC19" s="9">
        <v>0.497</v>
      </c>
      <c r="GD19" s="9">
        <v>0.126</v>
      </c>
      <c r="GE19" s="9">
        <v>0.70099999999999996</v>
      </c>
      <c r="GF19" s="9">
        <v>0.436</v>
      </c>
      <c r="GG19" s="9">
        <v>0.26500000000000001</v>
      </c>
      <c r="GH19" s="9">
        <v>0.56599999999999995</v>
      </c>
      <c r="GI19" s="9">
        <v>9.5000000000000001E-2</v>
      </c>
      <c r="GJ19" s="9">
        <v>0.47099999999999997</v>
      </c>
      <c r="GK19" s="9">
        <v>12.196</v>
      </c>
      <c r="GL19" s="9">
        <v>6.9089999999999998</v>
      </c>
      <c r="GM19" s="9">
        <v>5.2869999999999999</v>
      </c>
      <c r="GN19" s="9">
        <v>112.44</v>
      </c>
      <c r="GO19" s="9">
        <v>56.155999999999999</v>
      </c>
      <c r="GP19" s="9">
        <v>56.284999999999997</v>
      </c>
      <c r="GQ19" s="9">
        <v>23.100999999999999</v>
      </c>
      <c r="GR19" s="9">
        <v>11.968999999999999</v>
      </c>
      <c r="GS19" s="9">
        <v>11.132</v>
      </c>
      <c r="GT19" s="9">
        <v>10.477</v>
      </c>
      <c r="GU19" s="9">
        <v>5.508</v>
      </c>
      <c r="GV19" s="9">
        <v>4.9690000000000003</v>
      </c>
      <c r="GW19" s="9">
        <v>2.669</v>
      </c>
      <c r="GX19" s="9">
        <v>0.92700000000000005</v>
      </c>
      <c r="GY19" s="9">
        <v>1.742</v>
      </c>
      <c r="GZ19" s="9">
        <v>7.8070000000000004</v>
      </c>
      <c r="HA19" s="9">
        <v>4.5810000000000004</v>
      </c>
      <c r="HB19" s="9">
        <v>3.226</v>
      </c>
      <c r="HC19" s="9">
        <v>3.6259999999999999</v>
      </c>
      <c r="HD19" s="9">
        <v>1.9590000000000001</v>
      </c>
      <c r="HE19" s="9">
        <v>1.6679999999999999</v>
      </c>
      <c r="HF19" s="9">
        <v>6.6349999999999998</v>
      </c>
      <c r="HG19" s="9">
        <v>3.55</v>
      </c>
      <c r="HH19" s="9">
        <v>3.085</v>
      </c>
      <c r="HI19" s="9">
        <v>2.597</v>
      </c>
      <c r="HJ19" s="9">
        <v>1.3560000000000001</v>
      </c>
      <c r="HK19" s="9">
        <v>1.242</v>
      </c>
      <c r="HL19" s="9">
        <v>3.0710000000000002</v>
      </c>
      <c r="HM19" s="9">
        <v>1.5489999999999999</v>
      </c>
      <c r="HN19" s="9">
        <v>1.522</v>
      </c>
      <c r="HO19" s="9">
        <v>0.96199999999999997</v>
      </c>
      <c r="HP19" s="9">
        <v>0.749</v>
      </c>
      <c r="HQ19" s="9">
        <v>0.214</v>
      </c>
      <c r="HR19" s="9">
        <v>1.75</v>
      </c>
      <c r="HS19" s="9">
        <v>0.66</v>
      </c>
      <c r="HT19" s="9">
        <v>1.0900000000000001</v>
      </c>
      <c r="HU19" s="9">
        <v>0.35899999999999999</v>
      </c>
      <c r="HV19" s="9">
        <v>0.14000000000000001</v>
      </c>
      <c r="HW19" s="9">
        <v>0.219</v>
      </c>
      <c r="HX19" s="9">
        <v>4.8090000000000002</v>
      </c>
      <c r="HY19" s="9">
        <v>2.6040000000000001</v>
      </c>
      <c r="HZ19" s="9">
        <v>2.2050000000000001</v>
      </c>
      <c r="IA19" s="9">
        <v>3.6669999999999998</v>
      </c>
      <c r="IB19" s="9">
        <v>2.1230000000000002</v>
      </c>
      <c r="IC19" s="9">
        <v>1.544</v>
      </c>
      <c r="ID19" s="9">
        <v>0.54800000000000004</v>
      </c>
      <c r="IE19" s="9">
        <v>0.219</v>
      </c>
      <c r="IF19" s="9">
        <v>0.32900000000000001</v>
      </c>
      <c r="IG19" s="9">
        <v>0.59399999999999997</v>
      </c>
      <c r="IH19" s="9">
        <v>0.26200000000000001</v>
      </c>
      <c r="II19" s="9">
        <v>0.33100000000000002</v>
      </c>
      <c r="IJ19" s="9">
        <v>7.351</v>
      </c>
      <c r="IK19" s="9">
        <v>3.8879999999999999</v>
      </c>
      <c r="IL19" s="9">
        <v>3.4630000000000001</v>
      </c>
      <c r="IM19" s="9">
        <v>3.1259999999999999</v>
      </c>
      <c r="IN19" s="9">
        <v>1.62</v>
      </c>
      <c r="IO19" s="9">
        <v>1.506</v>
      </c>
      <c r="IP19" s="9">
        <v>12.624000000000001</v>
      </c>
      <c r="IQ19" s="9">
        <v>6.4610000000000003</v>
      </c>
    </row>
    <row r="20" spans="1:251">
      <c r="A20" s="10">
        <v>45323</v>
      </c>
      <c r="B20" s="9">
        <v>143.05699999999999</v>
      </c>
      <c r="C20" s="9">
        <v>65.015000000000001</v>
      </c>
      <c r="D20" s="9">
        <v>124.738</v>
      </c>
      <c r="E20" s="9">
        <v>85.96</v>
      </c>
      <c r="F20" s="9">
        <v>38.777999999999999</v>
      </c>
      <c r="G20" s="9">
        <v>8.9740000000000002</v>
      </c>
      <c r="H20" s="9">
        <v>4.2560000000000002</v>
      </c>
      <c r="I20" s="9">
        <v>4.718</v>
      </c>
      <c r="J20" s="9">
        <v>3.7850000000000001</v>
      </c>
      <c r="K20" s="9">
        <v>1.8759999999999999</v>
      </c>
      <c r="L20" s="9">
        <v>1.909</v>
      </c>
      <c r="M20" s="9">
        <v>0.59599999999999997</v>
      </c>
      <c r="N20" s="9">
        <v>0.59599999999999997</v>
      </c>
      <c r="O20" s="9">
        <v>0</v>
      </c>
      <c r="P20" s="9">
        <v>4.5919999999999996</v>
      </c>
      <c r="Q20" s="9">
        <v>1.784</v>
      </c>
      <c r="R20" s="9">
        <v>2.8090000000000002</v>
      </c>
      <c r="S20" s="9">
        <v>7.1840000000000002</v>
      </c>
      <c r="T20" s="9">
        <v>5.21</v>
      </c>
      <c r="U20" s="9">
        <v>1.974</v>
      </c>
      <c r="V20" s="9">
        <v>2.87</v>
      </c>
      <c r="W20" s="9">
        <v>2.4860000000000002</v>
      </c>
      <c r="X20" s="9">
        <v>0.38400000000000001</v>
      </c>
      <c r="Y20" s="9">
        <v>0.93</v>
      </c>
      <c r="Z20" s="9">
        <v>0.44600000000000001</v>
      </c>
      <c r="AA20" s="9">
        <v>0.48399999999999999</v>
      </c>
      <c r="AB20" s="9">
        <v>3.3839999999999999</v>
      </c>
      <c r="AC20" s="9">
        <v>2.2789999999999999</v>
      </c>
      <c r="AD20" s="9">
        <v>1.105</v>
      </c>
      <c r="AE20" s="9">
        <v>67.176000000000002</v>
      </c>
      <c r="AF20" s="9">
        <v>47.631</v>
      </c>
      <c r="AG20" s="9">
        <v>19.545000000000002</v>
      </c>
      <c r="AH20" s="9">
        <v>278.54599999999999</v>
      </c>
      <c r="AI20" s="9">
        <v>142.36199999999999</v>
      </c>
      <c r="AJ20" s="9">
        <v>136.184</v>
      </c>
      <c r="AK20" s="9">
        <v>49.427999999999997</v>
      </c>
      <c r="AL20" s="9">
        <v>22.219000000000001</v>
      </c>
      <c r="AM20" s="9">
        <v>27.209</v>
      </c>
      <c r="AN20" s="9">
        <v>24.257999999999999</v>
      </c>
      <c r="AO20" s="9">
        <v>11.305</v>
      </c>
      <c r="AP20" s="9">
        <v>12.954000000000001</v>
      </c>
      <c r="AQ20" s="9">
        <v>9.2469999999999999</v>
      </c>
      <c r="AR20" s="9">
        <v>3.8250000000000002</v>
      </c>
      <c r="AS20" s="9">
        <v>5.4219999999999997</v>
      </c>
      <c r="AT20" s="9">
        <v>14.6</v>
      </c>
      <c r="AU20" s="9">
        <v>7.4790000000000001</v>
      </c>
      <c r="AV20" s="9">
        <v>7.1210000000000004</v>
      </c>
      <c r="AW20" s="9">
        <v>12.074</v>
      </c>
      <c r="AX20" s="9">
        <v>5.1520000000000001</v>
      </c>
      <c r="AY20" s="9">
        <v>6.9219999999999997</v>
      </c>
      <c r="AZ20" s="9">
        <v>11.574</v>
      </c>
      <c r="BA20" s="9">
        <v>5.867</v>
      </c>
      <c r="BB20" s="9">
        <v>5.7069999999999999</v>
      </c>
      <c r="BC20" s="9">
        <v>7.53</v>
      </c>
      <c r="BD20" s="9">
        <v>3.681</v>
      </c>
      <c r="BE20" s="9">
        <v>3.8490000000000002</v>
      </c>
      <c r="BF20" s="9">
        <v>9.5820000000000007</v>
      </c>
      <c r="BG20" s="9">
        <v>4.218</v>
      </c>
      <c r="BH20" s="9">
        <v>5.3650000000000002</v>
      </c>
      <c r="BI20" s="9">
        <v>2.5529999999999999</v>
      </c>
      <c r="BJ20" s="9">
        <v>1.976</v>
      </c>
      <c r="BK20" s="9">
        <v>0.57799999999999996</v>
      </c>
      <c r="BL20" s="9">
        <v>4.1879999999999997</v>
      </c>
      <c r="BM20" s="9">
        <v>1.7150000000000001</v>
      </c>
      <c r="BN20" s="9">
        <v>2.472</v>
      </c>
      <c r="BO20" s="9">
        <v>2.8410000000000002</v>
      </c>
      <c r="BP20" s="9">
        <v>0.52700000000000002</v>
      </c>
      <c r="BQ20" s="9">
        <v>2.3140000000000001</v>
      </c>
      <c r="BR20" s="9">
        <v>7.1459999999999999</v>
      </c>
      <c r="BS20" s="9">
        <v>3.4060000000000001</v>
      </c>
      <c r="BT20" s="9">
        <v>3.74</v>
      </c>
      <c r="BU20" s="9">
        <v>2.9260000000000002</v>
      </c>
      <c r="BV20" s="9">
        <v>1.788</v>
      </c>
      <c r="BW20" s="9">
        <v>1.1379999999999999</v>
      </c>
      <c r="BX20" s="9">
        <v>2.766</v>
      </c>
      <c r="BY20" s="9">
        <v>1.002</v>
      </c>
      <c r="BZ20" s="9">
        <v>1.764</v>
      </c>
      <c r="CA20" s="9">
        <v>1.454</v>
      </c>
      <c r="CB20" s="9">
        <v>0.61599999999999999</v>
      </c>
      <c r="CC20" s="9">
        <v>0.83899999999999997</v>
      </c>
      <c r="CD20" s="9">
        <v>16.693000000000001</v>
      </c>
      <c r="CE20" s="9">
        <v>8.2210000000000001</v>
      </c>
      <c r="CF20" s="9">
        <v>8.4719999999999995</v>
      </c>
      <c r="CG20" s="9">
        <v>7.5650000000000004</v>
      </c>
      <c r="CH20" s="9">
        <v>3.0830000000000002</v>
      </c>
      <c r="CI20" s="9">
        <v>4.4809999999999999</v>
      </c>
      <c r="CJ20" s="9">
        <v>25.17</v>
      </c>
      <c r="CK20" s="9">
        <v>10.914</v>
      </c>
      <c r="CL20" s="9">
        <v>14.256</v>
      </c>
      <c r="CM20" s="9">
        <v>229.11799999999999</v>
      </c>
      <c r="CN20" s="9">
        <v>120.143</v>
      </c>
      <c r="CO20" s="9">
        <v>108.974</v>
      </c>
      <c r="CP20" s="9">
        <v>189.27699999999999</v>
      </c>
      <c r="CQ20" s="9">
        <v>94.754000000000005</v>
      </c>
      <c r="CR20" s="9">
        <v>94.522000000000006</v>
      </c>
      <c r="CS20" s="9">
        <v>178.499</v>
      </c>
      <c r="CT20" s="9">
        <v>89.313999999999993</v>
      </c>
      <c r="CU20" s="9">
        <v>89.183999999999997</v>
      </c>
      <c r="CV20" s="9">
        <v>4.9859999999999998</v>
      </c>
      <c r="CW20" s="9">
        <v>2.6339999999999999</v>
      </c>
      <c r="CX20" s="9">
        <v>2.3519999999999999</v>
      </c>
      <c r="CY20" s="9">
        <v>5.3049999999999997</v>
      </c>
      <c r="CZ20" s="9">
        <v>2.5840000000000001</v>
      </c>
      <c r="DA20" s="9">
        <v>2.7210000000000001</v>
      </c>
      <c r="DB20" s="9">
        <v>141.17699999999999</v>
      </c>
      <c r="DC20" s="9">
        <v>75.209999999999994</v>
      </c>
      <c r="DD20" s="9">
        <v>65.966999999999999</v>
      </c>
      <c r="DE20" s="9">
        <v>9.7550000000000008</v>
      </c>
      <c r="DF20" s="9">
        <v>2.6070000000000002</v>
      </c>
      <c r="DG20" s="9">
        <v>7.1479999999999997</v>
      </c>
      <c r="DH20" s="9">
        <v>1.6719999999999999</v>
      </c>
      <c r="DI20" s="9">
        <v>0.93799999999999994</v>
      </c>
      <c r="DJ20" s="9">
        <v>0.73399999999999999</v>
      </c>
      <c r="DK20" s="9">
        <v>4.1769999999999996</v>
      </c>
      <c r="DL20" s="9">
        <v>1.3440000000000001</v>
      </c>
      <c r="DM20" s="9">
        <v>2.8330000000000002</v>
      </c>
      <c r="DN20" s="9">
        <v>3.9060000000000001</v>
      </c>
      <c r="DO20" s="9">
        <v>0.32500000000000001</v>
      </c>
      <c r="DP20" s="9">
        <v>3.581</v>
      </c>
      <c r="DQ20" s="9">
        <v>9.7859999999999996</v>
      </c>
      <c r="DR20" s="9">
        <v>3.996</v>
      </c>
      <c r="DS20" s="9">
        <v>5.79</v>
      </c>
      <c r="DT20" s="9">
        <v>2.1280000000000001</v>
      </c>
      <c r="DU20" s="9">
        <v>1.274</v>
      </c>
      <c r="DV20" s="9">
        <v>0.85499999999999998</v>
      </c>
      <c r="DW20" s="9">
        <v>3.7989999999999999</v>
      </c>
      <c r="DX20" s="9">
        <v>1.7629999999999999</v>
      </c>
      <c r="DY20" s="9">
        <v>2.0369999999999999</v>
      </c>
      <c r="DZ20" s="9">
        <v>3.8580000000000001</v>
      </c>
      <c r="EA20" s="9">
        <v>0.96</v>
      </c>
      <c r="EB20" s="9">
        <v>2.8980000000000001</v>
      </c>
      <c r="EC20" s="9">
        <v>28.558</v>
      </c>
      <c r="ED20" s="9">
        <v>12.941000000000001</v>
      </c>
      <c r="EE20" s="9">
        <v>15.617000000000001</v>
      </c>
      <c r="EF20" s="9">
        <v>19.468</v>
      </c>
      <c r="EG20" s="9">
        <v>10.895</v>
      </c>
      <c r="EH20" s="9">
        <v>8.5719999999999992</v>
      </c>
      <c r="EI20" s="9">
        <v>169.809</v>
      </c>
      <c r="EJ20" s="9">
        <v>83.858999999999995</v>
      </c>
      <c r="EK20" s="9">
        <v>85.95</v>
      </c>
      <c r="EL20" s="9">
        <v>18.734000000000002</v>
      </c>
      <c r="EM20" s="9">
        <v>9.3629999999999995</v>
      </c>
      <c r="EN20" s="9">
        <v>9.3710000000000004</v>
      </c>
      <c r="EO20" s="9">
        <v>170.54300000000001</v>
      </c>
      <c r="EP20" s="9">
        <v>85.391000000000005</v>
      </c>
      <c r="EQ20" s="9">
        <v>85.152000000000001</v>
      </c>
      <c r="ER20" s="9">
        <v>28.071000000000002</v>
      </c>
      <c r="ES20" s="9">
        <v>14.18</v>
      </c>
      <c r="ET20" s="9">
        <v>13.891</v>
      </c>
      <c r="EU20" s="9">
        <v>10.130000000000001</v>
      </c>
      <c r="EV20" s="9">
        <v>6.0780000000000003</v>
      </c>
      <c r="EW20" s="9">
        <v>4.0519999999999996</v>
      </c>
      <c r="EX20" s="9">
        <v>9.3379999999999992</v>
      </c>
      <c r="EY20" s="9">
        <v>4.8170000000000002</v>
      </c>
      <c r="EZ20" s="9">
        <v>4.5209999999999999</v>
      </c>
      <c r="FA20" s="9">
        <v>8.6039999999999992</v>
      </c>
      <c r="FB20" s="9">
        <v>3.2850000000000001</v>
      </c>
      <c r="FC20" s="9">
        <v>5.319</v>
      </c>
      <c r="FD20" s="9">
        <v>161.20500000000001</v>
      </c>
      <c r="FE20" s="9">
        <v>80.573999999999998</v>
      </c>
      <c r="FF20" s="9">
        <v>80.631</v>
      </c>
      <c r="FG20" s="9">
        <v>39.841000000000001</v>
      </c>
      <c r="FH20" s="9">
        <v>25.388999999999999</v>
      </c>
      <c r="FI20" s="9">
        <v>14.452</v>
      </c>
      <c r="FJ20" s="9">
        <v>26.381</v>
      </c>
      <c r="FK20" s="9">
        <v>16.544</v>
      </c>
      <c r="FL20" s="9">
        <v>9.8369999999999997</v>
      </c>
      <c r="FM20" s="9">
        <v>2.0880000000000001</v>
      </c>
      <c r="FN20" s="9">
        <v>0.80900000000000005</v>
      </c>
      <c r="FO20" s="9">
        <v>1.2789999999999999</v>
      </c>
      <c r="FP20" s="9">
        <v>0.52200000000000002</v>
      </c>
      <c r="FQ20" s="9">
        <v>0.24099999999999999</v>
      </c>
      <c r="FR20" s="9">
        <v>0.28100000000000003</v>
      </c>
      <c r="FS20" s="9">
        <v>0.42199999999999999</v>
      </c>
      <c r="FT20" s="9">
        <v>0.42199999999999999</v>
      </c>
      <c r="FU20" s="9">
        <v>0</v>
      </c>
      <c r="FV20" s="9">
        <v>1.1439999999999999</v>
      </c>
      <c r="FW20" s="9">
        <v>0.14599999999999999</v>
      </c>
      <c r="FX20" s="9">
        <v>0.998</v>
      </c>
      <c r="FY20" s="9">
        <v>2.8359999999999999</v>
      </c>
      <c r="FZ20" s="9">
        <v>1.548</v>
      </c>
      <c r="GA20" s="9">
        <v>1.288</v>
      </c>
      <c r="GB20" s="9">
        <v>0.28799999999999998</v>
      </c>
      <c r="GC20" s="9">
        <v>0.28799999999999998</v>
      </c>
      <c r="GD20" s="9">
        <v>0</v>
      </c>
      <c r="GE20" s="9">
        <v>1.4039999999999999</v>
      </c>
      <c r="GF20" s="9">
        <v>0.62</v>
      </c>
      <c r="GG20" s="9">
        <v>0.78400000000000003</v>
      </c>
      <c r="GH20" s="9">
        <v>1.145</v>
      </c>
      <c r="GI20" s="9">
        <v>0.64</v>
      </c>
      <c r="GJ20" s="9">
        <v>0.504</v>
      </c>
      <c r="GK20" s="9">
        <v>8.5359999999999996</v>
      </c>
      <c r="GL20" s="9">
        <v>6.4889999999999999</v>
      </c>
      <c r="GM20" s="9">
        <v>2.0470000000000002</v>
      </c>
      <c r="GN20" s="9">
        <v>115.25700000000001</v>
      </c>
      <c r="GO20" s="9">
        <v>56.134</v>
      </c>
      <c r="GP20" s="9">
        <v>59.122999999999998</v>
      </c>
      <c r="GQ20" s="9">
        <v>22.62</v>
      </c>
      <c r="GR20" s="9">
        <v>10.608000000000001</v>
      </c>
      <c r="GS20" s="9">
        <v>12.012</v>
      </c>
      <c r="GT20" s="9">
        <v>9.4629999999999992</v>
      </c>
      <c r="GU20" s="9">
        <v>4.6529999999999996</v>
      </c>
      <c r="GV20" s="9">
        <v>4.8099999999999996</v>
      </c>
      <c r="GW20" s="9">
        <v>3.6669999999999998</v>
      </c>
      <c r="GX20" s="9">
        <v>1.8220000000000001</v>
      </c>
      <c r="GY20" s="9">
        <v>1.845</v>
      </c>
      <c r="GZ20" s="9">
        <v>5.5960000000000001</v>
      </c>
      <c r="HA20" s="9">
        <v>2.63</v>
      </c>
      <c r="HB20" s="9">
        <v>2.9660000000000002</v>
      </c>
      <c r="HC20" s="9">
        <v>4.758</v>
      </c>
      <c r="HD20" s="9">
        <v>2.6480000000000001</v>
      </c>
      <c r="HE20" s="9">
        <v>2.11</v>
      </c>
      <c r="HF20" s="9">
        <v>4.5579999999999998</v>
      </c>
      <c r="HG20" s="9">
        <v>1.857</v>
      </c>
      <c r="HH20" s="9">
        <v>2.7</v>
      </c>
      <c r="HI20" s="9">
        <v>2.6960000000000002</v>
      </c>
      <c r="HJ20" s="9">
        <v>1.34</v>
      </c>
      <c r="HK20" s="9">
        <v>1.3560000000000001</v>
      </c>
      <c r="HL20" s="9">
        <v>3.4670000000000001</v>
      </c>
      <c r="HM20" s="9">
        <v>1.381</v>
      </c>
      <c r="HN20" s="9">
        <v>2.0859999999999999</v>
      </c>
      <c r="HO20" s="9">
        <v>1.0980000000000001</v>
      </c>
      <c r="HP20" s="9">
        <v>0.78400000000000003</v>
      </c>
      <c r="HQ20" s="9">
        <v>0.314</v>
      </c>
      <c r="HR20" s="9">
        <v>1.8320000000000001</v>
      </c>
      <c r="HS20" s="9">
        <v>0.59699999999999998</v>
      </c>
      <c r="HT20" s="9">
        <v>1.2350000000000001</v>
      </c>
      <c r="HU20" s="9">
        <v>0.53700000000000003</v>
      </c>
      <c r="HV20" s="9">
        <v>0</v>
      </c>
      <c r="HW20" s="9">
        <v>0.53700000000000003</v>
      </c>
      <c r="HX20" s="9">
        <v>3.3</v>
      </c>
      <c r="HY20" s="9">
        <v>1.931</v>
      </c>
      <c r="HZ20" s="9">
        <v>1.3680000000000001</v>
      </c>
      <c r="IA20" s="9">
        <v>2.1960000000000002</v>
      </c>
      <c r="IB20" s="9">
        <v>1.3839999999999999</v>
      </c>
      <c r="IC20" s="9">
        <v>0.81200000000000006</v>
      </c>
      <c r="ID20" s="9">
        <v>0.88100000000000001</v>
      </c>
      <c r="IE20" s="9">
        <v>0.48099999999999998</v>
      </c>
      <c r="IF20" s="9">
        <v>0.4</v>
      </c>
      <c r="IG20" s="9">
        <v>0.223</v>
      </c>
      <c r="IH20" s="9">
        <v>6.7000000000000004E-2</v>
      </c>
      <c r="II20" s="9">
        <v>0.156</v>
      </c>
      <c r="IJ20" s="9">
        <v>6.5609999999999999</v>
      </c>
      <c r="IK20" s="9">
        <v>3.226</v>
      </c>
      <c r="IL20" s="9">
        <v>3.335</v>
      </c>
      <c r="IM20" s="9">
        <v>2.903</v>
      </c>
      <c r="IN20" s="9">
        <v>1.427</v>
      </c>
      <c r="IO20" s="9">
        <v>1.476</v>
      </c>
      <c r="IP20" s="9">
        <v>13.157</v>
      </c>
      <c r="IQ20" s="9">
        <v>5.9550000000000001</v>
      </c>
    </row>
  </sheetData>
  <pageMargins left="0.7" right="0.7" top="0.75" bottom="0.75" header="0.3" footer="0.3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Q20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3760</v>
      </c>
      <c r="C1" s="3" t="s">
        <v>3761</v>
      </c>
      <c r="D1" s="3" t="s">
        <v>3762</v>
      </c>
      <c r="E1" s="3" t="s">
        <v>3763</v>
      </c>
      <c r="F1" s="3" t="s">
        <v>3764</v>
      </c>
      <c r="G1" s="3" t="s">
        <v>3765</v>
      </c>
      <c r="H1" s="3" t="s">
        <v>3766</v>
      </c>
      <c r="I1" s="3" t="s">
        <v>3767</v>
      </c>
      <c r="J1" s="3" t="s">
        <v>3768</v>
      </c>
      <c r="K1" s="3" t="s">
        <v>3769</v>
      </c>
      <c r="L1" s="3" t="s">
        <v>3770</v>
      </c>
      <c r="M1" s="3" t="s">
        <v>3771</v>
      </c>
      <c r="N1" s="3" t="s">
        <v>3772</v>
      </c>
      <c r="O1" s="3" t="s">
        <v>3773</v>
      </c>
      <c r="P1" s="3" t="s">
        <v>3774</v>
      </c>
      <c r="Q1" s="3" t="s">
        <v>3775</v>
      </c>
      <c r="R1" s="3" t="s">
        <v>3776</v>
      </c>
      <c r="S1" s="3" t="s">
        <v>3777</v>
      </c>
      <c r="T1" s="3" t="s">
        <v>3778</v>
      </c>
      <c r="U1" s="3" t="s">
        <v>3779</v>
      </c>
      <c r="V1" s="3" t="s">
        <v>3780</v>
      </c>
      <c r="W1" s="3" t="s">
        <v>3781</v>
      </c>
      <c r="X1" s="3" t="s">
        <v>3782</v>
      </c>
      <c r="Y1" s="3" t="s">
        <v>3783</v>
      </c>
      <c r="Z1" s="3" t="s">
        <v>3784</v>
      </c>
      <c r="AA1" s="3" t="s">
        <v>3785</v>
      </c>
      <c r="AB1" s="3" t="s">
        <v>3786</v>
      </c>
      <c r="AC1" s="3" t="s">
        <v>3787</v>
      </c>
      <c r="AD1" s="3" t="s">
        <v>3788</v>
      </c>
      <c r="AE1" s="3" t="s">
        <v>3789</v>
      </c>
      <c r="AF1" s="3" t="s">
        <v>3790</v>
      </c>
      <c r="AG1" s="3" t="s">
        <v>3791</v>
      </c>
      <c r="AH1" s="3" t="s">
        <v>3792</v>
      </c>
      <c r="AI1" s="3" t="s">
        <v>3793</v>
      </c>
      <c r="AJ1" s="3" t="s">
        <v>3794</v>
      </c>
      <c r="AK1" s="3" t="s">
        <v>3795</v>
      </c>
      <c r="AL1" s="3" t="s">
        <v>3796</v>
      </c>
      <c r="AM1" s="3" t="s">
        <v>3797</v>
      </c>
      <c r="AN1" s="3" t="s">
        <v>3798</v>
      </c>
      <c r="AO1" s="3" t="s">
        <v>3799</v>
      </c>
      <c r="AP1" s="3" t="s">
        <v>3800</v>
      </c>
      <c r="AQ1" s="3" t="s">
        <v>3801</v>
      </c>
      <c r="AR1" s="3" t="s">
        <v>3802</v>
      </c>
      <c r="AS1" s="3" t="s">
        <v>3803</v>
      </c>
      <c r="AT1" s="3" t="s">
        <v>3804</v>
      </c>
      <c r="AU1" s="3" t="s">
        <v>3805</v>
      </c>
      <c r="AV1" s="3" t="s">
        <v>3806</v>
      </c>
      <c r="AW1" s="3" t="s">
        <v>3807</v>
      </c>
      <c r="AX1" s="3" t="s">
        <v>3808</v>
      </c>
      <c r="AY1" s="3" t="s">
        <v>3809</v>
      </c>
      <c r="AZ1" s="3" t="s">
        <v>3810</v>
      </c>
      <c r="BA1" s="3" t="s">
        <v>3811</v>
      </c>
      <c r="BB1" s="3" t="s">
        <v>3812</v>
      </c>
      <c r="BC1" s="3" t="s">
        <v>3813</v>
      </c>
      <c r="BD1" s="3" t="s">
        <v>3814</v>
      </c>
      <c r="BE1" s="3" t="s">
        <v>3815</v>
      </c>
      <c r="BF1" s="3" t="s">
        <v>3816</v>
      </c>
      <c r="BG1" s="3" t="s">
        <v>3817</v>
      </c>
      <c r="BH1" s="3" t="s">
        <v>3818</v>
      </c>
      <c r="BI1" s="3" t="s">
        <v>3819</v>
      </c>
      <c r="BJ1" s="3" t="s">
        <v>3820</v>
      </c>
      <c r="BK1" s="3" t="s">
        <v>3821</v>
      </c>
      <c r="BL1" s="3" t="s">
        <v>3822</v>
      </c>
      <c r="BM1" s="3" t="s">
        <v>3823</v>
      </c>
      <c r="BN1" s="3" t="s">
        <v>3824</v>
      </c>
      <c r="BO1" s="3" t="s">
        <v>3825</v>
      </c>
      <c r="BP1" s="3" t="s">
        <v>3826</v>
      </c>
      <c r="BQ1" s="3" t="s">
        <v>3827</v>
      </c>
      <c r="BR1" s="3" t="s">
        <v>3828</v>
      </c>
      <c r="BS1" s="3" t="s">
        <v>3829</v>
      </c>
      <c r="BT1" s="3" t="s">
        <v>3830</v>
      </c>
      <c r="BU1" s="3" t="s">
        <v>3831</v>
      </c>
      <c r="BV1" s="3" t="s">
        <v>3832</v>
      </c>
      <c r="BW1" s="3" t="s">
        <v>3833</v>
      </c>
      <c r="BX1" s="3" t="s">
        <v>3834</v>
      </c>
      <c r="BY1" s="3" t="s">
        <v>3835</v>
      </c>
      <c r="BZ1" s="3" t="s">
        <v>3836</v>
      </c>
      <c r="CA1" s="3" t="s">
        <v>3837</v>
      </c>
      <c r="CB1" s="3" t="s">
        <v>3838</v>
      </c>
      <c r="CC1" s="3" t="s">
        <v>3839</v>
      </c>
      <c r="CD1" s="3" t="s">
        <v>3840</v>
      </c>
      <c r="CE1" s="3" t="s">
        <v>3841</v>
      </c>
      <c r="CF1" s="3" t="s">
        <v>3782</v>
      </c>
      <c r="CG1" s="3" t="s">
        <v>3783</v>
      </c>
      <c r="CH1" s="3" t="s">
        <v>3784</v>
      </c>
      <c r="CI1" s="3" t="s">
        <v>3785</v>
      </c>
      <c r="CJ1" s="3" t="s">
        <v>3786</v>
      </c>
      <c r="CK1" s="3" t="s">
        <v>3787</v>
      </c>
      <c r="CL1" s="3" t="s">
        <v>3788</v>
      </c>
      <c r="CM1" s="3" t="s">
        <v>3789</v>
      </c>
      <c r="CN1" s="3" t="s">
        <v>3790</v>
      </c>
      <c r="CO1" s="3" t="s">
        <v>3842</v>
      </c>
      <c r="CP1" s="3" t="s">
        <v>3843</v>
      </c>
      <c r="CQ1" s="3" t="s">
        <v>3844</v>
      </c>
      <c r="CR1" s="3" t="s">
        <v>3794</v>
      </c>
      <c r="CS1" s="3" t="s">
        <v>3795</v>
      </c>
      <c r="CT1" s="3" t="s">
        <v>3796</v>
      </c>
      <c r="CU1" s="3" t="s">
        <v>3797</v>
      </c>
      <c r="CV1" s="3" t="s">
        <v>3798</v>
      </c>
      <c r="CW1" s="3" t="s">
        <v>3799</v>
      </c>
      <c r="CX1" s="3" t="s">
        <v>3800</v>
      </c>
      <c r="CY1" s="3" t="s">
        <v>3801</v>
      </c>
      <c r="CZ1" s="3" t="s">
        <v>3802</v>
      </c>
      <c r="DA1" s="3" t="s">
        <v>3803</v>
      </c>
      <c r="DB1" s="3" t="s">
        <v>3804</v>
      </c>
      <c r="DC1" s="3" t="s">
        <v>3805</v>
      </c>
      <c r="DD1" s="3" t="s">
        <v>3845</v>
      </c>
      <c r="DE1" s="3" t="s">
        <v>3846</v>
      </c>
      <c r="DF1" s="3" t="s">
        <v>3847</v>
      </c>
      <c r="DG1" s="3" t="s">
        <v>3848</v>
      </c>
      <c r="DH1" s="3" t="s">
        <v>3849</v>
      </c>
      <c r="DI1" s="3" t="s">
        <v>3850</v>
      </c>
      <c r="DJ1" s="3" t="s">
        <v>3851</v>
      </c>
      <c r="DK1" s="3" t="s">
        <v>3852</v>
      </c>
      <c r="DL1" s="3" t="s">
        <v>3853</v>
      </c>
      <c r="DM1" s="3" t="s">
        <v>3854</v>
      </c>
      <c r="DN1" s="3" t="s">
        <v>3855</v>
      </c>
      <c r="DO1" s="3" t="s">
        <v>3856</v>
      </c>
      <c r="DP1" s="3" t="s">
        <v>3857</v>
      </c>
      <c r="DQ1" s="3" t="s">
        <v>3858</v>
      </c>
      <c r="DR1" s="3" t="s">
        <v>3859</v>
      </c>
      <c r="DS1" s="3" t="s">
        <v>3860</v>
      </c>
      <c r="DT1" s="3" t="s">
        <v>3861</v>
      </c>
      <c r="DU1" s="3" t="s">
        <v>3862</v>
      </c>
      <c r="DV1" s="3" t="s">
        <v>3863</v>
      </c>
      <c r="DW1" s="3" t="s">
        <v>3864</v>
      </c>
      <c r="DX1" s="3" t="s">
        <v>3865</v>
      </c>
      <c r="DY1" s="3" t="s">
        <v>3866</v>
      </c>
      <c r="DZ1" s="3" t="s">
        <v>3867</v>
      </c>
      <c r="EA1" s="3" t="s">
        <v>3868</v>
      </c>
      <c r="EB1" s="3" t="s">
        <v>3869</v>
      </c>
      <c r="EC1" s="3" t="s">
        <v>3870</v>
      </c>
      <c r="ED1" s="3" t="s">
        <v>3871</v>
      </c>
      <c r="EE1" s="3" t="s">
        <v>3872</v>
      </c>
      <c r="EF1" s="3" t="s">
        <v>3873</v>
      </c>
      <c r="EG1" s="3" t="s">
        <v>3874</v>
      </c>
      <c r="EH1" s="3" t="s">
        <v>3875</v>
      </c>
      <c r="EI1" s="3" t="s">
        <v>3876</v>
      </c>
      <c r="EJ1" s="3" t="s">
        <v>3877</v>
      </c>
      <c r="EK1" s="3" t="s">
        <v>3878</v>
      </c>
      <c r="EL1" s="3" t="s">
        <v>3879</v>
      </c>
      <c r="EM1" s="3" t="s">
        <v>3880</v>
      </c>
      <c r="EN1" s="3" t="s">
        <v>3881</v>
      </c>
      <c r="EO1" s="3" t="s">
        <v>3882</v>
      </c>
      <c r="EP1" s="3" t="s">
        <v>3883</v>
      </c>
      <c r="EQ1" s="3" t="s">
        <v>3884</v>
      </c>
      <c r="ER1" s="3" t="s">
        <v>3885</v>
      </c>
      <c r="ES1" s="3" t="s">
        <v>3886</v>
      </c>
      <c r="ET1" s="3" t="s">
        <v>3887</v>
      </c>
      <c r="EU1" s="3" t="s">
        <v>3888</v>
      </c>
      <c r="EV1" s="3" t="s">
        <v>3889</v>
      </c>
      <c r="EW1" s="3" t="s">
        <v>3890</v>
      </c>
      <c r="EX1" s="3" t="s">
        <v>3891</v>
      </c>
      <c r="EY1" s="3" t="s">
        <v>3892</v>
      </c>
      <c r="EZ1" s="3" t="s">
        <v>3893</v>
      </c>
      <c r="FA1" s="3" t="s">
        <v>3894</v>
      </c>
      <c r="FB1" s="3" t="s">
        <v>3895</v>
      </c>
      <c r="FC1" s="3" t="s">
        <v>3896</v>
      </c>
      <c r="FD1" s="3" t="s">
        <v>3897</v>
      </c>
      <c r="FE1" s="3" t="s">
        <v>3898</v>
      </c>
      <c r="FF1" s="3" t="s">
        <v>3899</v>
      </c>
      <c r="FG1" s="3" t="s">
        <v>3900</v>
      </c>
      <c r="FH1" s="3" t="s">
        <v>3901</v>
      </c>
      <c r="FI1" s="3" t="s">
        <v>3902</v>
      </c>
      <c r="FJ1" s="3" t="s">
        <v>3903</v>
      </c>
      <c r="FK1" s="3" t="s">
        <v>3904</v>
      </c>
      <c r="FL1" s="3" t="s">
        <v>3905</v>
      </c>
      <c r="FM1" s="3" t="s">
        <v>3906</v>
      </c>
      <c r="FN1" s="3" t="s">
        <v>3907</v>
      </c>
      <c r="FO1" s="3" t="s">
        <v>3908</v>
      </c>
      <c r="FP1" s="3" t="s">
        <v>3909</v>
      </c>
      <c r="FQ1" s="3" t="s">
        <v>3910</v>
      </c>
      <c r="FR1" s="3" t="s">
        <v>3911</v>
      </c>
      <c r="FS1" s="3" t="s">
        <v>3912</v>
      </c>
      <c r="FT1" s="3" t="s">
        <v>3913</v>
      </c>
      <c r="FU1" s="3" t="s">
        <v>3914</v>
      </c>
      <c r="FV1" s="3" t="s">
        <v>3915</v>
      </c>
      <c r="FW1" s="3" t="s">
        <v>3916</v>
      </c>
      <c r="FX1" s="3" t="s">
        <v>3917</v>
      </c>
      <c r="FY1" s="3" t="s">
        <v>3918</v>
      </c>
      <c r="FZ1" s="3" t="s">
        <v>3919</v>
      </c>
      <c r="GA1" s="3" t="s">
        <v>3920</v>
      </c>
      <c r="GB1" s="3" t="s">
        <v>3921</v>
      </c>
      <c r="GC1" s="3" t="s">
        <v>3922</v>
      </c>
      <c r="GD1" s="3" t="s">
        <v>3923</v>
      </c>
      <c r="GE1" s="3" t="s">
        <v>3924</v>
      </c>
      <c r="GF1" s="3" t="s">
        <v>3925</v>
      </c>
      <c r="GG1" s="3" t="s">
        <v>3926</v>
      </c>
      <c r="GH1" s="3" t="s">
        <v>3927</v>
      </c>
      <c r="GI1" s="3" t="s">
        <v>3928</v>
      </c>
      <c r="GJ1" s="3" t="s">
        <v>3929</v>
      </c>
      <c r="GK1" s="3" t="s">
        <v>3930</v>
      </c>
      <c r="GL1" s="3" t="s">
        <v>3931</v>
      </c>
      <c r="GM1" s="3" t="s">
        <v>3932</v>
      </c>
      <c r="GN1" s="3" t="s">
        <v>3933</v>
      </c>
      <c r="GO1" s="3" t="s">
        <v>3934</v>
      </c>
      <c r="GP1" s="3" t="s">
        <v>3935</v>
      </c>
      <c r="GQ1" s="3" t="s">
        <v>3936</v>
      </c>
      <c r="GR1" s="3" t="s">
        <v>3937</v>
      </c>
      <c r="GS1" s="3" t="s">
        <v>3938</v>
      </c>
      <c r="GT1" s="3" t="s">
        <v>3939</v>
      </c>
      <c r="GU1" s="3" t="s">
        <v>3940</v>
      </c>
      <c r="GV1" s="3" t="s">
        <v>3941</v>
      </c>
      <c r="GW1" s="3" t="s">
        <v>3942</v>
      </c>
      <c r="GX1" s="3" t="s">
        <v>3943</v>
      </c>
      <c r="GY1" s="3" t="s">
        <v>3944</v>
      </c>
      <c r="GZ1" s="3" t="s">
        <v>3945</v>
      </c>
      <c r="HA1" s="3" t="s">
        <v>3946</v>
      </c>
      <c r="HB1" s="3" t="s">
        <v>3947</v>
      </c>
      <c r="HC1" s="3" t="s">
        <v>3948</v>
      </c>
      <c r="HD1" s="3" t="s">
        <v>3949</v>
      </c>
      <c r="HE1" s="3" t="s">
        <v>3950</v>
      </c>
      <c r="HF1" s="3" t="s">
        <v>3951</v>
      </c>
      <c r="HG1" s="3" t="s">
        <v>3952</v>
      </c>
      <c r="HH1" s="3" t="s">
        <v>3953</v>
      </c>
      <c r="HI1" s="3" t="s">
        <v>3954</v>
      </c>
      <c r="HJ1" s="3" t="s">
        <v>3955</v>
      </c>
      <c r="HK1" s="3" t="s">
        <v>3956</v>
      </c>
      <c r="HL1" s="3" t="s">
        <v>3957</v>
      </c>
      <c r="HM1" s="3" t="s">
        <v>3958</v>
      </c>
      <c r="HN1" s="3" t="s">
        <v>3959</v>
      </c>
      <c r="HO1" s="3" t="s">
        <v>3960</v>
      </c>
      <c r="HP1" s="3" t="s">
        <v>3961</v>
      </c>
      <c r="HQ1" s="3" t="s">
        <v>3962</v>
      </c>
      <c r="HR1" s="3" t="s">
        <v>3963</v>
      </c>
      <c r="HS1" s="3" t="s">
        <v>3964</v>
      </c>
      <c r="HT1" s="3" t="s">
        <v>3965</v>
      </c>
      <c r="HU1" s="3" t="s">
        <v>3966</v>
      </c>
      <c r="HV1" s="3" t="s">
        <v>3967</v>
      </c>
      <c r="HW1" s="3" t="s">
        <v>3968</v>
      </c>
      <c r="HX1" s="3" t="s">
        <v>3969</v>
      </c>
      <c r="HY1" s="3" t="s">
        <v>3970</v>
      </c>
      <c r="HZ1" s="3" t="s">
        <v>3971</v>
      </c>
      <c r="IA1" s="3" t="s">
        <v>3972</v>
      </c>
      <c r="IB1" s="3" t="s">
        <v>3973</v>
      </c>
      <c r="IC1" s="3" t="s">
        <v>3974</v>
      </c>
      <c r="ID1" s="3" t="s">
        <v>3975</v>
      </c>
      <c r="IE1" s="3" t="s">
        <v>3976</v>
      </c>
      <c r="IF1" s="3" t="s">
        <v>3977</v>
      </c>
      <c r="IG1" s="3" t="s">
        <v>3978</v>
      </c>
      <c r="IH1" s="3" t="s">
        <v>3979</v>
      </c>
      <c r="II1" s="3" t="s">
        <v>3980</v>
      </c>
      <c r="IJ1" s="3" t="s">
        <v>3981</v>
      </c>
      <c r="IK1" s="3" t="s">
        <v>3982</v>
      </c>
      <c r="IL1" s="3" t="s">
        <v>3923</v>
      </c>
      <c r="IM1" s="3" t="s">
        <v>3924</v>
      </c>
      <c r="IN1" s="3" t="s">
        <v>3925</v>
      </c>
      <c r="IO1" s="3" t="s">
        <v>3926</v>
      </c>
      <c r="IP1" s="3" t="s">
        <v>3927</v>
      </c>
      <c r="IQ1" s="3" t="s">
        <v>3928</v>
      </c>
    </row>
    <row r="2" spans="1:251">
      <c r="A2" s="4" t="s">
        <v>229</v>
      </c>
      <c r="B2" s="7" t="s">
        <v>238</v>
      </c>
      <c r="C2" s="7" t="s">
        <v>238</v>
      </c>
      <c r="D2" s="7" t="s">
        <v>238</v>
      </c>
      <c r="E2" s="7" t="s">
        <v>238</v>
      </c>
      <c r="F2" s="7" t="s">
        <v>238</v>
      </c>
      <c r="G2" s="7" t="s">
        <v>238</v>
      </c>
      <c r="H2" s="7" t="s">
        <v>238</v>
      </c>
      <c r="I2" s="7" t="s">
        <v>238</v>
      </c>
      <c r="J2" s="7" t="s">
        <v>238</v>
      </c>
      <c r="K2" s="7" t="s">
        <v>238</v>
      </c>
      <c r="L2" s="7" t="s">
        <v>238</v>
      </c>
      <c r="M2" s="7" t="s">
        <v>238</v>
      </c>
      <c r="N2" s="7" t="s">
        <v>238</v>
      </c>
      <c r="O2" s="7" t="s">
        <v>238</v>
      </c>
      <c r="P2" s="7" t="s">
        <v>238</v>
      </c>
      <c r="Q2" s="7" t="s">
        <v>238</v>
      </c>
      <c r="R2" s="7" t="s">
        <v>238</v>
      </c>
      <c r="S2" s="7" t="s">
        <v>238</v>
      </c>
      <c r="T2" s="7" t="s">
        <v>238</v>
      </c>
      <c r="U2" s="7" t="s">
        <v>238</v>
      </c>
      <c r="V2" s="7" t="s">
        <v>238</v>
      </c>
      <c r="W2" s="7" t="s">
        <v>238</v>
      </c>
      <c r="X2" s="7" t="s">
        <v>238</v>
      </c>
      <c r="Y2" s="7" t="s">
        <v>238</v>
      </c>
      <c r="Z2" s="7" t="s">
        <v>238</v>
      </c>
      <c r="AA2" s="7" t="s">
        <v>238</v>
      </c>
      <c r="AB2" s="7" t="s">
        <v>238</v>
      </c>
      <c r="AC2" s="7" t="s">
        <v>238</v>
      </c>
      <c r="AD2" s="7" t="s">
        <v>238</v>
      </c>
      <c r="AE2" s="7" t="s">
        <v>238</v>
      </c>
      <c r="AF2" s="7" t="s">
        <v>238</v>
      </c>
      <c r="AG2" s="7" t="s">
        <v>238</v>
      </c>
      <c r="AH2" s="7" t="s">
        <v>238</v>
      </c>
      <c r="AI2" s="7" t="s">
        <v>238</v>
      </c>
      <c r="AJ2" s="7" t="s">
        <v>238</v>
      </c>
      <c r="AK2" s="7" t="s">
        <v>238</v>
      </c>
      <c r="AL2" s="7" t="s">
        <v>238</v>
      </c>
      <c r="AM2" s="7" t="s">
        <v>238</v>
      </c>
      <c r="AN2" s="7" t="s">
        <v>238</v>
      </c>
      <c r="AO2" s="7" t="s">
        <v>238</v>
      </c>
      <c r="AP2" s="7" t="s">
        <v>238</v>
      </c>
      <c r="AQ2" s="7" t="s">
        <v>238</v>
      </c>
      <c r="AR2" s="7" t="s">
        <v>238</v>
      </c>
      <c r="AS2" s="7" t="s">
        <v>238</v>
      </c>
      <c r="AT2" s="7" t="s">
        <v>238</v>
      </c>
      <c r="AU2" s="7" t="s">
        <v>238</v>
      </c>
      <c r="AV2" s="7" t="s">
        <v>238</v>
      </c>
      <c r="AW2" s="7" t="s">
        <v>238</v>
      </c>
      <c r="AX2" s="7" t="s">
        <v>238</v>
      </c>
      <c r="AY2" s="7" t="s">
        <v>238</v>
      </c>
      <c r="AZ2" s="7" t="s">
        <v>238</v>
      </c>
      <c r="BA2" s="7" t="s">
        <v>238</v>
      </c>
      <c r="BB2" s="7" t="s">
        <v>238</v>
      </c>
      <c r="BC2" s="7" t="s">
        <v>238</v>
      </c>
      <c r="BD2" s="7" t="s">
        <v>238</v>
      </c>
      <c r="BE2" s="7" t="s">
        <v>238</v>
      </c>
      <c r="BF2" s="7" t="s">
        <v>238</v>
      </c>
      <c r="BG2" s="7" t="s">
        <v>238</v>
      </c>
      <c r="BH2" s="7" t="s">
        <v>238</v>
      </c>
      <c r="BI2" s="7" t="s">
        <v>238</v>
      </c>
      <c r="BJ2" s="7" t="s">
        <v>238</v>
      </c>
      <c r="BK2" s="7" t="s">
        <v>238</v>
      </c>
      <c r="BL2" s="7" t="s">
        <v>238</v>
      </c>
      <c r="BM2" s="7" t="s">
        <v>238</v>
      </c>
      <c r="BN2" s="7" t="s">
        <v>238</v>
      </c>
      <c r="BO2" s="7" t="s">
        <v>238</v>
      </c>
      <c r="BP2" s="7" t="s">
        <v>238</v>
      </c>
      <c r="BQ2" s="7" t="s">
        <v>238</v>
      </c>
      <c r="BR2" s="7" t="s">
        <v>238</v>
      </c>
      <c r="BS2" s="7" t="s">
        <v>238</v>
      </c>
      <c r="BT2" s="7" t="s">
        <v>238</v>
      </c>
      <c r="BU2" s="7" t="s">
        <v>238</v>
      </c>
      <c r="BV2" s="7" t="s">
        <v>238</v>
      </c>
      <c r="BW2" s="7" t="s">
        <v>238</v>
      </c>
      <c r="BX2" s="7" t="s">
        <v>238</v>
      </c>
      <c r="BY2" s="7" t="s">
        <v>238</v>
      </c>
      <c r="BZ2" s="7" t="s">
        <v>238</v>
      </c>
      <c r="CA2" s="7" t="s">
        <v>238</v>
      </c>
      <c r="CB2" s="7" t="s">
        <v>238</v>
      </c>
      <c r="CC2" s="7" t="s">
        <v>238</v>
      </c>
      <c r="CD2" s="7" t="s">
        <v>238</v>
      </c>
      <c r="CE2" s="7" t="s">
        <v>238</v>
      </c>
      <c r="CF2" s="7" t="s">
        <v>238</v>
      </c>
      <c r="CG2" s="7" t="s">
        <v>238</v>
      </c>
      <c r="CH2" s="7" t="s">
        <v>238</v>
      </c>
      <c r="CI2" s="7" t="s">
        <v>238</v>
      </c>
      <c r="CJ2" s="7" t="s">
        <v>238</v>
      </c>
      <c r="CK2" s="7" t="s">
        <v>238</v>
      </c>
      <c r="CL2" s="7" t="s">
        <v>238</v>
      </c>
      <c r="CM2" s="7" t="s">
        <v>238</v>
      </c>
      <c r="CN2" s="7" t="s">
        <v>238</v>
      </c>
      <c r="CO2" s="7" t="s">
        <v>238</v>
      </c>
      <c r="CP2" s="7" t="s">
        <v>238</v>
      </c>
      <c r="CQ2" s="7" t="s">
        <v>238</v>
      </c>
      <c r="CR2" s="7" t="s">
        <v>238</v>
      </c>
      <c r="CS2" s="7" t="s">
        <v>238</v>
      </c>
      <c r="CT2" s="7" t="s">
        <v>238</v>
      </c>
      <c r="CU2" s="7" t="s">
        <v>238</v>
      </c>
      <c r="CV2" s="7" t="s">
        <v>238</v>
      </c>
      <c r="CW2" s="7" t="s">
        <v>238</v>
      </c>
      <c r="CX2" s="7" t="s">
        <v>238</v>
      </c>
      <c r="CY2" s="7" t="s">
        <v>238</v>
      </c>
      <c r="CZ2" s="7" t="s">
        <v>238</v>
      </c>
      <c r="DA2" s="7" t="s">
        <v>238</v>
      </c>
      <c r="DB2" s="7" t="s">
        <v>238</v>
      </c>
      <c r="DC2" s="7" t="s">
        <v>238</v>
      </c>
      <c r="DD2" s="7" t="s">
        <v>238</v>
      </c>
      <c r="DE2" s="7" t="s">
        <v>238</v>
      </c>
      <c r="DF2" s="7" t="s">
        <v>238</v>
      </c>
      <c r="DG2" s="7" t="s">
        <v>238</v>
      </c>
      <c r="DH2" s="7" t="s">
        <v>238</v>
      </c>
      <c r="DI2" s="7" t="s">
        <v>238</v>
      </c>
      <c r="DJ2" s="7" t="s">
        <v>238</v>
      </c>
      <c r="DK2" s="7" t="s">
        <v>238</v>
      </c>
      <c r="DL2" s="7" t="s">
        <v>238</v>
      </c>
      <c r="DM2" s="7" t="s">
        <v>238</v>
      </c>
      <c r="DN2" s="7" t="s">
        <v>238</v>
      </c>
      <c r="DO2" s="7" t="s">
        <v>238</v>
      </c>
      <c r="DP2" s="7" t="s">
        <v>238</v>
      </c>
      <c r="DQ2" s="7" t="s">
        <v>238</v>
      </c>
      <c r="DR2" s="7" t="s">
        <v>238</v>
      </c>
      <c r="DS2" s="7" t="s">
        <v>238</v>
      </c>
      <c r="DT2" s="7" t="s">
        <v>238</v>
      </c>
      <c r="DU2" s="7" t="s">
        <v>238</v>
      </c>
      <c r="DV2" s="7" t="s">
        <v>238</v>
      </c>
      <c r="DW2" s="7" t="s">
        <v>238</v>
      </c>
      <c r="DX2" s="7" t="s">
        <v>238</v>
      </c>
      <c r="DY2" s="7" t="s">
        <v>238</v>
      </c>
      <c r="DZ2" s="7" t="s">
        <v>238</v>
      </c>
      <c r="EA2" s="7" t="s">
        <v>238</v>
      </c>
      <c r="EB2" s="7" t="s">
        <v>238</v>
      </c>
      <c r="EC2" s="7" t="s">
        <v>238</v>
      </c>
      <c r="ED2" s="7" t="s">
        <v>238</v>
      </c>
      <c r="EE2" s="7" t="s">
        <v>238</v>
      </c>
      <c r="EF2" s="7" t="s">
        <v>238</v>
      </c>
      <c r="EG2" s="7" t="s">
        <v>238</v>
      </c>
      <c r="EH2" s="7" t="s">
        <v>238</v>
      </c>
      <c r="EI2" s="7" t="s">
        <v>238</v>
      </c>
      <c r="EJ2" s="7" t="s">
        <v>238</v>
      </c>
      <c r="EK2" s="7" t="s">
        <v>238</v>
      </c>
      <c r="EL2" s="7" t="s">
        <v>238</v>
      </c>
      <c r="EM2" s="7" t="s">
        <v>238</v>
      </c>
      <c r="EN2" s="7" t="s">
        <v>238</v>
      </c>
      <c r="EO2" s="7" t="s">
        <v>238</v>
      </c>
      <c r="EP2" s="7" t="s">
        <v>238</v>
      </c>
      <c r="EQ2" s="7" t="s">
        <v>238</v>
      </c>
      <c r="ER2" s="7" t="s">
        <v>238</v>
      </c>
      <c r="ES2" s="7" t="s">
        <v>238</v>
      </c>
      <c r="ET2" s="7" t="s">
        <v>238</v>
      </c>
      <c r="EU2" s="7" t="s">
        <v>238</v>
      </c>
      <c r="EV2" s="7" t="s">
        <v>238</v>
      </c>
      <c r="EW2" s="7" t="s">
        <v>238</v>
      </c>
      <c r="EX2" s="7" t="s">
        <v>238</v>
      </c>
      <c r="EY2" s="7" t="s">
        <v>238</v>
      </c>
      <c r="EZ2" s="7" t="s">
        <v>238</v>
      </c>
      <c r="FA2" s="7" t="s">
        <v>238</v>
      </c>
      <c r="FB2" s="7" t="s">
        <v>238</v>
      </c>
      <c r="FC2" s="7" t="s">
        <v>238</v>
      </c>
      <c r="FD2" s="7" t="s">
        <v>238</v>
      </c>
      <c r="FE2" s="7" t="s">
        <v>238</v>
      </c>
      <c r="FF2" s="7" t="s">
        <v>238</v>
      </c>
      <c r="FG2" s="7" t="s">
        <v>238</v>
      </c>
      <c r="FH2" s="7" t="s">
        <v>238</v>
      </c>
      <c r="FI2" s="7" t="s">
        <v>238</v>
      </c>
      <c r="FJ2" s="7" t="s">
        <v>238</v>
      </c>
      <c r="FK2" s="7" t="s">
        <v>238</v>
      </c>
      <c r="FL2" s="7" t="s">
        <v>238</v>
      </c>
      <c r="FM2" s="7" t="s">
        <v>238</v>
      </c>
      <c r="FN2" s="7" t="s">
        <v>238</v>
      </c>
      <c r="FO2" s="7" t="s">
        <v>238</v>
      </c>
      <c r="FP2" s="7" t="s">
        <v>238</v>
      </c>
      <c r="FQ2" s="7" t="s">
        <v>238</v>
      </c>
      <c r="FR2" s="7" t="s">
        <v>238</v>
      </c>
      <c r="FS2" s="7" t="s">
        <v>238</v>
      </c>
      <c r="FT2" s="7" t="s">
        <v>238</v>
      </c>
      <c r="FU2" s="7" t="s">
        <v>238</v>
      </c>
      <c r="FV2" s="7" t="s">
        <v>238</v>
      </c>
      <c r="FW2" s="7" t="s">
        <v>238</v>
      </c>
      <c r="FX2" s="7" t="s">
        <v>238</v>
      </c>
      <c r="FY2" s="7" t="s">
        <v>238</v>
      </c>
      <c r="FZ2" s="7" t="s">
        <v>238</v>
      </c>
      <c r="GA2" s="7" t="s">
        <v>238</v>
      </c>
      <c r="GB2" s="7" t="s">
        <v>238</v>
      </c>
      <c r="GC2" s="7" t="s">
        <v>238</v>
      </c>
      <c r="GD2" s="7" t="s">
        <v>238</v>
      </c>
      <c r="GE2" s="7" t="s">
        <v>238</v>
      </c>
      <c r="GF2" s="7" t="s">
        <v>238</v>
      </c>
      <c r="GG2" s="7" t="s">
        <v>238</v>
      </c>
      <c r="GH2" s="7" t="s">
        <v>238</v>
      </c>
      <c r="GI2" s="7" t="s">
        <v>238</v>
      </c>
      <c r="GJ2" s="7" t="s">
        <v>238</v>
      </c>
      <c r="GK2" s="7" t="s">
        <v>238</v>
      </c>
      <c r="GL2" s="7" t="s">
        <v>238</v>
      </c>
      <c r="GM2" s="7" t="s">
        <v>238</v>
      </c>
      <c r="GN2" s="7" t="s">
        <v>238</v>
      </c>
      <c r="GO2" s="7" t="s">
        <v>238</v>
      </c>
      <c r="GP2" s="7" t="s">
        <v>238</v>
      </c>
      <c r="GQ2" s="7" t="s">
        <v>238</v>
      </c>
      <c r="GR2" s="7" t="s">
        <v>238</v>
      </c>
      <c r="GS2" s="7" t="s">
        <v>238</v>
      </c>
      <c r="GT2" s="7" t="s">
        <v>238</v>
      </c>
      <c r="GU2" s="7" t="s">
        <v>238</v>
      </c>
      <c r="GV2" s="7" t="s">
        <v>238</v>
      </c>
      <c r="GW2" s="7" t="s">
        <v>238</v>
      </c>
      <c r="GX2" s="7" t="s">
        <v>238</v>
      </c>
      <c r="GY2" s="7" t="s">
        <v>238</v>
      </c>
      <c r="GZ2" s="7" t="s">
        <v>238</v>
      </c>
      <c r="HA2" s="7" t="s">
        <v>238</v>
      </c>
      <c r="HB2" s="7" t="s">
        <v>238</v>
      </c>
      <c r="HC2" s="7" t="s">
        <v>238</v>
      </c>
      <c r="HD2" s="7" t="s">
        <v>238</v>
      </c>
      <c r="HE2" s="7" t="s">
        <v>238</v>
      </c>
      <c r="HF2" s="7" t="s">
        <v>238</v>
      </c>
      <c r="HG2" s="7" t="s">
        <v>238</v>
      </c>
      <c r="HH2" s="7" t="s">
        <v>238</v>
      </c>
      <c r="HI2" s="7" t="s">
        <v>238</v>
      </c>
      <c r="HJ2" s="7" t="s">
        <v>238</v>
      </c>
      <c r="HK2" s="7" t="s">
        <v>238</v>
      </c>
      <c r="HL2" s="7" t="s">
        <v>238</v>
      </c>
      <c r="HM2" s="7" t="s">
        <v>238</v>
      </c>
      <c r="HN2" s="7" t="s">
        <v>238</v>
      </c>
      <c r="HO2" s="7" t="s">
        <v>238</v>
      </c>
      <c r="HP2" s="7" t="s">
        <v>238</v>
      </c>
      <c r="HQ2" s="7" t="s">
        <v>238</v>
      </c>
      <c r="HR2" s="7" t="s">
        <v>238</v>
      </c>
      <c r="HS2" s="7" t="s">
        <v>238</v>
      </c>
      <c r="HT2" s="7" t="s">
        <v>238</v>
      </c>
      <c r="HU2" s="7" t="s">
        <v>238</v>
      </c>
      <c r="HV2" s="7" t="s">
        <v>238</v>
      </c>
      <c r="HW2" s="7" t="s">
        <v>238</v>
      </c>
      <c r="HX2" s="7" t="s">
        <v>238</v>
      </c>
      <c r="HY2" s="7" t="s">
        <v>238</v>
      </c>
      <c r="HZ2" s="7" t="s">
        <v>238</v>
      </c>
      <c r="IA2" s="7" t="s">
        <v>238</v>
      </c>
      <c r="IB2" s="7" t="s">
        <v>238</v>
      </c>
      <c r="IC2" s="7" t="s">
        <v>238</v>
      </c>
      <c r="ID2" s="7" t="s">
        <v>238</v>
      </c>
      <c r="IE2" s="7" t="s">
        <v>238</v>
      </c>
      <c r="IF2" s="7" t="s">
        <v>238</v>
      </c>
      <c r="IG2" s="7" t="s">
        <v>238</v>
      </c>
      <c r="IH2" s="7" t="s">
        <v>238</v>
      </c>
      <c r="II2" s="7" t="s">
        <v>238</v>
      </c>
      <c r="IJ2" s="7" t="s">
        <v>238</v>
      </c>
      <c r="IK2" s="7" t="s">
        <v>238</v>
      </c>
      <c r="IL2" s="7" t="s">
        <v>238</v>
      </c>
      <c r="IM2" s="7" t="s">
        <v>238</v>
      </c>
      <c r="IN2" s="7" t="s">
        <v>238</v>
      </c>
      <c r="IO2" s="7" t="s">
        <v>238</v>
      </c>
      <c r="IP2" s="7" t="s">
        <v>238</v>
      </c>
      <c r="IQ2" s="7" t="s">
        <v>238</v>
      </c>
    </row>
    <row r="3" spans="1:251">
      <c r="A3" s="4" t="s">
        <v>230</v>
      </c>
      <c r="B3" s="8" t="s">
        <v>239</v>
      </c>
      <c r="C3" s="8" t="s">
        <v>239</v>
      </c>
      <c r="D3" s="8" t="s">
        <v>239</v>
      </c>
      <c r="E3" s="8" t="s">
        <v>239</v>
      </c>
      <c r="F3" s="8" t="s">
        <v>239</v>
      </c>
      <c r="G3" s="8" t="s">
        <v>239</v>
      </c>
      <c r="H3" s="8" t="s">
        <v>239</v>
      </c>
      <c r="I3" s="8" t="s">
        <v>239</v>
      </c>
      <c r="J3" s="8" t="s">
        <v>239</v>
      </c>
      <c r="K3" s="8" t="s">
        <v>239</v>
      </c>
      <c r="L3" s="8" t="s">
        <v>239</v>
      </c>
      <c r="M3" s="8" t="s">
        <v>239</v>
      </c>
      <c r="N3" s="8" t="s">
        <v>239</v>
      </c>
      <c r="O3" s="8" t="s">
        <v>239</v>
      </c>
      <c r="P3" s="8" t="s">
        <v>239</v>
      </c>
      <c r="Q3" s="8" t="s">
        <v>239</v>
      </c>
      <c r="R3" s="8" t="s">
        <v>239</v>
      </c>
      <c r="S3" s="8" t="s">
        <v>239</v>
      </c>
      <c r="T3" s="8" t="s">
        <v>239</v>
      </c>
      <c r="U3" s="8" t="s">
        <v>239</v>
      </c>
      <c r="V3" s="8" t="s">
        <v>239</v>
      </c>
      <c r="W3" s="8" t="s">
        <v>239</v>
      </c>
      <c r="X3" s="8" t="s">
        <v>239</v>
      </c>
      <c r="Y3" s="8" t="s">
        <v>239</v>
      </c>
      <c r="Z3" s="8" t="s">
        <v>239</v>
      </c>
      <c r="AA3" s="8" t="s">
        <v>239</v>
      </c>
      <c r="AB3" s="8" t="s">
        <v>239</v>
      </c>
      <c r="AC3" s="8" t="s">
        <v>239</v>
      </c>
      <c r="AD3" s="8" t="s">
        <v>239</v>
      </c>
      <c r="AE3" s="8" t="s">
        <v>239</v>
      </c>
      <c r="AF3" s="8" t="s">
        <v>239</v>
      </c>
      <c r="AG3" s="8" t="s">
        <v>239</v>
      </c>
      <c r="AH3" s="8" t="s">
        <v>239</v>
      </c>
      <c r="AI3" s="8" t="s">
        <v>239</v>
      </c>
      <c r="AJ3" s="8" t="s">
        <v>239</v>
      </c>
      <c r="AK3" s="8" t="s">
        <v>239</v>
      </c>
      <c r="AL3" s="8" t="s">
        <v>239</v>
      </c>
      <c r="AM3" s="8" t="s">
        <v>239</v>
      </c>
      <c r="AN3" s="8" t="s">
        <v>239</v>
      </c>
      <c r="AO3" s="8" t="s">
        <v>239</v>
      </c>
      <c r="AP3" s="8" t="s">
        <v>239</v>
      </c>
      <c r="AQ3" s="8" t="s">
        <v>239</v>
      </c>
      <c r="AR3" s="8" t="s">
        <v>239</v>
      </c>
      <c r="AS3" s="8" t="s">
        <v>239</v>
      </c>
      <c r="AT3" s="8" t="s">
        <v>239</v>
      </c>
      <c r="AU3" s="8" t="s">
        <v>239</v>
      </c>
      <c r="AV3" s="8" t="s">
        <v>239</v>
      </c>
      <c r="AW3" s="8" t="s">
        <v>239</v>
      </c>
      <c r="AX3" s="8" t="s">
        <v>239</v>
      </c>
      <c r="AY3" s="8" t="s">
        <v>239</v>
      </c>
      <c r="AZ3" s="8" t="s">
        <v>239</v>
      </c>
      <c r="BA3" s="8" t="s">
        <v>239</v>
      </c>
      <c r="BB3" s="8" t="s">
        <v>239</v>
      </c>
      <c r="BC3" s="8" t="s">
        <v>239</v>
      </c>
      <c r="BD3" s="8" t="s">
        <v>239</v>
      </c>
      <c r="BE3" s="8" t="s">
        <v>239</v>
      </c>
      <c r="BF3" s="8" t="s">
        <v>239</v>
      </c>
      <c r="BG3" s="8" t="s">
        <v>239</v>
      </c>
      <c r="BH3" s="8" t="s">
        <v>239</v>
      </c>
      <c r="BI3" s="8" t="s">
        <v>239</v>
      </c>
      <c r="BJ3" s="8" t="s">
        <v>239</v>
      </c>
      <c r="BK3" s="8" t="s">
        <v>239</v>
      </c>
      <c r="BL3" s="8" t="s">
        <v>239</v>
      </c>
      <c r="BM3" s="8" t="s">
        <v>239</v>
      </c>
      <c r="BN3" s="8" t="s">
        <v>239</v>
      </c>
      <c r="BO3" s="8" t="s">
        <v>239</v>
      </c>
      <c r="BP3" s="8" t="s">
        <v>239</v>
      </c>
      <c r="BQ3" s="8" t="s">
        <v>239</v>
      </c>
      <c r="BR3" s="8" t="s">
        <v>239</v>
      </c>
      <c r="BS3" s="8" t="s">
        <v>239</v>
      </c>
      <c r="BT3" s="8" t="s">
        <v>239</v>
      </c>
      <c r="BU3" s="8" t="s">
        <v>239</v>
      </c>
      <c r="BV3" s="8" t="s">
        <v>239</v>
      </c>
      <c r="BW3" s="8" t="s">
        <v>239</v>
      </c>
      <c r="BX3" s="8" t="s">
        <v>239</v>
      </c>
      <c r="BY3" s="8" t="s">
        <v>239</v>
      </c>
      <c r="BZ3" s="8" t="s">
        <v>239</v>
      </c>
      <c r="CA3" s="8" t="s">
        <v>239</v>
      </c>
      <c r="CB3" s="8" t="s">
        <v>239</v>
      </c>
      <c r="CC3" s="8" t="s">
        <v>239</v>
      </c>
      <c r="CD3" s="8" t="s">
        <v>239</v>
      </c>
      <c r="CE3" s="8" t="s">
        <v>239</v>
      </c>
      <c r="CF3" s="8" t="s">
        <v>239</v>
      </c>
      <c r="CG3" s="8" t="s">
        <v>239</v>
      </c>
      <c r="CH3" s="8" t="s">
        <v>239</v>
      </c>
      <c r="CI3" s="8" t="s">
        <v>239</v>
      </c>
      <c r="CJ3" s="8" t="s">
        <v>239</v>
      </c>
      <c r="CK3" s="8" t="s">
        <v>239</v>
      </c>
      <c r="CL3" s="8" t="s">
        <v>239</v>
      </c>
      <c r="CM3" s="8" t="s">
        <v>239</v>
      </c>
      <c r="CN3" s="8" t="s">
        <v>239</v>
      </c>
      <c r="CO3" s="8" t="s">
        <v>239</v>
      </c>
      <c r="CP3" s="8" t="s">
        <v>239</v>
      </c>
      <c r="CQ3" s="8" t="s">
        <v>239</v>
      </c>
      <c r="CR3" s="8" t="s">
        <v>239</v>
      </c>
      <c r="CS3" s="8" t="s">
        <v>239</v>
      </c>
      <c r="CT3" s="8" t="s">
        <v>239</v>
      </c>
      <c r="CU3" s="8" t="s">
        <v>239</v>
      </c>
      <c r="CV3" s="8" t="s">
        <v>239</v>
      </c>
      <c r="CW3" s="8" t="s">
        <v>239</v>
      </c>
      <c r="CX3" s="8" t="s">
        <v>239</v>
      </c>
      <c r="CY3" s="8" t="s">
        <v>239</v>
      </c>
      <c r="CZ3" s="8" t="s">
        <v>239</v>
      </c>
      <c r="DA3" s="8" t="s">
        <v>239</v>
      </c>
      <c r="DB3" s="8" t="s">
        <v>239</v>
      </c>
      <c r="DC3" s="8" t="s">
        <v>239</v>
      </c>
      <c r="DD3" s="8" t="s">
        <v>239</v>
      </c>
      <c r="DE3" s="8" t="s">
        <v>239</v>
      </c>
      <c r="DF3" s="8" t="s">
        <v>239</v>
      </c>
      <c r="DG3" s="8" t="s">
        <v>239</v>
      </c>
      <c r="DH3" s="8" t="s">
        <v>239</v>
      </c>
      <c r="DI3" s="8" t="s">
        <v>239</v>
      </c>
      <c r="DJ3" s="8" t="s">
        <v>239</v>
      </c>
      <c r="DK3" s="8" t="s">
        <v>239</v>
      </c>
      <c r="DL3" s="8" t="s">
        <v>239</v>
      </c>
      <c r="DM3" s="8" t="s">
        <v>239</v>
      </c>
      <c r="DN3" s="8" t="s">
        <v>239</v>
      </c>
      <c r="DO3" s="8" t="s">
        <v>239</v>
      </c>
      <c r="DP3" s="8" t="s">
        <v>239</v>
      </c>
      <c r="DQ3" s="8" t="s">
        <v>239</v>
      </c>
      <c r="DR3" s="8" t="s">
        <v>239</v>
      </c>
      <c r="DS3" s="8" t="s">
        <v>239</v>
      </c>
      <c r="DT3" s="8" t="s">
        <v>239</v>
      </c>
      <c r="DU3" s="8" t="s">
        <v>239</v>
      </c>
      <c r="DV3" s="8" t="s">
        <v>239</v>
      </c>
      <c r="DW3" s="8" t="s">
        <v>239</v>
      </c>
      <c r="DX3" s="8" t="s">
        <v>239</v>
      </c>
      <c r="DY3" s="8" t="s">
        <v>239</v>
      </c>
      <c r="DZ3" s="8" t="s">
        <v>239</v>
      </c>
      <c r="EA3" s="8" t="s">
        <v>239</v>
      </c>
      <c r="EB3" s="8" t="s">
        <v>239</v>
      </c>
      <c r="EC3" s="8" t="s">
        <v>239</v>
      </c>
      <c r="ED3" s="8" t="s">
        <v>239</v>
      </c>
      <c r="EE3" s="8" t="s">
        <v>239</v>
      </c>
      <c r="EF3" s="8" t="s">
        <v>239</v>
      </c>
      <c r="EG3" s="8" t="s">
        <v>239</v>
      </c>
      <c r="EH3" s="8" t="s">
        <v>239</v>
      </c>
      <c r="EI3" s="8" t="s">
        <v>239</v>
      </c>
      <c r="EJ3" s="8" t="s">
        <v>239</v>
      </c>
      <c r="EK3" s="8" t="s">
        <v>239</v>
      </c>
      <c r="EL3" s="8" t="s">
        <v>239</v>
      </c>
      <c r="EM3" s="8" t="s">
        <v>239</v>
      </c>
      <c r="EN3" s="8" t="s">
        <v>239</v>
      </c>
      <c r="EO3" s="8" t="s">
        <v>239</v>
      </c>
      <c r="EP3" s="8" t="s">
        <v>239</v>
      </c>
      <c r="EQ3" s="8" t="s">
        <v>239</v>
      </c>
      <c r="ER3" s="8" t="s">
        <v>239</v>
      </c>
      <c r="ES3" s="8" t="s">
        <v>239</v>
      </c>
      <c r="ET3" s="8" t="s">
        <v>239</v>
      </c>
      <c r="EU3" s="8" t="s">
        <v>239</v>
      </c>
      <c r="EV3" s="8" t="s">
        <v>239</v>
      </c>
      <c r="EW3" s="8" t="s">
        <v>239</v>
      </c>
      <c r="EX3" s="8" t="s">
        <v>239</v>
      </c>
      <c r="EY3" s="8" t="s">
        <v>239</v>
      </c>
      <c r="EZ3" s="8" t="s">
        <v>239</v>
      </c>
      <c r="FA3" s="8" t="s">
        <v>239</v>
      </c>
      <c r="FB3" s="8" t="s">
        <v>239</v>
      </c>
      <c r="FC3" s="8" t="s">
        <v>239</v>
      </c>
      <c r="FD3" s="8" t="s">
        <v>239</v>
      </c>
      <c r="FE3" s="8" t="s">
        <v>239</v>
      </c>
      <c r="FF3" s="8" t="s">
        <v>239</v>
      </c>
      <c r="FG3" s="8" t="s">
        <v>239</v>
      </c>
      <c r="FH3" s="8" t="s">
        <v>239</v>
      </c>
      <c r="FI3" s="8" t="s">
        <v>239</v>
      </c>
      <c r="FJ3" s="8" t="s">
        <v>239</v>
      </c>
      <c r="FK3" s="8" t="s">
        <v>239</v>
      </c>
      <c r="FL3" s="8" t="s">
        <v>239</v>
      </c>
      <c r="FM3" s="8" t="s">
        <v>239</v>
      </c>
      <c r="FN3" s="8" t="s">
        <v>239</v>
      </c>
      <c r="FO3" s="8" t="s">
        <v>239</v>
      </c>
      <c r="FP3" s="8" t="s">
        <v>239</v>
      </c>
      <c r="FQ3" s="8" t="s">
        <v>239</v>
      </c>
      <c r="FR3" s="8" t="s">
        <v>239</v>
      </c>
      <c r="FS3" s="8" t="s">
        <v>239</v>
      </c>
      <c r="FT3" s="8" t="s">
        <v>239</v>
      </c>
      <c r="FU3" s="8" t="s">
        <v>239</v>
      </c>
      <c r="FV3" s="8" t="s">
        <v>239</v>
      </c>
      <c r="FW3" s="8" t="s">
        <v>239</v>
      </c>
      <c r="FX3" s="8" t="s">
        <v>239</v>
      </c>
      <c r="FY3" s="8" t="s">
        <v>239</v>
      </c>
      <c r="FZ3" s="8" t="s">
        <v>239</v>
      </c>
      <c r="GA3" s="8" t="s">
        <v>239</v>
      </c>
      <c r="GB3" s="8" t="s">
        <v>239</v>
      </c>
      <c r="GC3" s="8" t="s">
        <v>239</v>
      </c>
      <c r="GD3" s="8" t="s">
        <v>239</v>
      </c>
      <c r="GE3" s="8" t="s">
        <v>239</v>
      </c>
      <c r="GF3" s="8" t="s">
        <v>239</v>
      </c>
      <c r="GG3" s="8" t="s">
        <v>239</v>
      </c>
      <c r="GH3" s="8" t="s">
        <v>239</v>
      </c>
      <c r="GI3" s="8" t="s">
        <v>239</v>
      </c>
      <c r="GJ3" s="8" t="s">
        <v>239</v>
      </c>
      <c r="GK3" s="8" t="s">
        <v>239</v>
      </c>
      <c r="GL3" s="8" t="s">
        <v>239</v>
      </c>
      <c r="GM3" s="8" t="s">
        <v>239</v>
      </c>
      <c r="GN3" s="8" t="s">
        <v>239</v>
      </c>
      <c r="GO3" s="8" t="s">
        <v>239</v>
      </c>
      <c r="GP3" s="8" t="s">
        <v>239</v>
      </c>
      <c r="GQ3" s="8" t="s">
        <v>239</v>
      </c>
      <c r="GR3" s="8" t="s">
        <v>239</v>
      </c>
      <c r="GS3" s="8" t="s">
        <v>239</v>
      </c>
      <c r="GT3" s="8" t="s">
        <v>239</v>
      </c>
      <c r="GU3" s="8" t="s">
        <v>239</v>
      </c>
      <c r="GV3" s="8" t="s">
        <v>239</v>
      </c>
      <c r="GW3" s="8" t="s">
        <v>239</v>
      </c>
      <c r="GX3" s="8" t="s">
        <v>239</v>
      </c>
      <c r="GY3" s="8" t="s">
        <v>239</v>
      </c>
      <c r="GZ3" s="8" t="s">
        <v>239</v>
      </c>
      <c r="HA3" s="8" t="s">
        <v>239</v>
      </c>
      <c r="HB3" s="8" t="s">
        <v>239</v>
      </c>
      <c r="HC3" s="8" t="s">
        <v>239</v>
      </c>
      <c r="HD3" s="8" t="s">
        <v>239</v>
      </c>
      <c r="HE3" s="8" t="s">
        <v>239</v>
      </c>
      <c r="HF3" s="8" t="s">
        <v>239</v>
      </c>
      <c r="HG3" s="8" t="s">
        <v>239</v>
      </c>
      <c r="HH3" s="8" t="s">
        <v>239</v>
      </c>
      <c r="HI3" s="8" t="s">
        <v>239</v>
      </c>
      <c r="HJ3" s="8" t="s">
        <v>239</v>
      </c>
      <c r="HK3" s="8" t="s">
        <v>239</v>
      </c>
      <c r="HL3" s="8" t="s">
        <v>239</v>
      </c>
      <c r="HM3" s="8" t="s">
        <v>239</v>
      </c>
      <c r="HN3" s="8" t="s">
        <v>239</v>
      </c>
      <c r="HO3" s="8" t="s">
        <v>239</v>
      </c>
      <c r="HP3" s="8" t="s">
        <v>239</v>
      </c>
      <c r="HQ3" s="8" t="s">
        <v>239</v>
      </c>
      <c r="HR3" s="8" t="s">
        <v>239</v>
      </c>
      <c r="HS3" s="8" t="s">
        <v>239</v>
      </c>
      <c r="HT3" s="8" t="s">
        <v>239</v>
      </c>
      <c r="HU3" s="8" t="s">
        <v>239</v>
      </c>
      <c r="HV3" s="8" t="s">
        <v>239</v>
      </c>
      <c r="HW3" s="8" t="s">
        <v>239</v>
      </c>
      <c r="HX3" s="8" t="s">
        <v>239</v>
      </c>
      <c r="HY3" s="8" t="s">
        <v>239</v>
      </c>
      <c r="HZ3" s="8" t="s">
        <v>239</v>
      </c>
      <c r="IA3" s="8" t="s">
        <v>239</v>
      </c>
      <c r="IB3" s="8" t="s">
        <v>239</v>
      </c>
      <c r="IC3" s="8" t="s">
        <v>239</v>
      </c>
      <c r="ID3" s="8" t="s">
        <v>239</v>
      </c>
      <c r="IE3" s="8" t="s">
        <v>239</v>
      </c>
      <c r="IF3" s="8" t="s">
        <v>239</v>
      </c>
      <c r="IG3" s="8" t="s">
        <v>239</v>
      </c>
      <c r="IH3" s="8" t="s">
        <v>239</v>
      </c>
      <c r="II3" s="8" t="s">
        <v>239</v>
      </c>
      <c r="IJ3" s="8" t="s">
        <v>239</v>
      </c>
      <c r="IK3" s="8" t="s">
        <v>239</v>
      </c>
      <c r="IL3" s="8" t="s">
        <v>239</v>
      </c>
      <c r="IM3" s="8" t="s">
        <v>239</v>
      </c>
      <c r="IN3" s="8" t="s">
        <v>239</v>
      </c>
      <c r="IO3" s="8" t="s">
        <v>239</v>
      </c>
      <c r="IP3" s="8" t="s">
        <v>239</v>
      </c>
      <c r="IQ3" s="8" t="s">
        <v>239</v>
      </c>
    </row>
    <row r="4" spans="1:251">
      <c r="A4" s="4" t="s">
        <v>231</v>
      </c>
      <c r="B4" s="8" t="s">
        <v>240</v>
      </c>
      <c r="C4" s="8" t="s">
        <v>240</v>
      </c>
      <c r="D4" s="8" t="s">
        <v>240</v>
      </c>
      <c r="E4" s="8" t="s">
        <v>240</v>
      </c>
      <c r="F4" s="8" t="s">
        <v>240</v>
      </c>
      <c r="G4" s="8" t="s">
        <v>240</v>
      </c>
      <c r="H4" s="8" t="s">
        <v>240</v>
      </c>
      <c r="I4" s="8" t="s">
        <v>240</v>
      </c>
      <c r="J4" s="8" t="s">
        <v>240</v>
      </c>
      <c r="K4" s="8" t="s">
        <v>240</v>
      </c>
      <c r="L4" s="8" t="s">
        <v>240</v>
      </c>
      <c r="M4" s="8" t="s">
        <v>240</v>
      </c>
      <c r="N4" s="8" t="s">
        <v>240</v>
      </c>
      <c r="O4" s="8" t="s">
        <v>240</v>
      </c>
      <c r="P4" s="8" t="s">
        <v>240</v>
      </c>
      <c r="Q4" s="8" t="s">
        <v>240</v>
      </c>
      <c r="R4" s="8" t="s">
        <v>240</v>
      </c>
      <c r="S4" s="8" t="s">
        <v>240</v>
      </c>
      <c r="T4" s="8" t="s">
        <v>240</v>
      </c>
      <c r="U4" s="8" t="s">
        <v>240</v>
      </c>
      <c r="V4" s="8" t="s">
        <v>240</v>
      </c>
      <c r="W4" s="8" t="s">
        <v>240</v>
      </c>
      <c r="X4" s="8" t="s">
        <v>240</v>
      </c>
      <c r="Y4" s="8" t="s">
        <v>240</v>
      </c>
      <c r="Z4" s="8" t="s">
        <v>240</v>
      </c>
      <c r="AA4" s="8" t="s">
        <v>240</v>
      </c>
      <c r="AB4" s="8" t="s">
        <v>240</v>
      </c>
      <c r="AC4" s="8" t="s">
        <v>240</v>
      </c>
      <c r="AD4" s="8" t="s">
        <v>240</v>
      </c>
      <c r="AE4" s="8" t="s">
        <v>240</v>
      </c>
      <c r="AF4" s="8" t="s">
        <v>240</v>
      </c>
      <c r="AG4" s="8" t="s">
        <v>240</v>
      </c>
      <c r="AH4" s="8" t="s">
        <v>240</v>
      </c>
      <c r="AI4" s="8" t="s">
        <v>240</v>
      </c>
      <c r="AJ4" s="8" t="s">
        <v>240</v>
      </c>
      <c r="AK4" s="8" t="s">
        <v>240</v>
      </c>
      <c r="AL4" s="8" t="s">
        <v>240</v>
      </c>
      <c r="AM4" s="8" t="s">
        <v>240</v>
      </c>
      <c r="AN4" s="8" t="s">
        <v>240</v>
      </c>
      <c r="AO4" s="8" t="s">
        <v>240</v>
      </c>
      <c r="AP4" s="8" t="s">
        <v>240</v>
      </c>
      <c r="AQ4" s="8" t="s">
        <v>240</v>
      </c>
      <c r="AR4" s="8" t="s">
        <v>240</v>
      </c>
      <c r="AS4" s="8" t="s">
        <v>240</v>
      </c>
      <c r="AT4" s="8" t="s">
        <v>240</v>
      </c>
      <c r="AU4" s="8" t="s">
        <v>240</v>
      </c>
      <c r="AV4" s="8" t="s">
        <v>240</v>
      </c>
      <c r="AW4" s="8" t="s">
        <v>240</v>
      </c>
      <c r="AX4" s="8" t="s">
        <v>240</v>
      </c>
      <c r="AY4" s="8" t="s">
        <v>240</v>
      </c>
      <c r="AZ4" s="8" t="s">
        <v>240</v>
      </c>
      <c r="BA4" s="8" t="s">
        <v>240</v>
      </c>
      <c r="BB4" s="8" t="s">
        <v>240</v>
      </c>
      <c r="BC4" s="8" t="s">
        <v>240</v>
      </c>
      <c r="BD4" s="8" t="s">
        <v>240</v>
      </c>
      <c r="BE4" s="8" t="s">
        <v>240</v>
      </c>
      <c r="BF4" s="8" t="s">
        <v>240</v>
      </c>
      <c r="BG4" s="8" t="s">
        <v>240</v>
      </c>
      <c r="BH4" s="8" t="s">
        <v>240</v>
      </c>
      <c r="BI4" s="8" t="s">
        <v>240</v>
      </c>
      <c r="BJ4" s="8" t="s">
        <v>240</v>
      </c>
      <c r="BK4" s="8" t="s">
        <v>240</v>
      </c>
      <c r="BL4" s="8" t="s">
        <v>240</v>
      </c>
      <c r="BM4" s="8" t="s">
        <v>240</v>
      </c>
      <c r="BN4" s="8" t="s">
        <v>240</v>
      </c>
      <c r="BO4" s="8" t="s">
        <v>240</v>
      </c>
      <c r="BP4" s="8" t="s">
        <v>240</v>
      </c>
      <c r="BQ4" s="8" t="s">
        <v>240</v>
      </c>
      <c r="BR4" s="8" t="s">
        <v>240</v>
      </c>
      <c r="BS4" s="8" t="s">
        <v>240</v>
      </c>
      <c r="BT4" s="8" t="s">
        <v>240</v>
      </c>
      <c r="BU4" s="8" t="s">
        <v>240</v>
      </c>
      <c r="BV4" s="8" t="s">
        <v>240</v>
      </c>
      <c r="BW4" s="8" t="s">
        <v>240</v>
      </c>
      <c r="BX4" s="8" t="s">
        <v>240</v>
      </c>
      <c r="BY4" s="8" t="s">
        <v>240</v>
      </c>
      <c r="BZ4" s="8" t="s">
        <v>240</v>
      </c>
      <c r="CA4" s="8" t="s">
        <v>240</v>
      </c>
      <c r="CB4" s="8" t="s">
        <v>240</v>
      </c>
      <c r="CC4" s="8" t="s">
        <v>240</v>
      </c>
      <c r="CD4" s="8" t="s">
        <v>240</v>
      </c>
      <c r="CE4" s="8" t="s">
        <v>240</v>
      </c>
      <c r="CF4" s="8" t="s">
        <v>240</v>
      </c>
      <c r="CG4" s="8" t="s">
        <v>240</v>
      </c>
      <c r="CH4" s="8" t="s">
        <v>240</v>
      </c>
      <c r="CI4" s="8" t="s">
        <v>240</v>
      </c>
      <c r="CJ4" s="8" t="s">
        <v>240</v>
      </c>
      <c r="CK4" s="8" t="s">
        <v>240</v>
      </c>
      <c r="CL4" s="8" t="s">
        <v>240</v>
      </c>
      <c r="CM4" s="8" t="s">
        <v>240</v>
      </c>
      <c r="CN4" s="8" t="s">
        <v>240</v>
      </c>
      <c r="CO4" s="8" t="s">
        <v>240</v>
      </c>
      <c r="CP4" s="8" t="s">
        <v>240</v>
      </c>
      <c r="CQ4" s="8" t="s">
        <v>240</v>
      </c>
      <c r="CR4" s="8" t="s">
        <v>240</v>
      </c>
      <c r="CS4" s="8" t="s">
        <v>240</v>
      </c>
      <c r="CT4" s="8" t="s">
        <v>240</v>
      </c>
      <c r="CU4" s="8" t="s">
        <v>240</v>
      </c>
      <c r="CV4" s="8" t="s">
        <v>240</v>
      </c>
      <c r="CW4" s="8" t="s">
        <v>240</v>
      </c>
      <c r="CX4" s="8" t="s">
        <v>240</v>
      </c>
      <c r="CY4" s="8" t="s">
        <v>240</v>
      </c>
      <c r="CZ4" s="8" t="s">
        <v>240</v>
      </c>
      <c r="DA4" s="8" t="s">
        <v>240</v>
      </c>
      <c r="DB4" s="8" t="s">
        <v>240</v>
      </c>
      <c r="DC4" s="8" t="s">
        <v>240</v>
      </c>
      <c r="DD4" s="8" t="s">
        <v>240</v>
      </c>
      <c r="DE4" s="8" t="s">
        <v>240</v>
      </c>
      <c r="DF4" s="8" t="s">
        <v>240</v>
      </c>
      <c r="DG4" s="8" t="s">
        <v>240</v>
      </c>
      <c r="DH4" s="8" t="s">
        <v>240</v>
      </c>
      <c r="DI4" s="8" t="s">
        <v>240</v>
      </c>
      <c r="DJ4" s="8" t="s">
        <v>240</v>
      </c>
      <c r="DK4" s="8" t="s">
        <v>240</v>
      </c>
      <c r="DL4" s="8" t="s">
        <v>240</v>
      </c>
      <c r="DM4" s="8" t="s">
        <v>240</v>
      </c>
      <c r="DN4" s="8" t="s">
        <v>240</v>
      </c>
      <c r="DO4" s="8" t="s">
        <v>240</v>
      </c>
      <c r="DP4" s="8" t="s">
        <v>240</v>
      </c>
      <c r="DQ4" s="8" t="s">
        <v>240</v>
      </c>
      <c r="DR4" s="8" t="s">
        <v>240</v>
      </c>
      <c r="DS4" s="8" t="s">
        <v>240</v>
      </c>
      <c r="DT4" s="8" t="s">
        <v>240</v>
      </c>
      <c r="DU4" s="8" t="s">
        <v>240</v>
      </c>
      <c r="DV4" s="8" t="s">
        <v>240</v>
      </c>
      <c r="DW4" s="8" t="s">
        <v>240</v>
      </c>
      <c r="DX4" s="8" t="s">
        <v>240</v>
      </c>
      <c r="DY4" s="8" t="s">
        <v>240</v>
      </c>
      <c r="DZ4" s="8" t="s">
        <v>240</v>
      </c>
      <c r="EA4" s="8" t="s">
        <v>240</v>
      </c>
      <c r="EB4" s="8" t="s">
        <v>240</v>
      </c>
      <c r="EC4" s="8" t="s">
        <v>240</v>
      </c>
      <c r="ED4" s="8" t="s">
        <v>240</v>
      </c>
      <c r="EE4" s="8" t="s">
        <v>240</v>
      </c>
      <c r="EF4" s="8" t="s">
        <v>240</v>
      </c>
      <c r="EG4" s="8" t="s">
        <v>240</v>
      </c>
      <c r="EH4" s="8" t="s">
        <v>240</v>
      </c>
      <c r="EI4" s="8" t="s">
        <v>240</v>
      </c>
      <c r="EJ4" s="8" t="s">
        <v>240</v>
      </c>
      <c r="EK4" s="8" t="s">
        <v>240</v>
      </c>
      <c r="EL4" s="8" t="s">
        <v>240</v>
      </c>
      <c r="EM4" s="8" t="s">
        <v>240</v>
      </c>
      <c r="EN4" s="8" t="s">
        <v>240</v>
      </c>
      <c r="EO4" s="8" t="s">
        <v>240</v>
      </c>
      <c r="EP4" s="8" t="s">
        <v>240</v>
      </c>
      <c r="EQ4" s="8" t="s">
        <v>240</v>
      </c>
      <c r="ER4" s="8" t="s">
        <v>240</v>
      </c>
      <c r="ES4" s="8" t="s">
        <v>240</v>
      </c>
      <c r="ET4" s="8" t="s">
        <v>240</v>
      </c>
      <c r="EU4" s="8" t="s">
        <v>240</v>
      </c>
      <c r="EV4" s="8" t="s">
        <v>240</v>
      </c>
      <c r="EW4" s="8" t="s">
        <v>240</v>
      </c>
      <c r="EX4" s="8" t="s">
        <v>240</v>
      </c>
      <c r="EY4" s="8" t="s">
        <v>240</v>
      </c>
      <c r="EZ4" s="8" t="s">
        <v>240</v>
      </c>
      <c r="FA4" s="8" t="s">
        <v>240</v>
      </c>
      <c r="FB4" s="8" t="s">
        <v>240</v>
      </c>
      <c r="FC4" s="8" t="s">
        <v>240</v>
      </c>
      <c r="FD4" s="8" t="s">
        <v>240</v>
      </c>
      <c r="FE4" s="8" t="s">
        <v>240</v>
      </c>
      <c r="FF4" s="8" t="s">
        <v>240</v>
      </c>
      <c r="FG4" s="8" t="s">
        <v>240</v>
      </c>
      <c r="FH4" s="8" t="s">
        <v>240</v>
      </c>
      <c r="FI4" s="8" t="s">
        <v>240</v>
      </c>
      <c r="FJ4" s="8" t="s">
        <v>240</v>
      </c>
      <c r="FK4" s="8" t="s">
        <v>240</v>
      </c>
      <c r="FL4" s="8" t="s">
        <v>240</v>
      </c>
      <c r="FM4" s="8" t="s">
        <v>240</v>
      </c>
      <c r="FN4" s="8" t="s">
        <v>240</v>
      </c>
      <c r="FO4" s="8" t="s">
        <v>240</v>
      </c>
      <c r="FP4" s="8" t="s">
        <v>240</v>
      </c>
      <c r="FQ4" s="8" t="s">
        <v>240</v>
      </c>
      <c r="FR4" s="8" t="s">
        <v>240</v>
      </c>
      <c r="FS4" s="8" t="s">
        <v>240</v>
      </c>
      <c r="FT4" s="8" t="s">
        <v>240</v>
      </c>
      <c r="FU4" s="8" t="s">
        <v>240</v>
      </c>
      <c r="FV4" s="8" t="s">
        <v>240</v>
      </c>
      <c r="FW4" s="8" t="s">
        <v>240</v>
      </c>
      <c r="FX4" s="8" t="s">
        <v>240</v>
      </c>
      <c r="FY4" s="8" t="s">
        <v>240</v>
      </c>
      <c r="FZ4" s="8" t="s">
        <v>240</v>
      </c>
      <c r="GA4" s="8" t="s">
        <v>240</v>
      </c>
      <c r="GB4" s="8" t="s">
        <v>240</v>
      </c>
      <c r="GC4" s="8" t="s">
        <v>240</v>
      </c>
      <c r="GD4" s="8" t="s">
        <v>240</v>
      </c>
      <c r="GE4" s="8" t="s">
        <v>240</v>
      </c>
      <c r="GF4" s="8" t="s">
        <v>240</v>
      </c>
      <c r="GG4" s="8" t="s">
        <v>240</v>
      </c>
      <c r="GH4" s="8" t="s">
        <v>240</v>
      </c>
      <c r="GI4" s="8" t="s">
        <v>240</v>
      </c>
      <c r="GJ4" s="8" t="s">
        <v>240</v>
      </c>
      <c r="GK4" s="8" t="s">
        <v>240</v>
      </c>
      <c r="GL4" s="8" t="s">
        <v>240</v>
      </c>
      <c r="GM4" s="8" t="s">
        <v>240</v>
      </c>
      <c r="GN4" s="8" t="s">
        <v>240</v>
      </c>
      <c r="GO4" s="8" t="s">
        <v>240</v>
      </c>
      <c r="GP4" s="8" t="s">
        <v>240</v>
      </c>
      <c r="GQ4" s="8" t="s">
        <v>240</v>
      </c>
      <c r="GR4" s="8" t="s">
        <v>240</v>
      </c>
      <c r="GS4" s="8" t="s">
        <v>240</v>
      </c>
      <c r="GT4" s="8" t="s">
        <v>240</v>
      </c>
      <c r="GU4" s="8" t="s">
        <v>240</v>
      </c>
      <c r="GV4" s="8" t="s">
        <v>240</v>
      </c>
      <c r="GW4" s="8" t="s">
        <v>240</v>
      </c>
      <c r="GX4" s="8" t="s">
        <v>240</v>
      </c>
      <c r="GY4" s="8" t="s">
        <v>240</v>
      </c>
      <c r="GZ4" s="8" t="s">
        <v>240</v>
      </c>
      <c r="HA4" s="8" t="s">
        <v>240</v>
      </c>
      <c r="HB4" s="8" t="s">
        <v>240</v>
      </c>
      <c r="HC4" s="8" t="s">
        <v>240</v>
      </c>
      <c r="HD4" s="8" t="s">
        <v>240</v>
      </c>
      <c r="HE4" s="8" t="s">
        <v>240</v>
      </c>
      <c r="HF4" s="8" t="s">
        <v>240</v>
      </c>
      <c r="HG4" s="8" t="s">
        <v>240</v>
      </c>
      <c r="HH4" s="8" t="s">
        <v>240</v>
      </c>
      <c r="HI4" s="8" t="s">
        <v>240</v>
      </c>
      <c r="HJ4" s="8" t="s">
        <v>240</v>
      </c>
      <c r="HK4" s="8" t="s">
        <v>240</v>
      </c>
      <c r="HL4" s="8" t="s">
        <v>240</v>
      </c>
      <c r="HM4" s="8" t="s">
        <v>240</v>
      </c>
      <c r="HN4" s="8" t="s">
        <v>240</v>
      </c>
      <c r="HO4" s="8" t="s">
        <v>240</v>
      </c>
      <c r="HP4" s="8" t="s">
        <v>240</v>
      </c>
      <c r="HQ4" s="8" t="s">
        <v>240</v>
      </c>
      <c r="HR4" s="8" t="s">
        <v>240</v>
      </c>
      <c r="HS4" s="8" t="s">
        <v>240</v>
      </c>
      <c r="HT4" s="8" t="s">
        <v>240</v>
      </c>
      <c r="HU4" s="8" t="s">
        <v>240</v>
      </c>
      <c r="HV4" s="8" t="s">
        <v>240</v>
      </c>
      <c r="HW4" s="8" t="s">
        <v>240</v>
      </c>
      <c r="HX4" s="8" t="s">
        <v>240</v>
      </c>
      <c r="HY4" s="8" t="s">
        <v>240</v>
      </c>
      <c r="HZ4" s="8" t="s">
        <v>240</v>
      </c>
      <c r="IA4" s="8" t="s">
        <v>240</v>
      </c>
      <c r="IB4" s="8" t="s">
        <v>240</v>
      </c>
      <c r="IC4" s="8" t="s">
        <v>240</v>
      </c>
      <c r="ID4" s="8" t="s">
        <v>240</v>
      </c>
      <c r="IE4" s="8" t="s">
        <v>240</v>
      </c>
      <c r="IF4" s="8" t="s">
        <v>240</v>
      </c>
      <c r="IG4" s="8" t="s">
        <v>240</v>
      </c>
      <c r="IH4" s="8" t="s">
        <v>240</v>
      </c>
      <c r="II4" s="8" t="s">
        <v>240</v>
      </c>
      <c r="IJ4" s="8" t="s">
        <v>240</v>
      </c>
      <c r="IK4" s="8" t="s">
        <v>240</v>
      </c>
      <c r="IL4" s="8" t="s">
        <v>240</v>
      </c>
      <c r="IM4" s="8" t="s">
        <v>240</v>
      </c>
      <c r="IN4" s="8" t="s">
        <v>240</v>
      </c>
      <c r="IO4" s="8" t="s">
        <v>240</v>
      </c>
      <c r="IP4" s="8" t="s">
        <v>240</v>
      </c>
      <c r="IQ4" s="8" t="s">
        <v>240</v>
      </c>
    </row>
    <row r="5" spans="1:251">
      <c r="A5" s="4" t="s">
        <v>232</v>
      </c>
      <c r="B5" s="8" t="s">
        <v>4263</v>
      </c>
      <c r="C5" s="8" t="s">
        <v>4263</v>
      </c>
      <c r="D5" s="8" t="s">
        <v>4263</v>
      </c>
      <c r="E5" s="8" t="s">
        <v>4263</v>
      </c>
      <c r="F5" s="8" t="s">
        <v>4263</v>
      </c>
      <c r="G5" s="8" t="s">
        <v>4263</v>
      </c>
      <c r="H5" s="8" t="s">
        <v>4263</v>
      </c>
      <c r="I5" s="8" t="s">
        <v>4263</v>
      </c>
      <c r="J5" s="8" t="s">
        <v>4263</v>
      </c>
      <c r="K5" s="8" t="s">
        <v>4263</v>
      </c>
      <c r="L5" s="8" t="s">
        <v>4263</v>
      </c>
      <c r="M5" s="8" t="s">
        <v>4263</v>
      </c>
      <c r="N5" s="8" t="s">
        <v>4263</v>
      </c>
      <c r="O5" s="8" t="s">
        <v>4263</v>
      </c>
      <c r="P5" s="8" t="s">
        <v>4263</v>
      </c>
      <c r="Q5" s="8" t="s">
        <v>4263</v>
      </c>
      <c r="R5" s="8" t="s">
        <v>4263</v>
      </c>
      <c r="S5" s="8" t="s">
        <v>4263</v>
      </c>
      <c r="T5" s="8" t="s">
        <v>4263</v>
      </c>
      <c r="U5" s="8" t="s">
        <v>4263</v>
      </c>
      <c r="V5" s="8" t="s">
        <v>4263</v>
      </c>
      <c r="W5" s="8" t="s">
        <v>4263</v>
      </c>
      <c r="X5" s="8" t="s">
        <v>4263</v>
      </c>
      <c r="Y5" s="8" t="s">
        <v>4263</v>
      </c>
      <c r="Z5" s="8" t="s">
        <v>4263</v>
      </c>
      <c r="AA5" s="8" t="s">
        <v>4263</v>
      </c>
      <c r="AB5" s="8" t="s">
        <v>4263</v>
      </c>
      <c r="AC5" s="8" t="s">
        <v>4263</v>
      </c>
      <c r="AD5" s="8" t="s">
        <v>4263</v>
      </c>
      <c r="AE5" s="8" t="s">
        <v>4263</v>
      </c>
      <c r="AF5" s="8" t="s">
        <v>4263</v>
      </c>
      <c r="AG5" s="8" t="s">
        <v>4263</v>
      </c>
      <c r="AH5" s="8" t="s">
        <v>4263</v>
      </c>
      <c r="AI5" s="8" t="s">
        <v>4263</v>
      </c>
      <c r="AJ5" s="8" t="s">
        <v>4263</v>
      </c>
      <c r="AK5" s="8" t="s">
        <v>4263</v>
      </c>
      <c r="AL5" s="8" t="s">
        <v>4263</v>
      </c>
      <c r="AM5" s="8" t="s">
        <v>4263</v>
      </c>
      <c r="AN5" s="8" t="s">
        <v>4263</v>
      </c>
      <c r="AO5" s="8" t="s">
        <v>4263</v>
      </c>
      <c r="AP5" s="8" t="s">
        <v>4263</v>
      </c>
      <c r="AQ5" s="8" t="s">
        <v>4263</v>
      </c>
      <c r="AR5" s="8" t="s">
        <v>4263</v>
      </c>
      <c r="AS5" s="8" t="s">
        <v>4263</v>
      </c>
      <c r="AT5" s="8" t="s">
        <v>4263</v>
      </c>
      <c r="AU5" s="8" t="s">
        <v>4263</v>
      </c>
      <c r="AV5" s="8" t="s">
        <v>4263</v>
      </c>
      <c r="AW5" s="8" t="s">
        <v>4263</v>
      </c>
      <c r="AX5" s="8" t="s">
        <v>4263</v>
      </c>
      <c r="AY5" s="8" t="s">
        <v>4263</v>
      </c>
      <c r="AZ5" s="8" t="s">
        <v>4263</v>
      </c>
      <c r="BA5" s="8" t="s">
        <v>4263</v>
      </c>
      <c r="BB5" s="8" t="s">
        <v>4263</v>
      </c>
      <c r="BC5" s="8" t="s">
        <v>4263</v>
      </c>
      <c r="BD5" s="8" t="s">
        <v>4263</v>
      </c>
      <c r="BE5" s="8" t="s">
        <v>4263</v>
      </c>
      <c r="BF5" s="8" t="s">
        <v>4263</v>
      </c>
      <c r="BG5" s="8" t="s">
        <v>4263</v>
      </c>
      <c r="BH5" s="8" t="s">
        <v>4263</v>
      </c>
      <c r="BI5" s="8" t="s">
        <v>4263</v>
      </c>
      <c r="BJ5" s="8" t="s">
        <v>4263</v>
      </c>
      <c r="BK5" s="8" t="s">
        <v>4263</v>
      </c>
      <c r="BL5" s="8" t="s">
        <v>4263</v>
      </c>
      <c r="BM5" s="8" t="s">
        <v>4263</v>
      </c>
      <c r="BN5" s="8" t="s">
        <v>4263</v>
      </c>
      <c r="BO5" s="8" t="s">
        <v>4263</v>
      </c>
      <c r="BP5" s="8" t="s">
        <v>4263</v>
      </c>
      <c r="BQ5" s="8" t="s">
        <v>4263</v>
      </c>
      <c r="BR5" s="8" t="s">
        <v>4263</v>
      </c>
      <c r="BS5" s="8" t="s">
        <v>4263</v>
      </c>
      <c r="BT5" s="8" t="s">
        <v>4263</v>
      </c>
      <c r="BU5" s="8" t="s">
        <v>4263</v>
      </c>
      <c r="BV5" s="8" t="s">
        <v>4263</v>
      </c>
      <c r="BW5" s="8" t="s">
        <v>4263</v>
      </c>
      <c r="BX5" s="8" t="s">
        <v>4263</v>
      </c>
      <c r="BY5" s="8" t="s">
        <v>4263</v>
      </c>
      <c r="BZ5" s="8" t="s">
        <v>4263</v>
      </c>
      <c r="CA5" s="8" t="s">
        <v>4263</v>
      </c>
      <c r="CB5" s="8" t="s">
        <v>4263</v>
      </c>
      <c r="CC5" s="8" t="s">
        <v>4263</v>
      </c>
      <c r="CD5" s="8" t="s">
        <v>4263</v>
      </c>
      <c r="CE5" s="8" t="s">
        <v>4263</v>
      </c>
      <c r="CF5" s="8" t="s">
        <v>4263</v>
      </c>
      <c r="CG5" s="8" t="s">
        <v>4263</v>
      </c>
      <c r="CH5" s="8" t="s">
        <v>4263</v>
      </c>
      <c r="CI5" s="8" t="s">
        <v>4263</v>
      </c>
      <c r="CJ5" s="8" t="s">
        <v>4263</v>
      </c>
      <c r="CK5" s="8" t="s">
        <v>4263</v>
      </c>
      <c r="CL5" s="8" t="s">
        <v>4263</v>
      </c>
      <c r="CM5" s="8" t="s">
        <v>4263</v>
      </c>
      <c r="CN5" s="8" t="s">
        <v>4263</v>
      </c>
      <c r="CO5" s="8" t="s">
        <v>4263</v>
      </c>
      <c r="CP5" s="8" t="s">
        <v>4263</v>
      </c>
      <c r="CQ5" s="8" t="s">
        <v>4263</v>
      </c>
      <c r="CR5" s="8" t="s">
        <v>4263</v>
      </c>
      <c r="CS5" s="8" t="s">
        <v>4263</v>
      </c>
      <c r="CT5" s="8" t="s">
        <v>4263</v>
      </c>
      <c r="CU5" s="8" t="s">
        <v>4263</v>
      </c>
      <c r="CV5" s="8" t="s">
        <v>4263</v>
      </c>
      <c r="CW5" s="8" t="s">
        <v>4263</v>
      </c>
      <c r="CX5" s="8" t="s">
        <v>4263</v>
      </c>
      <c r="CY5" s="8" t="s">
        <v>4263</v>
      </c>
      <c r="CZ5" s="8" t="s">
        <v>4263</v>
      </c>
      <c r="DA5" s="8" t="s">
        <v>4263</v>
      </c>
      <c r="DB5" s="8" t="s">
        <v>4263</v>
      </c>
      <c r="DC5" s="8" t="s">
        <v>4263</v>
      </c>
      <c r="DD5" s="8" t="s">
        <v>4263</v>
      </c>
      <c r="DE5" s="8" t="s">
        <v>4263</v>
      </c>
      <c r="DF5" s="8" t="s">
        <v>4263</v>
      </c>
      <c r="DG5" s="8" t="s">
        <v>4263</v>
      </c>
      <c r="DH5" s="8" t="s">
        <v>4263</v>
      </c>
      <c r="DI5" s="8" t="s">
        <v>4263</v>
      </c>
      <c r="DJ5" s="8" t="s">
        <v>4263</v>
      </c>
      <c r="DK5" s="8" t="s">
        <v>4263</v>
      </c>
      <c r="DL5" s="8" t="s">
        <v>4263</v>
      </c>
      <c r="DM5" s="8" t="s">
        <v>4263</v>
      </c>
      <c r="DN5" s="8" t="s">
        <v>4263</v>
      </c>
      <c r="DO5" s="8" t="s">
        <v>4263</v>
      </c>
      <c r="DP5" s="8" t="s">
        <v>4263</v>
      </c>
      <c r="DQ5" s="8" t="s">
        <v>4263</v>
      </c>
      <c r="DR5" s="8" t="s">
        <v>4263</v>
      </c>
      <c r="DS5" s="8" t="s">
        <v>4263</v>
      </c>
      <c r="DT5" s="8" t="s">
        <v>4263</v>
      </c>
      <c r="DU5" s="8" t="s">
        <v>4263</v>
      </c>
      <c r="DV5" s="8" t="s">
        <v>4263</v>
      </c>
      <c r="DW5" s="8" t="s">
        <v>4263</v>
      </c>
      <c r="DX5" s="8" t="s">
        <v>4263</v>
      </c>
      <c r="DY5" s="8" t="s">
        <v>4263</v>
      </c>
      <c r="DZ5" s="8" t="s">
        <v>4263</v>
      </c>
      <c r="EA5" s="8" t="s">
        <v>4263</v>
      </c>
      <c r="EB5" s="8" t="s">
        <v>4263</v>
      </c>
      <c r="EC5" s="8" t="s">
        <v>4263</v>
      </c>
      <c r="ED5" s="8" t="s">
        <v>4263</v>
      </c>
      <c r="EE5" s="8" t="s">
        <v>4263</v>
      </c>
      <c r="EF5" s="8" t="s">
        <v>4263</v>
      </c>
      <c r="EG5" s="8" t="s">
        <v>4263</v>
      </c>
      <c r="EH5" s="8" t="s">
        <v>4263</v>
      </c>
      <c r="EI5" s="8" t="s">
        <v>4263</v>
      </c>
      <c r="EJ5" s="8" t="s">
        <v>4263</v>
      </c>
      <c r="EK5" s="8" t="s">
        <v>4263</v>
      </c>
      <c r="EL5" s="8" t="s">
        <v>4263</v>
      </c>
      <c r="EM5" s="8" t="s">
        <v>4263</v>
      </c>
      <c r="EN5" s="8" t="s">
        <v>4263</v>
      </c>
      <c r="EO5" s="8" t="s">
        <v>4263</v>
      </c>
      <c r="EP5" s="8" t="s">
        <v>4263</v>
      </c>
      <c r="EQ5" s="8" t="s">
        <v>4263</v>
      </c>
      <c r="ER5" s="8" t="s">
        <v>4263</v>
      </c>
      <c r="ES5" s="8" t="s">
        <v>4263</v>
      </c>
      <c r="ET5" s="8" t="s">
        <v>4263</v>
      </c>
      <c r="EU5" s="8" t="s">
        <v>4263</v>
      </c>
      <c r="EV5" s="8" t="s">
        <v>4263</v>
      </c>
      <c r="EW5" s="8" t="s">
        <v>4263</v>
      </c>
      <c r="EX5" s="8" t="s">
        <v>4263</v>
      </c>
      <c r="EY5" s="8" t="s">
        <v>4263</v>
      </c>
      <c r="EZ5" s="8" t="s">
        <v>4263</v>
      </c>
      <c r="FA5" s="8" t="s">
        <v>4263</v>
      </c>
      <c r="FB5" s="8" t="s">
        <v>4263</v>
      </c>
      <c r="FC5" s="8" t="s">
        <v>4263</v>
      </c>
      <c r="FD5" s="8" t="s">
        <v>4263</v>
      </c>
      <c r="FE5" s="8" t="s">
        <v>4263</v>
      </c>
      <c r="FF5" s="8" t="s">
        <v>4263</v>
      </c>
      <c r="FG5" s="8" t="s">
        <v>4263</v>
      </c>
      <c r="FH5" s="8" t="s">
        <v>4263</v>
      </c>
      <c r="FI5" s="8" t="s">
        <v>4263</v>
      </c>
      <c r="FJ5" s="8" t="s">
        <v>4263</v>
      </c>
      <c r="FK5" s="8" t="s">
        <v>4263</v>
      </c>
      <c r="FL5" s="8" t="s">
        <v>4263</v>
      </c>
      <c r="FM5" s="8" t="s">
        <v>4263</v>
      </c>
      <c r="FN5" s="8" t="s">
        <v>4263</v>
      </c>
      <c r="FO5" s="8" t="s">
        <v>4263</v>
      </c>
      <c r="FP5" s="8" t="s">
        <v>4263</v>
      </c>
      <c r="FQ5" s="8" t="s">
        <v>4263</v>
      </c>
      <c r="FR5" s="8" t="s">
        <v>4263</v>
      </c>
      <c r="FS5" s="8" t="s">
        <v>4263</v>
      </c>
      <c r="FT5" s="8" t="s">
        <v>4263</v>
      </c>
      <c r="FU5" s="8" t="s">
        <v>4263</v>
      </c>
      <c r="FV5" s="8" t="s">
        <v>4263</v>
      </c>
      <c r="FW5" s="8" t="s">
        <v>4263</v>
      </c>
      <c r="FX5" s="8" t="s">
        <v>4263</v>
      </c>
      <c r="FY5" s="8" t="s">
        <v>4263</v>
      </c>
      <c r="FZ5" s="8" t="s">
        <v>4263</v>
      </c>
      <c r="GA5" s="8" t="s">
        <v>4263</v>
      </c>
      <c r="GB5" s="8" t="s">
        <v>4263</v>
      </c>
      <c r="GC5" s="8" t="s">
        <v>4263</v>
      </c>
      <c r="GD5" s="8" t="s">
        <v>4263</v>
      </c>
      <c r="GE5" s="8" t="s">
        <v>4263</v>
      </c>
      <c r="GF5" s="8" t="s">
        <v>4263</v>
      </c>
      <c r="GG5" s="8" t="s">
        <v>4263</v>
      </c>
      <c r="GH5" s="8" t="s">
        <v>4263</v>
      </c>
      <c r="GI5" s="8" t="s">
        <v>4263</v>
      </c>
      <c r="GJ5" s="8" t="s">
        <v>4263</v>
      </c>
      <c r="GK5" s="8" t="s">
        <v>4263</v>
      </c>
      <c r="GL5" s="8" t="s">
        <v>4263</v>
      </c>
      <c r="GM5" s="8" t="s">
        <v>4263</v>
      </c>
      <c r="GN5" s="8" t="s">
        <v>4263</v>
      </c>
      <c r="GO5" s="8" t="s">
        <v>4263</v>
      </c>
      <c r="GP5" s="8" t="s">
        <v>4263</v>
      </c>
      <c r="GQ5" s="8" t="s">
        <v>4263</v>
      </c>
      <c r="GR5" s="8" t="s">
        <v>4263</v>
      </c>
      <c r="GS5" s="8" t="s">
        <v>4263</v>
      </c>
      <c r="GT5" s="8" t="s">
        <v>4263</v>
      </c>
      <c r="GU5" s="8" t="s">
        <v>4263</v>
      </c>
      <c r="GV5" s="8" t="s">
        <v>4263</v>
      </c>
      <c r="GW5" s="8" t="s">
        <v>4263</v>
      </c>
      <c r="GX5" s="8" t="s">
        <v>4263</v>
      </c>
      <c r="GY5" s="8" t="s">
        <v>4263</v>
      </c>
      <c r="GZ5" s="8" t="s">
        <v>4263</v>
      </c>
      <c r="HA5" s="8" t="s">
        <v>4263</v>
      </c>
      <c r="HB5" s="8" t="s">
        <v>4263</v>
      </c>
      <c r="HC5" s="8" t="s">
        <v>4263</v>
      </c>
      <c r="HD5" s="8" t="s">
        <v>4263</v>
      </c>
      <c r="HE5" s="8" t="s">
        <v>4263</v>
      </c>
      <c r="HF5" s="8" t="s">
        <v>4263</v>
      </c>
      <c r="HG5" s="8" t="s">
        <v>4263</v>
      </c>
      <c r="HH5" s="8" t="s">
        <v>4263</v>
      </c>
      <c r="HI5" s="8" t="s">
        <v>4263</v>
      </c>
      <c r="HJ5" s="8" t="s">
        <v>4263</v>
      </c>
      <c r="HK5" s="8" t="s">
        <v>4263</v>
      </c>
      <c r="HL5" s="8" t="s">
        <v>4263</v>
      </c>
      <c r="HM5" s="8" t="s">
        <v>4263</v>
      </c>
      <c r="HN5" s="8" t="s">
        <v>4263</v>
      </c>
      <c r="HO5" s="8" t="s">
        <v>4263</v>
      </c>
      <c r="HP5" s="8" t="s">
        <v>4263</v>
      </c>
      <c r="HQ5" s="8" t="s">
        <v>4263</v>
      </c>
      <c r="HR5" s="8" t="s">
        <v>4263</v>
      </c>
      <c r="HS5" s="8" t="s">
        <v>4263</v>
      </c>
      <c r="HT5" s="8" t="s">
        <v>4263</v>
      </c>
      <c r="HU5" s="8" t="s">
        <v>4263</v>
      </c>
      <c r="HV5" s="8" t="s">
        <v>4263</v>
      </c>
      <c r="HW5" s="8" t="s">
        <v>4263</v>
      </c>
      <c r="HX5" s="8" t="s">
        <v>4263</v>
      </c>
      <c r="HY5" s="8" t="s">
        <v>4263</v>
      </c>
      <c r="HZ5" s="8" t="s">
        <v>4263</v>
      </c>
      <c r="IA5" s="8" t="s">
        <v>4263</v>
      </c>
      <c r="IB5" s="8" t="s">
        <v>4263</v>
      </c>
      <c r="IC5" s="8" t="s">
        <v>4263</v>
      </c>
      <c r="ID5" s="8" t="s">
        <v>4263</v>
      </c>
      <c r="IE5" s="8" t="s">
        <v>4263</v>
      </c>
      <c r="IF5" s="8" t="s">
        <v>4263</v>
      </c>
      <c r="IG5" s="8" t="s">
        <v>4263</v>
      </c>
      <c r="IH5" s="8" t="s">
        <v>4263</v>
      </c>
      <c r="II5" s="8" t="s">
        <v>4263</v>
      </c>
      <c r="IJ5" s="8" t="s">
        <v>4263</v>
      </c>
      <c r="IK5" s="8" t="s">
        <v>4263</v>
      </c>
      <c r="IL5" s="8" t="s">
        <v>4263</v>
      </c>
      <c r="IM5" s="8" t="s">
        <v>4263</v>
      </c>
      <c r="IN5" s="8" t="s">
        <v>4263</v>
      </c>
      <c r="IO5" s="8" t="s">
        <v>4263</v>
      </c>
      <c r="IP5" s="8" t="s">
        <v>4263</v>
      </c>
      <c r="IQ5" s="8" t="s">
        <v>4263</v>
      </c>
    </row>
    <row r="6" spans="1:251">
      <c r="A6" s="4" t="s">
        <v>233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234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235</v>
      </c>
      <c r="B8" s="6">
        <v>45323</v>
      </c>
      <c r="C8" s="6">
        <v>45323</v>
      </c>
      <c r="D8" s="6">
        <v>45323</v>
      </c>
      <c r="E8" s="6">
        <v>45323</v>
      </c>
      <c r="F8" s="6">
        <v>45323</v>
      </c>
      <c r="G8" s="6">
        <v>45323</v>
      </c>
      <c r="H8" s="6">
        <v>45323</v>
      </c>
      <c r="I8" s="6">
        <v>45323</v>
      </c>
      <c r="J8" s="6">
        <v>45323</v>
      </c>
      <c r="K8" s="6">
        <v>45323</v>
      </c>
      <c r="L8" s="6">
        <v>45323</v>
      </c>
      <c r="M8" s="6">
        <v>45323</v>
      </c>
      <c r="N8" s="6">
        <v>45323</v>
      </c>
      <c r="O8" s="6">
        <v>45323</v>
      </c>
      <c r="P8" s="6">
        <v>45323</v>
      </c>
      <c r="Q8" s="6">
        <v>45323</v>
      </c>
      <c r="R8" s="6">
        <v>45323</v>
      </c>
      <c r="S8" s="6">
        <v>45323</v>
      </c>
      <c r="T8" s="6">
        <v>45323</v>
      </c>
      <c r="U8" s="6">
        <v>45323</v>
      </c>
      <c r="V8" s="6">
        <v>45323</v>
      </c>
      <c r="W8" s="6">
        <v>45323</v>
      </c>
      <c r="X8" s="6">
        <v>45323</v>
      </c>
      <c r="Y8" s="6">
        <v>45323</v>
      </c>
      <c r="Z8" s="6">
        <v>45323</v>
      </c>
      <c r="AA8" s="6">
        <v>45323</v>
      </c>
      <c r="AB8" s="6">
        <v>45323</v>
      </c>
      <c r="AC8" s="6">
        <v>45323</v>
      </c>
      <c r="AD8" s="6">
        <v>45323</v>
      </c>
      <c r="AE8" s="6">
        <v>45323</v>
      </c>
      <c r="AF8" s="6">
        <v>45323</v>
      </c>
      <c r="AG8" s="6">
        <v>45323</v>
      </c>
      <c r="AH8" s="6">
        <v>45323</v>
      </c>
      <c r="AI8" s="6">
        <v>45323</v>
      </c>
      <c r="AJ8" s="6">
        <v>45323</v>
      </c>
      <c r="AK8" s="6">
        <v>45323</v>
      </c>
      <c r="AL8" s="6">
        <v>45323</v>
      </c>
      <c r="AM8" s="6">
        <v>45323</v>
      </c>
      <c r="AN8" s="6">
        <v>45323</v>
      </c>
      <c r="AO8" s="6">
        <v>45323</v>
      </c>
      <c r="AP8" s="6">
        <v>45323</v>
      </c>
      <c r="AQ8" s="6">
        <v>45323</v>
      </c>
      <c r="AR8" s="6">
        <v>45323</v>
      </c>
      <c r="AS8" s="6">
        <v>45323</v>
      </c>
      <c r="AT8" s="6">
        <v>45323</v>
      </c>
      <c r="AU8" s="6">
        <v>45323</v>
      </c>
      <c r="AV8" s="6">
        <v>45323</v>
      </c>
      <c r="AW8" s="6">
        <v>45323</v>
      </c>
      <c r="AX8" s="6">
        <v>45323</v>
      </c>
      <c r="AY8" s="6">
        <v>45323</v>
      </c>
      <c r="AZ8" s="6">
        <v>45323</v>
      </c>
      <c r="BA8" s="6">
        <v>45323</v>
      </c>
      <c r="BB8" s="6">
        <v>45323</v>
      </c>
      <c r="BC8" s="6">
        <v>45323</v>
      </c>
      <c r="BD8" s="6">
        <v>45323</v>
      </c>
      <c r="BE8" s="6">
        <v>45323</v>
      </c>
      <c r="BF8" s="6">
        <v>45323</v>
      </c>
      <c r="BG8" s="6">
        <v>45323</v>
      </c>
      <c r="BH8" s="6">
        <v>45323</v>
      </c>
      <c r="BI8" s="6">
        <v>45323</v>
      </c>
      <c r="BJ8" s="6">
        <v>45323</v>
      </c>
      <c r="BK8" s="6">
        <v>45323</v>
      </c>
      <c r="BL8" s="6">
        <v>45323</v>
      </c>
      <c r="BM8" s="6">
        <v>45323</v>
      </c>
      <c r="BN8" s="6">
        <v>45323</v>
      </c>
      <c r="BO8" s="6">
        <v>45323</v>
      </c>
      <c r="BP8" s="6">
        <v>45323</v>
      </c>
      <c r="BQ8" s="6">
        <v>45323</v>
      </c>
      <c r="BR8" s="6">
        <v>45323</v>
      </c>
      <c r="BS8" s="6">
        <v>45323</v>
      </c>
      <c r="BT8" s="6">
        <v>45323</v>
      </c>
      <c r="BU8" s="6">
        <v>45323</v>
      </c>
      <c r="BV8" s="6">
        <v>45323</v>
      </c>
      <c r="BW8" s="6">
        <v>45323</v>
      </c>
      <c r="BX8" s="6">
        <v>45323</v>
      </c>
      <c r="BY8" s="6">
        <v>45323</v>
      </c>
      <c r="BZ8" s="6">
        <v>45323</v>
      </c>
      <c r="CA8" s="6">
        <v>45323</v>
      </c>
      <c r="CB8" s="6">
        <v>45323</v>
      </c>
      <c r="CC8" s="6">
        <v>45323</v>
      </c>
      <c r="CD8" s="6">
        <v>45323</v>
      </c>
      <c r="CE8" s="6">
        <v>45323</v>
      </c>
      <c r="CF8" s="6">
        <v>45323</v>
      </c>
      <c r="CG8" s="6">
        <v>45323</v>
      </c>
      <c r="CH8" s="6">
        <v>45323</v>
      </c>
      <c r="CI8" s="6">
        <v>45323</v>
      </c>
      <c r="CJ8" s="6">
        <v>45323</v>
      </c>
      <c r="CK8" s="6">
        <v>45323</v>
      </c>
      <c r="CL8" s="6">
        <v>45323</v>
      </c>
      <c r="CM8" s="6">
        <v>45323</v>
      </c>
      <c r="CN8" s="6">
        <v>45323</v>
      </c>
      <c r="CO8" s="6">
        <v>45323</v>
      </c>
      <c r="CP8" s="6">
        <v>45323</v>
      </c>
      <c r="CQ8" s="6">
        <v>45323</v>
      </c>
      <c r="CR8" s="6">
        <v>45323</v>
      </c>
      <c r="CS8" s="6">
        <v>45323</v>
      </c>
      <c r="CT8" s="6">
        <v>45323</v>
      </c>
      <c r="CU8" s="6">
        <v>45323</v>
      </c>
      <c r="CV8" s="6">
        <v>45323</v>
      </c>
      <c r="CW8" s="6">
        <v>45323</v>
      </c>
      <c r="CX8" s="6">
        <v>45323</v>
      </c>
      <c r="CY8" s="6">
        <v>45323</v>
      </c>
      <c r="CZ8" s="6">
        <v>45323</v>
      </c>
      <c r="DA8" s="6">
        <v>45323</v>
      </c>
      <c r="DB8" s="6">
        <v>45323</v>
      </c>
      <c r="DC8" s="6">
        <v>45323</v>
      </c>
      <c r="DD8" s="6">
        <v>45323</v>
      </c>
      <c r="DE8" s="6">
        <v>45323</v>
      </c>
      <c r="DF8" s="6">
        <v>45323</v>
      </c>
      <c r="DG8" s="6">
        <v>45323</v>
      </c>
      <c r="DH8" s="6">
        <v>45323</v>
      </c>
      <c r="DI8" s="6">
        <v>45323</v>
      </c>
      <c r="DJ8" s="6">
        <v>45323</v>
      </c>
      <c r="DK8" s="6">
        <v>45323</v>
      </c>
      <c r="DL8" s="6">
        <v>45323</v>
      </c>
      <c r="DM8" s="6">
        <v>45323</v>
      </c>
      <c r="DN8" s="6">
        <v>45323</v>
      </c>
      <c r="DO8" s="6">
        <v>45323</v>
      </c>
      <c r="DP8" s="6">
        <v>45323</v>
      </c>
      <c r="DQ8" s="6">
        <v>45323</v>
      </c>
      <c r="DR8" s="6">
        <v>45323</v>
      </c>
      <c r="DS8" s="6">
        <v>45323</v>
      </c>
      <c r="DT8" s="6">
        <v>45323</v>
      </c>
      <c r="DU8" s="6">
        <v>45323</v>
      </c>
      <c r="DV8" s="6">
        <v>45323</v>
      </c>
      <c r="DW8" s="6">
        <v>45323</v>
      </c>
      <c r="DX8" s="6">
        <v>45323</v>
      </c>
      <c r="DY8" s="6">
        <v>45323</v>
      </c>
      <c r="DZ8" s="6">
        <v>45323</v>
      </c>
      <c r="EA8" s="6">
        <v>45323</v>
      </c>
      <c r="EB8" s="6">
        <v>45323</v>
      </c>
      <c r="EC8" s="6">
        <v>45323</v>
      </c>
      <c r="ED8" s="6">
        <v>45323</v>
      </c>
      <c r="EE8" s="6">
        <v>45323</v>
      </c>
      <c r="EF8" s="6">
        <v>45323</v>
      </c>
      <c r="EG8" s="6">
        <v>45323</v>
      </c>
      <c r="EH8" s="6">
        <v>45323</v>
      </c>
      <c r="EI8" s="6">
        <v>45323</v>
      </c>
      <c r="EJ8" s="6">
        <v>45323</v>
      </c>
      <c r="EK8" s="6">
        <v>45323</v>
      </c>
      <c r="EL8" s="6">
        <v>45323</v>
      </c>
      <c r="EM8" s="6">
        <v>45323</v>
      </c>
      <c r="EN8" s="6">
        <v>45323</v>
      </c>
      <c r="EO8" s="6">
        <v>45323</v>
      </c>
      <c r="EP8" s="6">
        <v>45323</v>
      </c>
      <c r="EQ8" s="6">
        <v>45323</v>
      </c>
      <c r="ER8" s="6">
        <v>45323</v>
      </c>
      <c r="ES8" s="6">
        <v>45323</v>
      </c>
      <c r="ET8" s="6">
        <v>45323</v>
      </c>
      <c r="EU8" s="6">
        <v>45323</v>
      </c>
      <c r="EV8" s="6">
        <v>45323</v>
      </c>
      <c r="EW8" s="6">
        <v>45323</v>
      </c>
      <c r="EX8" s="6">
        <v>45323</v>
      </c>
      <c r="EY8" s="6">
        <v>45323</v>
      </c>
      <c r="EZ8" s="6">
        <v>45323</v>
      </c>
      <c r="FA8" s="6">
        <v>45323</v>
      </c>
      <c r="FB8" s="6">
        <v>45323</v>
      </c>
      <c r="FC8" s="6">
        <v>45323</v>
      </c>
      <c r="FD8" s="6">
        <v>45323</v>
      </c>
      <c r="FE8" s="6">
        <v>45323</v>
      </c>
      <c r="FF8" s="6">
        <v>45323</v>
      </c>
      <c r="FG8" s="6">
        <v>45323</v>
      </c>
      <c r="FH8" s="6">
        <v>45323</v>
      </c>
      <c r="FI8" s="6">
        <v>45323</v>
      </c>
      <c r="FJ8" s="6">
        <v>45323</v>
      </c>
      <c r="FK8" s="6">
        <v>45323</v>
      </c>
      <c r="FL8" s="6">
        <v>45323</v>
      </c>
      <c r="FM8" s="6">
        <v>45323</v>
      </c>
      <c r="FN8" s="6">
        <v>45323</v>
      </c>
      <c r="FO8" s="6">
        <v>45323</v>
      </c>
      <c r="FP8" s="6">
        <v>45323</v>
      </c>
      <c r="FQ8" s="6">
        <v>45323</v>
      </c>
      <c r="FR8" s="6">
        <v>45323</v>
      </c>
      <c r="FS8" s="6">
        <v>45323</v>
      </c>
      <c r="FT8" s="6">
        <v>45323</v>
      </c>
      <c r="FU8" s="6">
        <v>45323</v>
      </c>
      <c r="FV8" s="6">
        <v>45323</v>
      </c>
      <c r="FW8" s="6">
        <v>45323</v>
      </c>
      <c r="FX8" s="6">
        <v>45323</v>
      </c>
      <c r="FY8" s="6">
        <v>45323</v>
      </c>
      <c r="FZ8" s="6">
        <v>45323</v>
      </c>
      <c r="GA8" s="6">
        <v>45323</v>
      </c>
      <c r="GB8" s="6">
        <v>45323</v>
      </c>
      <c r="GC8" s="6">
        <v>45323</v>
      </c>
      <c r="GD8" s="6">
        <v>45323</v>
      </c>
      <c r="GE8" s="6">
        <v>45323</v>
      </c>
      <c r="GF8" s="6">
        <v>45323</v>
      </c>
      <c r="GG8" s="6">
        <v>45323</v>
      </c>
      <c r="GH8" s="6">
        <v>45323</v>
      </c>
      <c r="GI8" s="6">
        <v>45323</v>
      </c>
      <c r="GJ8" s="6">
        <v>45323</v>
      </c>
      <c r="GK8" s="6">
        <v>45323</v>
      </c>
      <c r="GL8" s="6">
        <v>45323</v>
      </c>
      <c r="GM8" s="6">
        <v>45323</v>
      </c>
      <c r="GN8" s="6">
        <v>45323</v>
      </c>
      <c r="GO8" s="6">
        <v>45323</v>
      </c>
      <c r="GP8" s="6">
        <v>45323</v>
      </c>
      <c r="GQ8" s="6">
        <v>45323</v>
      </c>
      <c r="GR8" s="6">
        <v>45323</v>
      </c>
      <c r="GS8" s="6">
        <v>45323</v>
      </c>
      <c r="GT8" s="6">
        <v>45323</v>
      </c>
      <c r="GU8" s="6">
        <v>45323</v>
      </c>
      <c r="GV8" s="6">
        <v>45323</v>
      </c>
      <c r="GW8" s="6">
        <v>45323</v>
      </c>
      <c r="GX8" s="6">
        <v>45323</v>
      </c>
      <c r="GY8" s="6">
        <v>45323</v>
      </c>
      <c r="GZ8" s="6">
        <v>45323</v>
      </c>
      <c r="HA8" s="6">
        <v>45323</v>
      </c>
      <c r="HB8" s="6">
        <v>45323</v>
      </c>
      <c r="HC8" s="6">
        <v>45323</v>
      </c>
      <c r="HD8" s="6">
        <v>45323</v>
      </c>
      <c r="HE8" s="6">
        <v>45323</v>
      </c>
      <c r="HF8" s="6">
        <v>45323</v>
      </c>
      <c r="HG8" s="6">
        <v>45323</v>
      </c>
      <c r="HH8" s="6">
        <v>45323</v>
      </c>
      <c r="HI8" s="6">
        <v>45323</v>
      </c>
      <c r="HJ8" s="6">
        <v>45323</v>
      </c>
      <c r="HK8" s="6">
        <v>45323</v>
      </c>
      <c r="HL8" s="6">
        <v>45323</v>
      </c>
      <c r="HM8" s="6">
        <v>45323</v>
      </c>
      <c r="HN8" s="6">
        <v>45323</v>
      </c>
      <c r="HO8" s="6">
        <v>45323</v>
      </c>
      <c r="HP8" s="6">
        <v>45323</v>
      </c>
      <c r="HQ8" s="6">
        <v>45323</v>
      </c>
      <c r="HR8" s="6">
        <v>45323</v>
      </c>
      <c r="HS8" s="6">
        <v>45323</v>
      </c>
      <c r="HT8" s="6">
        <v>45323</v>
      </c>
      <c r="HU8" s="6">
        <v>45323</v>
      </c>
      <c r="HV8" s="6">
        <v>45323</v>
      </c>
      <c r="HW8" s="6">
        <v>45323</v>
      </c>
      <c r="HX8" s="6">
        <v>45323</v>
      </c>
      <c r="HY8" s="6">
        <v>45323</v>
      </c>
      <c r="HZ8" s="6">
        <v>45323</v>
      </c>
      <c r="IA8" s="6">
        <v>45323</v>
      </c>
      <c r="IB8" s="6">
        <v>45323</v>
      </c>
      <c r="IC8" s="6">
        <v>45323</v>
      </c>
      <c r="ID8" s="6">
        <v>45323</v>
      </c>
      <c r="IE8" s="6">
        <v>45323</v>
      </c>
      <c r="IF8" s="6">
        <v>45323</v>
      </c>
      <c r="IG8" s="6">
        <v>45323</v>
      </c>
      <c r="IH8" s="6">
        <v>45323</v>
      </c>
      <c r="II8" s="6">
        <v>45323</v>
      </c>
      <c r="IJ8" s="6">
        <v>45323</v>
      </c>
      <c r="IK8" s="6">
        <v>45323</v>
      </c>
      <c r="IL8" s="6">
        <v>45323</v>
      </c>
      <c r="IM8" s="6">
        <v>45323</v>
      </c>
      <c r="IN8" s="6">
        <v>45323</v>
      </c>
      <c r="IO8" s="6">
        <v>45323</v>
      </c>
      <c r="IP8" s="6">
        <v>45323</v>
      </c>
      <c r="IQ8" s="6">
        <v>45323</v>
      </c>
    </row>
    <row r="9" spans="1:251">
      <c r="A9" s="4" t="s">
        <v>236</v>
      </c>
      <c r="B9" s="1">
        <v>10</v>
      </c>
      <c r="C9" s="1">
        <v>10</v>
      </c>
      <c r="D9" s="1">
        <v>10</v>
      </c>
      <c r="E9" s="1">
        <v>10</v>
      </c>
      <c r="F9" s="1">
        <v>10</v>
      </c>
      <c r="G9" s="1">
        <v>10</v>
      </c>
      <c r="H9" s="1">
        <v>10</v>
      </c>
      <c r="I9" s="1">
        <v>10</v>
      </c>
      <c r="J9" s="1">
        <v>10</v>
      </c>
      <c r="K9" s="1">
        <v>10</v>
      </c>
      <c r="L9" s="1">
        <v>10</v>
      </c>
      <c r="M9" s="1">
        <v>10</v>
      </c>
      <c r="N9" s="1">
        <v>10</v>
      </c>
      <c r="O9" s="1">
        <v>10</v>
      </c>
      <c r="P9" s="1">
        <v>10</v>
      </c>
      <c r="Q9" s="1">
        <v>10</v>
      </c>
      <c r="R9" s="1">
        <v>10</v>
      </c>
      <c r="S9" s="1">
        <v>10</v>
      </c>
      <c r="T9" s="1">
        <v>10</v>
      </c>
      <c r="U9" s="1">
        <v>10</v>
      </c>
      <c r="V9" s="1">
        <v>10</v>
      </c>
      <c r="W9" s="1">
        <v>10</v>
      </c>
      <c r="X9" s="1">
        <v>10</v>
      </c>
      <c r="Y9" s="1">
        <v>10</v>
      </c>
      <c r="Z9" s="1">
        <v>10</v>
      </c>
      <c r="AA9" s="1">
        <v>10</v>
      </c>
      <c r="AB9" s="1">
        <v>10</v>
      </c>
      <c r="AC9" s="1">
        <v>10</v>
      </c>
      <c r="AD9" s="1">
        <v>10</v>
      </c>
      <c r="AE9" s="1">
        <v>10</v>
      </c>
      <c r="AF9" s="1">
        <v>10</v>
      </c>
      <c r="AG9" s="1">
        <v>10</v>
      </c>
      <c r="AH9" s="1">
        <v>10</v>
      </c>
      <c r="AI9" s="1">
        <v>10</v>
      </c>
      <c r="AJ9" s="1">
        <v>10</v>
      </c>
      <c r="AK9" s="1">
        <v>10</v>
      </c>
      <c r="AL9" s="1">
        <v>10</v>
      </c>
      <c r="AM9" s="1">
        <v>10</v>
      </c>
      <c r="AN9" s="1">
        <v>10</v>
      </c>
      <c r="AO9" s="1">
        <v>10</v>
      </c>
      <c r="AP9" s="1">
        <v>10</v>
      </c>
      <c r="AQ9" s="1">
        <v>10</v>
      </c>
      <c r="AR9" s="1">
        <v>10</v>
      </c>
      <c r="AS9" s="1">
        <v>10</v>
      </c>
      <c r="AT9" s="1">
        <v>10</v>
      </c>
      <c r="AU9" s="1">
        <v>10</v>
      </c>
      <c r="AV9" s="1">
        <v>10</v>
      </c>
      <c r="AW9" s="1">
        <v>10</v>
      </c>
      <c r="AX9" s="1">
        <v>10</v>
      </c>
      <c r="AY9" s="1">
        <v>10</v>
      </c>
      <c r="AZ9" s="1">
        <v>10</v>
      </c>
      <c r="BA9" s="1">
        <v>10</v>
      </c>
      <c r="BB9" s="1">
        <v>10</v>
      </c>
      <c r="BC9" s="1">
        <v>10</v>
      </c>
      <c r="BD9" s="1">
        <v>10</v>
      </c>
      <c r="BE9" s="1">
        <v>10</v>
      </c>
      <c r="BF9" s="1">
        <v>10</v>
      </c>
      <c r="BG9" s="1">
        <v>10</v>
      </c>
      <c r="BH9" s="1">
        <v>10</v>
      </c>
      <c r="BI9" s="1">
        <v>10</v>
      </c>
      <c r="BJ9" s="1">
        <v>10</v>
      </c>
      <c r="BK9" s="1">
        <v>10</v>
      </c>
      <c r="BL9" s="1">
        <v>10</v>
      </c>
      <c r="BM9" s="1">
        <v>10</v>
      </c>
      <c r="BN9" s="1">
        <v>10</v>
      </c>
      <c r="BO9" s="1">
        <v>10</v>
      </c>
      <c r="BP9" s="1">
        <v>10</v>
      </c>
      <c r="BQ9" s="1">
        <v>10</v>
      </c>
      <c r="BR9" s="1">
        <v>10</v>
      </c>
      <c r="BS9" s="1">
        <v>10</v>
      </c>
      <c r="BT9" s="1">
        <v>10</v>
      </c>
      <c r="BU9" s="1">
        <v>10</v>
      </c>
      <c r="BV9" s="1">
        <v>10</v>
      </c>
      <c r="BW9" s="1">
        <v>10</v>
      </c>
      <c r="BX9" s="1">
        <v>10</v>
      </c>
      <c r="BY9" s="1">
        <v>10</v>
      </c>
      <c r="BZ9" s="1">
        <v>10</v>
      </c>
      <c r="CA9" s="1">
        <v>10</v>
      </c>
      <c r="CB9" s="1">
        <v>10</v>
      </c>
      <c r="CC9" s="1">
        <v>10</v>
      </c>
      <c r="CD9" s="1">
        <v>10</v>
      </c>
      <c r="CE9" s="1">
        <v>10</v>
      </c>
      <c r="CF9" s="1">
        <v>10</v>
      </c>
      <c r="CG9" s="1">
        <v>10</v>
      </c>
      <c r="CH9" s="1">
        <v>10</v>
      </c>
      <c r="CI9" s="1">
        <v>10</v>
      </c>
      <c r="CJ9" s="1">
        <v>10</v>
      </c>
      <c r="CK9" s="1">
        <v>10</v>
      </c>
      <c r="CL9" s="1">
        <v>10</v>
      </c>
      <c r="CM9" s="1">
        <v>10</v>
      </c>
      <c r="CN9" s="1">
        <v>10</v>
      </c>
      <c r="CO9" s="1">
        <v>10</v>
      </c>
      <c r="CP9" s="1">
        <v>10</v>
      </c>
      <c r="CQ9" s="1">
        <v>10</v>
      </c>
      <c r="CR9" s="1">
        <v>10</v>
      </c>
      <c r="CS9" s="1">
        <v>10</v>
      </c>
      <c r="CT9" s="1">
        <v>10</v>
      </c>
      <c r="CU9" s="1">
        <v>10</v>
      </c>
      <c r="CV9" s="1">
        <v>10</v>
      </c>
      <c r="CW9" s="1">
        <v>10</v>
      </c>
      <c r="CX9" s="1">
        <v>10</v>
      </c>
      <c r="CY9" s="1">
        <v>10</v>
      </c>
      <c r="CZ9" s="1">
        <v>10</v>
      </c>
      <c r="DA9" s="1">
        <v>10</v>
      </c>
      <c r="DB9" s="1">
        <v>10</v>
      </c>
      <c r="DC9" s="1">
        <v>10</v>
      </c>
      <c r="DD9" s="1">
        <v>10</v>
      </c>
      <c r="DE9" s="1">
        <v>10</v>
      </c>
      <c r="DF9" s="1">
        <v>10</v>
      </c>
      <c r="DG9" s="1">
        <v>10</v>
      </c>
      <c r="DH9" s="1">
        <v>10</v>
      </c>
      <c r="DI9" s="1">
        <v>10</v>
      </c>
      <c r="DJ9" s="1">
        <v>10</v>
      </c>
      <c r="DK9" s="1">
        <v>10</v>
      </c>
      <c r="DL9" s="1">
        <v>10</v>
      </c>
      <c r="DM9" s="1">
        <v>10</v>
      </c>
      <c r="DN9" s="1">
        <v>10</v>
      </c>
      <c r="DO9" s="1">
        <v>10</v>
      </c>
      <c r="DP9" s="1">
        <v>10</v>
      </c>
      <c r="DQ9" s="1">
        <v>10</v>
      </c>
      <c r="DR9" s="1">
        <v>10</v>
      </c>
      <c r="DS9" s="1">
        <v>10</v>
      </c>
      <c r="DT9" s="1">
        <v>10</v>
      </c>
      <c r="DU9" s="1">
        <v>10</v>
      </c>
      <c r="DV9" s="1">
        <v>10</v>
      </c>
      <c r="DW9" s="1">
        <v>10</v>
      </c>
      <c r="DX9" s="1">
        <v>10</v>
      </c>
      <c r="DY9" s="1">
        <v>10</v>
      </c>
      <c r="DZ9" s="1">
        <v>10</v>
      </c>
      <c r="EA9" s="1">
        <v>10</v>
      </c>
      <c r="EB9" s="1">
        <v>10</v>
      </c>
      <c r="EC9" s="1">
        <v>10</v>
      </c>
      <c r="ED9" s="1">
        <v>10</v>
      </c>
      <c r="EE9" s="1">
        <v>10</v>
      </c>
      <c r="EF9" s="1">
        <v>10</v>
      </c>
      <c r="EG9" s="1">
        <v>10</v>
      </c>
      <c r="EH9" s="1">
        <v>10</v>
      </c>
      <c r="EI9" s="1">
        <v>10</v>
      </c>
      <c r="EJ9" s="1">
        <v>10</v>
      </c>
      <c r="EK9" s="1">
        <v>10</v>
      </c>
      <c r="EL9" s="1">
        <v>10</v>
      </c>
      <c r="EM9" s="1">
        <v>10</v>
      </c>
      <c r="EN9" s="1">
        <v>10</v>
      </c>
      <c r="EO9" s="1">
        <v>10</v>
      </c>
      <c r="EP9" s="1">
        <v>10</v>
      </c>
      <c r="EQ9" s="1">
        <v>10</v>
      </c>
      <c r="ER9" s="1">
        <v>10</v>
      </c>
      <c r="ES9" s="1">
        <v>10</v>
      </c>
      <c r="ET9" s="1">
        <v>10</v>
      </c>
      <c r="EU9" s="1">
        <v>10</v>
      </c>
      <c r="EV9" s="1">
        <v>10</v>
      </c>
      <c r="EW9" s="1">
        <v>10</v>
      </c>
      <c r="EX9" s="1">
        <v>10</v>
      </c>
      <c r="EY9" s="1">
        <v>10</v>
      </c>
      <c r="EZ9" s="1">
        <v>10</v>
      </c>
      <c r="FA9" s="1">
        <v>10</v>
      </c>
      <c r="FB9" s="1">
        <v>10</v>
      </c>
      <c r="FC9" s="1">
        <v>10</v>
      </c>
      <c r="FD9" s="1">
        <v>10</v>
      </c>
      <c r="FE9" s="1">
        <v>10</v>
      </c>
      <c r="FF9" s="1">
        <v>10</v>
      </c>
      <c r="FG9" s="1">
        <v>10</v>
      </c>
      <c r="FH9" s="1">
        <v>10</v>
      </c>
      <c r="FI9" s="1">
        <v>10</v>
      </c>
      <c r="FJ9" s="1">
        <v>10</v>
      </c>
      <c r="FK9" s="1">
        <v>10</v>
      </c>
      <c r="FL9" s="1">
        <v>10</v>
      </c>
      <c r="FM9" s="1">
        <v>10</v>
      </c>
      <c r="FN9" s="1">
        <v>10</v>
      </c>
      <c r="FO9" s="1">
        <v>10</v>
      </c>
      <c r="FP9" s="1">
        <v>10</v>
      </c>
      <c r="FQ9" s="1">
        <v>10</v>
      </c>
      <c r="FR9" s="1">
        <v>10</v>
      </c>
      <c r="FS9" s="1">
        <v>10</v>
      </c>
      <c r="FT9" s="1">
        <v>10</v>
      </c>
      <c r="FU9" s="1">
        <v>10</v>
      </c>
      <c r="FV9" s="1">
        <v>10</v>
      </c>
      <c r="FW9" s="1">
        <v>10</v>
      </c>
      <c r="FX9" s="1">
        <v>10</v>
      </c>
      <c r="FY9" s="1">
        <v>10</v>
      </c>
      <c r="FZ9" s="1">
        <v>10</v>
      </c>
      <c r="GA9" s="1">
        <v>10</v>
      </c>
      <c r="GB9" s="1">
        <v>10</v>
      </c>
      <c r="GC9" s="1">
        <v>10</v>
      </c>
      <c r="GD9" s="1">
        <v>10</v>
      </c>
      <c r="GE9" s="1">
        <v>10</v>
      </c>
      <c r="GF9" s="1">
        <v>10</v>
      </c>
      <c r="GG9" s="1">
        <v>10</v>
      </c>
      <c r="GH9" s="1">
        <v>10</v>
      </c>
      <c r="GI9" s="1">
        <v>10</v>
      </c>
      <c r="GJ9" s="1">
        <v>10</v>
      </c>
      <c r="GK9" s="1">
        <v>10</v>
      </c>
      <c r="GL9" s="1">
        <v>10</v>
      </c>
      <c r="GM9" s="1">
        <v>10</v>
      </c>
      <c r="GN9" s="1">
        <v>10</v>
      </c>
      <c r="GO9" s="1">
        <v>10</v>
      </c>
      <c r="GP9" s="1">
        <v>10</v>
      </c>
      <c r="GQ9" s="1">
        <v>10</v>
      </c>
      <c r="GR9" s="1">
        <v>10</v>
      </c>
      <c r="GS9" s="1">
        <v>10</v>
      </c>
      <c r="GT9" s="1">
        <v>10</v>
      </c>
      <c r="GU9" s="1">
        <v>10</v>
      </c>
      <c r="GV9" s="1">
        <v>10</v>
      </c>
      <c r="GW9" s="1">
        <v>10</v>
      </c>
      <c r="GX9" s="1">
        <v>10</v>
      </c>
      <c r="GY9" s="1">
        <v>10</v>
      </c>
      <c r="GZ9" s="1">
        <v>10</v>
      </c>
      <c r="HA9" s="1">
        <v>10</v>
      </c>
      <c r="HB9" s="1">
        <v>10</v>
      </c>
      <c r="HC9" s="1">
        <v>10</v>
      </c>
      <c r="HD9" s="1">
        <v>10</v>
      </c>
      <c r="HE9" s="1">
        <v>10</v>
      </c>
      <c r="HF9" s="1">
        <v>10</v>
      </c>
      <c r="HG9" s="1">
        <v>10</v>
      </c>
      <c r="HH9" s="1">
        <v>10</v>
      </c>
      <c r="HI9" s="1">
        <v>10</v>
      </c>
      <c r="HJ9" s="1">
        <v>10</v>
      </c>
      <c r="HK9" s="1">
        <v>10</v>
      </c>
      <c r="HL9" s="1">
        <v>10</v>
      </c>
      <c r="HM9" s="1">
        <v>10</v>
      </c>
      <c r="HN9" s="1">
        <v>10</v>
      </c>
      <c r="HO9" s="1">
        <v>10</v>
      </c>
      <c r="HP9" s="1">
        <v>10</v>
      </c>
      <c r="HQ9" s="1">
        <v>10</v>
      </c>
      <c r="HR9" s="1">
        <v>10</v>
      </c>
      <c r="HS9" s="1">
        <v>10</v>
      </c>
      <c r="HT9" s="1">
        <v>10</v>
      </c>
      <c r="HU9" s="1">
        <v>10</v>
      </c>
      <c r="HV9" s="1">
        <v>10</v>
      </c>
      <c r="HW9" s="1">
        <v>10</v>
      </c>
      <c r="HX9" s="1">
        <v>10</v>
      </c>
      <c r="HY9" s="1">
        <v>10</v>
      </c>
      <c r="HZ9" s="1">
        <v>10</v>
      </c>
      <c r="IA9" s="1">
        <v>10</v>
      </c>
      <c r="IB9" s="1">
        <v>10</v>
      </c>
      <c r="IC9" s="1">
        <v>10</v>
      </c>
      <c r="ID9" s="1">
        <v>10</v>
      </c>
      <c r="IE9" s="1">
        <v>10</v>
      </c>
      <c r="IF9" s="1">
        <v>10</v>
      </c>
      <c r="IG9" s="1">
        <v>10</v>
      </c>
      <c r="IH9" s="1">
        <v>10</v>
      </c>
      <c r="II9" s="1">
        <v>10</v>
      </c>
      <c r="IJ9" s="1">
        <v>10</v>
      </c>
      <c r="IK9" s="1">
        <v>10</v>
      </c>
      <c r="IL9" s="1">
        <v>10</v>
      </c>
      <c r="IM9" s="1">
        <v>10</v>
      </c>
      <c r="IN9" s="1">
        <v>10</v>
      </c>
      <c r="IO9" s="1">
        <v>10</v>
      </c>
      <c r="IP9" s="1">
        <v>10</v>
      </c>
      <c r="IQ9" s="1">
        <v>10</v>
      </c>
    </row>
    <row r="10" spans="1:251">
      <c r="A10" s="4" t="s">
        <v>237</v>
      </c>
      <c r="B10" s="8" t="s">
        <v>3983</v>
      </c>
      <c r="C10" s="8" t="s">
        <v>3984</v>
      </c>
      <c r="D10" s="8" t="s">
        <v>3985</v>
      </c>
      <c r="E10" s="8" t="s">
        <v>3986</v>
      </c>
      <c r="F10" s="8" t="s">
        <v>3987</v>
      </c>
      <c r="G10" s="8" t="s">
        <v>3988</v>
      </c>
      <c r="H10" s="8" t="s">
        <v>3989</v>
      </c>
      <c r="I10" s="8" t="s">
        <v>3990</v>
      </c>
      <c r="J10" s="8" t="s">
        <v>3991</v>
      </c>
      <c r="K10" s="8" t="s">
        <v>3992</v>
      </c>
      <c r="L10" s="8" t="s">
        <v>3993</v>
      </c>
      <c r="M10" s="8" t="s">
        <v>3994</v>
      </c>
      <c r="N10" s="8" t="s">
        <v>3995</v>
      </c>
      <c r="O10" s="8" t="s">
        <v>3996</v>
      </c>
      <c r="P10" s="8" t="s">
        <v>3997</v>
      </c>
      <c r="Q10" s="8" t="s">
        <v>3998</v>
      </c>
      <c r="R10" s="8" t="s">
        <v>3999</v>
      </c>
      <c r="S10" s="8" t="s">
        <v>4000</v>
      </c>
      <c r="T10" s="8" t="s">
        <v>4001</v>
      </c>
      <c r="U10" s="8" t="s">
        <v>4002</v>
      </c>
      <c r="V10" s="8" t="s">
        <v>4003</v>
      </c>
      <c r="W10" s="8" t="s">
        <v>4004</v>
      </c>
      <c r="X10" s="8" t="s">
        <v>4005</v>
      </c>
      <c r="Y10" s="8" t="s">
        <v>4006</v>
      </c>
      <c r="Z10" s="8" t="s">
        <v>4007</v>
      </c>
      <c r="AA10" s="8" t="s">
        <v>4008</v>
      </c>
      <c r="AB10" s="8" t="s">
        <v>4009</v>
      </c>
      <c r="AC10" s="8" t="s">
        <v>4010</v>
      </c>
      <c r="AD10" s="8" t="s">
        <v>4011</v>
      </c>
      <c r="AE10" s="8" t="s">
        <v>4012</v>
      </c>
      <c r="AF10" s="8" t="s">
        <v>4013</v>
      </c>
      <c r="AG10" s="8" t="s">
        <v>4014</v>
      </c>
      <c r="AH10" s="8" t="s">
        <v>4015</v>
      </c>
      <c r="AI10" s="8" t="s">
        <v>4016</v>
      </c>
      <c r="AJ10" s="8" t="s">
        <v>4017</v>
      </c>
      <c r="AK10" s="8" t="s">
        <v>4018</v>
      </c>
      <c r="AL10" s="8" t="s">
        <v>4019</v>
      </c>
      <c r="AM10" s="8" t="s">
        <v>4020</v>
      </c>
      <c r="AN10" s="8" t="s">
        <v>4021</v>
      </c>
      <c r="AO10" s="8" t="s">
        <v>4022</v>
      </c>
      <c r="AP10" s="8" t="s">
        <v>4023</v>
      </c>
      <c r="AQ10" s="8" t="s">
        <v>4024</v>
      </c>
      <c r="AR10" s="8" t="s">
        <v>4025</v>
      </c>
      <c r="AS10" s="8" t="s">
        <v>4026</v>
      </c>
      <c r="AT10" s="8" t="s">
        <v>4027</v>
      </c>
      <c r="AU10" s="8" t="s">
        <v>4028</v>
      </c>
      <c r="AV10" s="8" t="s">
        <v>4029</v>
      </c>
      <c r="AW10" s="8" t="s">
        <v>4030</v>
      </c>
      <c r="AX10" s="8" t="s">
        <v>4031</v>
      </c>
      <c r="AY10" s="8" t="s">
        <v>4032</v>
      </c>
      <c r="AZ10" s="8" t="s">
        <v>4033</v>
      </c>
      <c r="BA10" s="8" t="s">
        <v>4034</v>
      </c>
      <c r="BB10" s="8" t="s">
        <v>4035</v>
      </c>
      <c r="BC10" s="8" t="s">
        <v>4036</v>
      </c>
      <c r="BD10" s="8" t="s">
        <v>4037</v>
      </c>
      <c r="BE10" s="8" t="s">
        <v>4038</v>
      </c>
      <c r="BF10" s="8" t="s">
        <v>4039</v>
      </c>
      <c r="BG10" s="8" t="s">
        <v>4040</v>
      </c>
      <c r="BH10" s="8" t="s">
        <v>4041</v>
      </c>
      <c r="BI10" s="8" t="s">
        <v>4042</v>
      </c>
      <c r="BJ10" s="8" t="s">
        <v>4043</v>
      </c>
      <c r="BK10" s="8" t="s">
        <v>4044</v>
      </c>
      <c r="BL10" s="8" t="s">
        <v>4045</v>
      </c>
      <c r="BM10" s="8" t="s">
        <v>4046</v>
      </c>
      <c r="BN10" s="8" t="s">
        <v>4047</v>
      </c>
      <c r="BO10" s="8" t="s">
        <v>4048</v>
      </c>
      <c r="BP10" s="8" t="s">
        <v>4049</v>
      </c>
      <c r="BQ10" s="8" t="s">
        <v>4050</v>
      </c>
      <c r="BR10" s="8" t="s">
        <v>4051</v>
      </c>
      <c r="BS10" s="8" t="s">
        <v>4052</v>
      </c>
      <c r="BT10" s="8" t="s">
        <v>4053</v>
      </c>
      <c r="BU10" s="8" t="s">
        <v>4054</v>
      </c>
      <c r="BV10" s="8" t="s">
        <v>4055</v>
      </c>
      <c r="BW10" s="8" t="s">
        <v>4056</v>
      </c>
      <c r="BX10" s="8" t="s">
        <v>4057</v>
      </c>
      <c r="BY10" s="8" t="s">
        <v>4058</v>
      </c>
      <c r="BZ10" s="8" t="s">
        <v>4059</v>
      </c>
      <c r="CA10" s="8" t="s">
        <v>4060</v>
      </c>
      <c r="CB10" s="8" t="s">
        <v>4061</v>
      </c>
      <c r="CC10" s="8" t="s">
        <v>4062</v>
      </c>
      <c r="CD10" s="8" t="s">
        <v>4063</v>
      </c>
      <c r="CE10" s="8" t="s">
        <v>4064</v>
      </c>
      <c r="CF10" s="8" t="s">
        <v>4065</v>
      </c>
      <c r="CG10" s="8" t="s">
        <v>4066</v>
      </c>
      <c r="CH10" s="8" t="s">
        <v>4067</v>
      </c>
      <c r="CI10" s="8" t="s">
        <v>4068</v>
      </c>
      <c r="CJ10" s="8" t="s">
        <v>4069</v>
      </c>
      <c r="CK10" s="8" t="s">
        <v>4070</v>
      </c>
      <c r="CL10" s="8" t="s">
        <v>4071</v>
      </c>
      <c r="CM10" s="8" t="s">
        <v>4072</v>
      </c>
      <c r="CN10" s="8" t="s">
        <v>4073</v>
      </c>
      <c r="CO10" s="8" t="s">
        <v>4074</v>
      </c>
      <c r="CP10" s="8" t="s">
        <v>4075</v>
      </c>
      <c r="CQ10" s="8" t="s">
        <v>4076</v>
      </c>
      <c r="CR10" s="8" t="s">
        <v>4077</v>
      </c>
      <c r="CS10" s="8" t="s">
        <v>4078</v>
      </c>
      <c r="CT10" s="8" t="s">
        <v>4079</v>
      </c>
      <c r="CU10" s="8" t="s">
        <v>4080</v>
      </c>
      <c r="CV10" s="8" t="s">
        <v>4081</v>
      </c>
      <c r="CW10" s="8" t="s">
        <v>4082</v>
      </c>
      <c r="CX10" s="8" t="s">
        <v>4083</v>
      </c>
      <c r="CY10" s="8" t="s">
        <v>4084</v>
      </c>
      <c r="CZ10" s="8" t="s">
        <v>4085</v>
      </c>
      <c r="DA10" s="8" t="s">
        <v>4086</v>
      </c>
      <c r="DB10" s="8" t="s">
        <v>4087</v>
      </c>
      <c r="DC10" s="8" t="s">
        <v>4088</v>
      </c>
      <c r="DD10" s="8" t="s">
        <v>4089</v>
      </c>
      <c r="DE10" s="8" t="s">
        <v>4090</v>
      </c>
      <c r="DF10" s="8" t="s">
        <v>4091</v>
      </c>
      <c r="DG10" s="8" t="s">
        <v>4092</v>
      </c>
      <c r="DH10" s="8" t="s">
        <v>4093</v>
      </c>
      <c r="DI10" s="8" t="s">
        <v>4094</v>
      </c>
      <c r="DJ10" s="8" t="s">
        <v>4095</v>
      </c>
      <c r="DK10" s="8" t="s">
        <v>4096</v>
      </c>
      <c r="DL10" s="8" t="s">
        <v>4097</v>
      </c>
      <c r="DM10" s="8" t="s">
        <v>4098</v>
      </c>
      <c r="DN10" s="8" t="s">
        <v>4099</v>
      </c>
      <c r="DO10" s="8" t="s">
        <v>4100</v>
      </c>
      <c r="DP10" s="8" t="s">
        <v>4101</v>
      </c>
      <c r="DQ10" s="8" t="s">
        <v>4102</v>
      </c>
      <c r="DR10" s="8" t="s">
        <v>4103</v>
      </c>
      <c r="DS10" s="8" t="s">
        <v>4104</v>
      </c>
      <c r="DT10" s="8" t="s">
        <v>4105</v>
      </c>
      <c r="DU10" s="8" t="s">
        <v>4106</v>
      </c>
      <c r="DV10" s="8" t="s">
        <v>4107</v>
      </c>
      <c r="DW10" s="8" t="s">
        <v>4108</v>
      </c>
      <c r="DX10" s="8" t="s">
        <v>4109</v>
      </c>
      <c r="DY10" s="8" t="s">
        <v>4110</v>
      </c>
      <c r="DZ10" s="8" t="s">
        <v>4111</v>
      </c>
      <c r="EA10" s="8" t="s">
        <v>4112</v>
      </c>
      <c r="EB10" s="8" t="s">
        <v>4113</v>
      </c>
      <c r="EC10" s="8" t="s">
        <v>4114</v>
      </c>
      <c r="ED10" s="8" t="s">
        <v>4115</v>
      </c>
      <c r="EE10" s="8" t="s">
        <v>4116</v>
      </c>
      <c r="EF10" s="8" t="s">
        <v>4117</v>
      </c>
      <c r="EG10" s="8" t="s">
        <v>4118</v>
      </c>
      <c r="EH10" s="8" t="s">
        <v>4119</v>
      </c>
      <c r="EI10" s="8" t="s">
        <v>4120</v>
      </c>
      <c r="EJ10" s="8" t="s">
        <v>4121</v>
      </c>
      <c r="EK10" s="8" t="s">
        <v>4122</v>
      </c>
      <c r="EL10" s="8" t="s">
        <v>4123</v>
      </c>
      <c r="EM10" s="8" t="s">
        <v>4124</v>
      </c>
      <c r="EN10" s="8" t="s">
        <v>4125</v>
      </c>
      <c r="EO10" s="8" t="s">
        <v>4126</v>
      </c>
      <c r="EP10" s="8" t="s">
        <v>4127</v>
      </c>
      <c r="EQ10" s="8" t="s">
        <v>4128</v>
      </c>
      <c r="ER10" s="8" t="s">
        <v>4129</v>
      </c>
      <c r="ES10" s="8" t="s">
        <v>4130</v>
      </c>
      <c r="ET10" s="8" t="s">
        <v>4131</v>
      </c>
      <c r="EU10" s="8" t="s">
        <v>4132</v>
      </c>
      <c r="EV10" s="8" t="s">
        <v>4133</v>
      </c>
      <c r="EW10" s="8" t="s">
        <v>4134</v>
      </c>
      <c r="EX10" s="8" t="s">
        <v>4135</v>
      </c>
      <c r="EY10" s="8" t="s">
        <v>4136</v>
      </c>
      <c r="EZ10" s="8" t="s">
        <v>4137</v>
      </c>
      <c r="FA10" s="8" t="s">
        <v>4138</v>
      </c>
      <c r="FB10" s="8" t="s">
        <v>4139</v>
      </c>
      <c r="FC10" s="8" t="s">
        <v>4140</v>
      </c>
      <c r="FD10" s="8" t="s">
        <v>4141</v>
      </c>
      <c r="FE10" s="8" t="s">
        <v>4142</v>
      </c>
      <c r="FF10" s="8" t="s">
        <v>4143</v>
      </c>
      <c r="FG10" s="8" t="s">
        <v>4144</v>
      </c>
      <c r="FH10" s="8" t="s">
        <v>4145</v>
      </c>
      <c r="FI10" s="8" t="s">
        <v>4146</v>
      </c>
      <c r="FJ10" s="8" t="s">
        <v>4147</v>
      </c>
      <c r="FK10" s="8" t="s">
        <v>4148</v>
      </c>
      <c r="FL10" s="8" t="s">
        <v>4149</v>
      </c>
      <c r="FM10" s="8" t="s">
        <v>4150</v>
      </c>
      <c r="FN10" s="8" t="s">
        <v>4151</v>
      </c>
      <c r="FO10" s="8" t="s">
        <v>4152</v>
      </c>
      <c r="FP10" s="8" t="s">
        <v>4153</v>
      </c>
      <c r="FQ10" s="8" t="s">
        <v>4154</v>
      </c>
      <c r="FR10" s="8" t="s">
        <v>4155</v>
      </c>
      <c r="FS10" s="8" t="s">
        <v>4156</v>
      </c>
      <c r="FT10" s="8" t="s">
        <v>4157</v>
      </c>
      <c r="FU10" s="8" t="s">
        <v>4158</v>
      </c>
      <c r="FV10" s="8" t="s">
        <v>4159</v>
      </c>
      <c r="FW10" s="8" t="s">
        <v>4160</v>
      </c>
      <c r="FX10" s="8" t="s">
        <v>4161</v>
      </c>
      <c r="FY10" s="8" t="s">
        <v>4162</v>
      </c>
      <c r="FZ10" s="8" t="s">
        <v>4163</v>
      </c>
      <c r="GA10" s="8" t="s">
        <v>4164</v>
      </c>
      <c r="GB10" s="8" t="s">
        <v>4165</v>
      </c>
      <c r="GC10" s="8" t="s">
        <v>4166</v>
      </c>
      <c r="GD10" s="8" t="s">
        <v>4167</v>
      </c>
      <c r="GE10" s="8" t="s">
        <v>4168</v>
      </c>
      <c r="GF10" s="8" t="s">
        <v>4169</v>
      </c>
      <c r="GG10" s="8" t="s">
        <v>4170</v>
      </c>
      <c r="GH10" s="8" t="s">
        <v>4171</v>
      </c>
      <c r="GI10" s="8" t="s">
        <v>4172</v>
      </c>
      <c r="GJ10" s="8" t="s">
        <v>4173</v>
      </c>
      <c r="GK10" s="8" t="s">
        <v>4174</v>
      </c>
      <c r="GL10" s="8" t="s">
        <v>4175</v>
      </c>
      <c r="GM10" s="8" t="s">
        <v>4176</v>
      </c>
      <c r="GN10" s="8" t="s">
        <v>4177</v>
      </c>
      <c r="GO10" s="8" t="s">
        <v>4178</v>
      </c>
      <c r="GP10" s="8" t="s">
        <v>4179</v>
      </c>
      <c r="GQ10" s="8" t="s">
        <v>4180</v>
      </c>
      <c r="GR10" s="8" t="s">
        <v>4181</v>
      </c>
      <c r="GS10" s="8" t="s">
        <v>4182</v>
      </c>
      <c r="GT10" s="8" t="s">
        <v>4183</v>
      </c>
      <c r="GU10" s="8" t="s">
        <v>4184</v>
      </c>
      <c r="GV10" s="8" t="s">
        <v>4185</v>
      </c>
      <c r="GW10" s="8" t="s">
        <v>4186</v>
      </c>
      <c r="GX10" s="8" t="s">
        <v>4187</v>
      </c>
      <c r="GY10" s="8" t="s">
        <v>4188</v>
      </c>
      <c r="GZ10" s="8" t="s">
        <v>4189</v>
      </c>
      <c r="HA10" s="8" t="s">
        <v>4190</v>
      </c>
      <c r="HB10" s="8" t="s">
        <v>4191</v>
      </c>
      <c r="HC10" s="8" t="s">
        <v>4192</v>
      </c>
      <c r="HD10" s="8" t="s">
        <v>4193</v>
      </c>
      <c r="HE10" s="8" t="s">
        <v>4194</v>
      </c>
      <c r="HF10" s="8" t="s">
        <v>4195</v>
      </c>
      <c r="HG10" s="8" t="s">
        <v>4196</v>
      </c>
      <c r="HH10" s="8" t="s">
        <v>4197</v>
      </c>
      <c r="HI10" s="8" t="s">
        <v>4198</v>
      </c>
      <c r="HJ10" s="8" t="s">
        <v>4199</v>
      </c>
      <c r="HK10" s="8" t="s">
        <v>4200</v>
      </c>
      <c r="HL10" s="8" t="s">
        <v>4201</v>
      </c>
      <c r="HM10" s="8" t="s">
        <v>4202</v>
      </c>
      <c r="HN10" s="8" t="s">
        <v>4203</v>
      </c>
      <c r="HO10" s="8" t="s">
        <v>4204</v>
      </c>
      <c r="HP10" s="8" t="s">
        <v>4205</v>
      </c>
      <c r="HQ10" s="8" t="s">
        <v>4206</v>
      </c>
      <c r="HR10" s="8" t="s">
        <v>4207</v>
      </c>
      <c r="HS10" s="8" t="s">
        <v>4208</v>
      </c>
      <c r="HT10" s="8" t="s">
        <v>4209</v>
      </c>
      <c r="HU10" s="8" t="s">
        <v>4210</v>
      </c>
      <c r="HV10" s="8" t="s">
        <v>4211</v>
      </c>
      <c r="HW10" s="8" t="s">
        <v>4212</v>
      </c>
      <c r="HX10" s="8" t="s">
        <v>4213</v>
      </c>
      <c r="HY10" s="8" t="s">
        <v>4214</v>
      </c>
      <c r="HZ10" s="8" t="s">
        <v>4215</v>
      </c>
      <c r="IA10" s="8" t="s">
        <v>4216</v>
      </c>
      <c r="IB10" s="8" t="s">
        <v>4217</v>
      </c>
      <c r="IC10" s="8" t="s">
        <v>4218</v>
      </c>
      <c r="ID10" s="8" t="s">
        <v>4219</v>
      </c>
      <c r="IE10" s="8" t="s">
        <v>4220</v>
      </c>
      <c r="IF10" s="8" t="s">
        <v>4221</v>
      </c>
      <c r="IG10" s="8" t="s">
        <v>4222</v>
      </c>
      <c r="IH10" s="8" t="s">
        <v>4223</v>
      </c>
      <c r="II10" s="8" t="s">
        <v>4224</v>
      </c>
      <c r="IJ10" s="8" t="s">
        <v>4225</v>
      </c>
      <c r="IK10" s="8" t="s">
        <v>4226</v>
      </c>
      <c r="IL10" s="8" t="s">
        <v>4227</v>
      </c>
      <c r="IM10" s="8" t="s">
        <v>4228</v>
      </c>
      <c r="IN10" s="8" t="s">
        <v>4229</v>
      </c>
      <c r="IO10" s="8" t="s">
        <v>4230</v>
      </c>
      <c r="IP10" s="8" t="s">
        <v>4231</v>
      </c>
      <c r="IQ10" s="8" t="s">
        <v>4232</v>
      </c>
    </row>
    <row r="11" spans="1:251">
      <c r="A11" s="10">
        <v>42036</v>
      </c>
      <c r="B11" s="9">
        <v>8.7590000000000003</v>
      </c>
      <c r="C11" s="9">
        <v>98.813999999999993</v>
      </c>
      <c r="D11" s="9">
        <v>53.4</v>
      </c>
      <c r="E11" s="9">
        <v>45.414000000000001</v>
      </c>
      <c r="F11" s="9">
        <v>85.06</v>
      </c>
      <c r="G11" s="9">
        <v>44.939</v>
      </c>
      <c r="H11" s="9">
        <v>40.121000000000002</v>
      </c>
      <c r="I11" s="9">
        <v>81.805000000000007</v>
      </c>
      <c r="J11" s="9">
        <v>43.494</v>
      </c>
      <c r="K11" s="9">
        <v>38.311</v>
      </c>
      <c r="L11" s="9">
        <v>1.99</v>
      </c>
      <c r="M11" s="9">
        <v>1.08</v>
      </c>
      <c r="N11" s="9">
        <v>0.91</v>
      </c>
      <c r="O11" s="9">
        <v>1.264</v>
      </c>
      <c r="P11" s="9">
        <v>0.36499999999999999</v>
      </c>
      <c r="Q11" s="9">
        <v>0.9</v>
      </c>
      <c r="R11" s="9">
        <v>72.278000000000006</v>
      </c>
      <c r="S11" s="9">
        <v>38.524000000000001</v>
      </c>
      <c r="T11" s="9">
        <v>33.753999999999998</v>
      </c>
      <c r="U11" s="9">
        <v>3.0139999999999998</v>
      </c>
      <c r="V11" s="9">
        <v>0.72099999999999997</v>
      </c>
      <c r="W11" s="9">
        <v>2.2919999999999998</v>
      </c>
      <c r="X11" s="9">
        <v>0.92600000000000005</v>
      </c>
      <c r="Y11" s="9">
        <v>0.20399999999999999</v>
      </c>
      <c r="Z11" s="9">
        <v>0.72199999999999998</v>
      </c>
      <c r="AA11" s="9">
        <v>1.0349999999999999</v>
      </c>
      <c r="AB11" s="9">
        <v>0.378</v>
      </c>
      <c r="AC11" s="9">
        <v>0.65700000000000003</v>
      </c>
      <c r="AD11" s="9">
        <v>1.052</v>
      </c>
      <c r="AE11" s="9">
        <v>0.13900000000000001</v>
      </c>
      <c r="AF11" s="9">
        <v>0.91300000000000003</v>
      </c>
      <c r="AG11" s="9">
        <v>2.1070000000000002</v>
      </c>
      <c r="AH11" s="9">
        <v>0.71199999999999997</v>
      </c>
      <c r="AI11" s="9">
        <v>1.395</v>
      </c>
      <c r="AJ11" s="9">
        <v>0.93200000000000005</v>
      </c>
      <c r="AK11" s="9">
        <v>0.56899999999999995</v>
      </c>
      <c r="AL11" s="9">
        <v>0.36299999999999999</v>
      </c>
      <c r="AM11" s="9">
        <v>0.63</v>
      </c>
      <c r="AN11" s="9">
        <v>0.14299999999999999</v>
      </c>
      <c r="AO11" s="9">
        <v>0.48699999999999999</v>
      </c>
      <c r="AP11" s="9">
        <v>0.54500000000000004</v>
      </c>
      <c r="AQ11" s="9">
        <v>0</v>
      </c>
      <c r="AR11" s="9">
        <v>0.54500000000000004</v>
      </c>
      <c r="AS11" s="9">
        <v>7.6609999999999996</v>
      </c>
      <c r="AT11" s="9">
        <v>4.9809999999999999</v>
      </c>
      <c r="AU11" s="9">
        <v>2.681</v>
      </c>
      <c r="AV11" s="9">
        <v>9.7929999999999993</v>
      </c>
      <c r="AW11" s="9">
        <v>5.4029999999999996</v>
      </c>
      <c r="AX11" s="9">
        <v>4.3899999999999997</v>
      </c>
      <c r="AY11" s="9">
        <v>75.266000000000005</v>
      </c>
      <c r="AZ11" s="9">
        <v>39.536000000000001</v>
      </c>
      <c r="BA11" s="9">
        <v>35.729999999999997</v>
      </c>
      <c r="BB11" s="9">
        <v>8.81</v>
      </c>
      <c r="BC11" s="9">
        <v>4.4610000000000003</v>
      </c>
      <c r="BD11" s="9">
        <v>4.3490000000000002</v>
      </c>
      <c r="BE11" s="9">
        <v>76.25</v>
      </c>
      <c r="BF11" s="9">
        <v>40.478000000000002</v>
      </c>
      <c r="BG11" s="9">
        <v>35.771999999999998</v>
      </c>
      <c r="BH11" s="9">
        <v>13.699</v>
      </c>
      <c r="BI11" s="9">
        <v>7.1550000000000002</v>
      </c>
      <c r="BJ11" s="9">
        <v>6.5439999999999996</v>
      </c>
      <c r="BK11" s="9">
        <v>4.9039999999999999</v>
      </c>
      <c r="BL11" s="9">
        <v>2.7090000000000001</v>
      </c>
      <c r="BM11" s="9">
        <v>2.1949999999999998</v>
      </c>
      <c r="BN11" s="9">
        <v>4.8890000000000002</v>
      </c>
      <c r="BO11" s="9">
        <v>2.694</v>
      </c>
      <c r="BP11" s="9">
        <v>2.1949999999999998</v>
      </c>
      <c r="BQ11" s="9">
        <v>3.9049999999999998</v>
      </c>
      <c r="BR11" s="9">
        <v>1.752</v>
      </c>
      <c r="BS11" s="9">
        <v>2.1539999999999999</v>
      </c>
      <c r="BT11" s="9">
        <v>71.361000000000004</v>
      </c>
      <c r="BU11" s="9">
        <v>37.783999999999999</v>
      </c>
      <c r="BV11" s="9">
        <v>33.576999999999998</v>
      </c>
      <c r="BW11" s="9">
        <v>13.754</v>
      </c>
      <c r="BX11" s="9">
        <v>8.4610000000000003</v>
      </c>
      <c r="BY11" s="9">
        <v>5.2930000000000001</v>
      </c>
      <c r="BZ11" s="9">
        <v>10.206</v>
      </c>
      <c r="CA11" s="9">
        <v>6.2709999999999999</v>
      </c>
      <c r="CB11" s="9">
        <v>3.9359999999999999</v>
      </c>
      <c r="CC11" s="9">
        <v>0.28000000000000003</v>
      </c>
      <c r="CD11" s="9">
        <v>0</v>
      </c>
      <c r="CE11" s="9">
        <v>0.28000000000000003</v>
      </c>
      <c r="CF11" s="9">
        <v>0</v>
      </c>
      <c r="CG11" s="9">
        <v>0</v>
      </c>
      <c r="CH11" s="9">
        <v>0</v>
      </c>
      <c r="CI11" s="9">
        <v>0.123</v>
      </c>
      <c r="CJ11" s="9">
        <v>0</v>
      </c>
      <c r="CK11" s="9">
        <v>0.123</v>
      </c>
      <c r="CL11" s="9">
        <v>0.156</v>
      </c>
      <c r="CM11" s="9">
        <v>0</v>
      </c>
      <c r="CN11" s="9">
        <v>0.156</v>
      </c>
      <c r="CO11" s="9">
        <v>0.42</v>
      </c>
      <c r="CP11" s="9">
        <v>0.23899999999999999</v>
      </c>
      <c r="CQ11" s="9">
        <v>0.18099999999999999</v>
      </c>
      <c r="CR11" s="9">
        <v>0.23899999999999999</v>
      </c>
      <c r="CS11" s="9">
        <v>0.23899999999999999</v>
      </c>
      <c r="CT11" s="9">
        <v>0</v>
      </c>
      <c r="CU11" s="9">
        <v>0.18099999999999999</v>
      </c>
      <c r="CV11" s="9">
        <v>0</v>
      </c>
      <c r="CW11" s="9">
        <v>0.18099999999999999</v>
      </c>
      <c r="CX11" s="9">
        <v>0</v>
      </c>
      <c r="CY11" s="9">
        <v>0</v>
      </c>
      <c r="CZ11" s="9">
        <v>0</v>
      </c>
      <c r="DA11" s="9">
        <v>2.8479999999999999</v>
      </c>
      <c r="DB11" s="9">
        <v>1.9510000000000001</v>
      </c>
      <c r="DC11" s="9">
        <v>0.89700000000000002</v>
      </c>
      <c r="DD11" s="9">
        <v>211.11</v>
      </c>
      <c r="DE11" s="9">
        <v>108.291</v>
      </c>
      <c r="DF11" s="9">
        <v>102.819</v>
      </c>
      <c r="DG11" s="9">
        <v>39.040999999999997</v>
      </c>
      <c r="DH11" s="9">
        <v>19.402999999999999</v>
      </c>
      <c r="DI11" s="9">
        <v>19.638000000000002</v>
      </c>
      <c r="DJ11" s="9">
        <v>18.745000000000001</v>
      </c>
      <c r="DK11" s="9">
        <v>10.762</v>
      </c>
      <c r="DL11" s="9">
        <v>7.9829999999999997</v>
      </c>
      <c r="DM11" s="9">
        <v>8.2949999999999999</v>
      </c>
      <c r="DN11" s="9">
        <v>4.9480000000000004</v>
      </c>
      <c r="DO11" s="9">
        <v>3.347</v>
      </c>
      <c r="DP11" s="9">
        <v>10.45</v>
      </c>
      <c r="DQ11" s="9">
        <v>5.8140000000000001</v>
      </c>
      <c r="DR11" s="9">
        <v>4.6360000000000001</v>
      </c>
      <c r="DS11" s="9">
        <v>10.721</v>
      </c>
      <c r="DT11" s="9">
        <v>7.4459999999999997</v>
      </c>
      <c r="DU11" s="9">
        <v>3.2749999999999999</v>
      </c>
      <c r="DV11" s="9">
        <v>8.0239999999999991</v>
      </c>
      <c r="DW11" s="9">
        <v>3.3159999999999998</v>
      </c>
      <c r="DX11" s="9">
        <v>4.7080000000000002</v>
      </c>
      <c r="DY11" s="9">
        <v>5.9219999999999997</v>
      </c>
      <c r="DZ11" s="9">
        <v>3.4569999999999999</v>
      </c>
      <c r="EA11" s="9">
        <v>2.4660000000000002</v>
      </c>
      <c r="EB11" s="9">
        <v>5.4409999999999998</v>
      </c>
      <c r="EC11" s="9">
        <v>2.7730000000000001</v>
      </c>
      <c r="ED11" s="9">
        <v>2.6680000000000001</v>
      </c>
      <c r="EE11" s="9">
        <v>2.7719999999999998</v>
      </c>
      <c r="EF11" s="9">
        <v>1.837</v>
      </c>
      <c r="EG11" s="9">
        <v>0.93500000000000005</v>
      </c>
      <c r="EH11" s="9">
        <v>1.222</v>
      </c>
      <c r="EI11" s="9">
        <v>0.46500000000000002</v>
      </c>
      <c r="EJ11" s="9">
        <v>0.75700000000000001</v>
      </c>
      <c r="EK11" s="9">
        <v>1.448</v>
      </c>
      <c r="EL11" s="9">
        <v>0.47199999999999998</v>
      </c>
      <c r="EM11" s="9">
        <v>0.97599999999999998</v>
      </c>
      <c r="EN11" s="9">
        <v>7.3819999999999997</v>
      </c>
      <c r="EO11" s="9">
        <v>4.532</v>
      </c>
      <c r="EP11" s="9">
        <v>2.8490000000000002</v>
      </c>
      <c r="EQ11" s="9">
        <v>4.7629999999999999</v>
      </c>
      <c r="ER11" s="9">
        <v>3.532</v>
      </c>
      <c r="ES11" s="9">
        <v>1.232</v>
      </c>
      <c r="ET11" s="9">
        <v>1.61</v>
      </c>
      <c r="EU11" s="9">
        <v>0.78200000000000003</v>
      </c>
      <c r="EV11" s="9">
        <v>0.82899999999999996</v>
      </c>
      <c r="EW11" s="9">
        <v>1.008</v>
      </c>
      <c r="EX11" s="9">
        <v>0.219</v>
      </c>
      <c r="EY11" s="9">
        <v>0.78900000000000003</v>
      </c>
      <c r="EZ11" s="9">
        <v>14.587</v>
      </c>
      <c r="FA11" s="9">
        <v>8.5069999999999997</v>
      </c>
      <c r="FB11" s="9">
        <v>6.08</v>
      </c>
      <c r="FC11" s="9">
        <v>4.1580000000000004</v>
      </c>
      <c r="FD11" s="9">
        <v>2.2549999999999999</v>
      </c>
      <c r="FE11" s="9">
        <v>1.903</v>
      </c>
      <c r="FF11" s="9">
        <v>20.295999999999999</v>
      </c>
      <c r="FG11" s="9">
        <v>8.641</v>
      </c>
      <c r="FH11" s="9">
        <v>11.654999999999999</v>
      </c>
      <c r="FI11" s="9">
        <v>172.06899999999999</v>
      </c>
      <c r="FJ11" s="9">
        <v>88.888000000000005</v>
      </c>
      <c r="FK11" s="9">
        <v>83.180999999999997</v>
      </c>
      <c r="FL11" s="9">
        <v>152.80199999999999</v>
      </c>
      <c r="FM11" s="9">
        <v>76.210999999999999</v>
      </c>
      <c r="FN11" s="9">
        <v>76.590999999999994</v>
      </c>
      <c r="FO11" s="9">
        <v>142.101</v>
      </c>
      <c r="FP11" s="9">
        <v>70.506</v>
      </c>
      <c r="FQ11" s="9">
        <v>71.593999999999994</v>
      </c>
      <c r="FR11" s="9">
        <v>3.1680000000000001</v>
      </c>
      <c r="FS11" s="9">
        <v>1.9970000000000001</v>
      </c>
      <c r="FT11" s="9">
        <v>1.171</v>
      </c>
      <c r="FU11" s="9">
        <v>7.3049999999999997</v>
      </c>
      <c r="FV11" s="9">
        <v>3.7080000000000002</v>
      </c>
      <c r="FW11" s="9">
        <v>3.5960000000000001</v>
      </c>
      <c r="FX11" s="9">
        <v>117.52800000000001</v>
      </c>
      <c r="FY11" s="9">
        <v>60.701999999999998</v>
      </c>
      <c r="FZ11" s="9">
        <v>56.826999999999998</v>
      </c>
      <c r="GA11" s="9">
        <v>10.852</v>
      </c>
      <c r="GB11" s="9">
        <v>3.45</v>
      </c>
      <c r="GC11" s="9">
        <v>7.4020000000000001</v>
      </c>
      <c r="GD11" s="9">
        <v>3.9039999999999999</v>
      </c>
      <c r="GE11" s="9">
        <v>1.982</v>
      </c>
      <c r="GF11" s="9">
        <v>1.9219999999999999</v>
      </c>
      <c r="GG11" s="9">
        <v>3.198</v>
      </c>
      <c r="GH11" s="9">
        <v>0.81100000000000005</v>
      </c>
      <c r="GI11" s="9">
        <v>2.387</v>
      </c>
      <c r="GJ11" s="9">
        <v>3.75</v>
      </c>
      <c r="GK11" s="9">
        <v>0.65700000000000003</v>
      </c>
      <c r="GL11" s="9">
        <v>3.0939999999999999</v>
      </c>
      <c r="GM11" s="9">
        <v>10.215999999999999</v>
      </c>
      <c r="GN11" s="9">
        <v>4.2190000000000003</v>
      </c>
      <c r="GO11" s="9">
        <v>5.9969999999999999</v>
      </c>
      <c r="GP11" s="9">
        <v>2.8969999999999998</v>
      </c>
      <c r="GQ11" s="9">
        <v>1.5009999999999999</v>
      </c>
      <c r="GR11" s="9">
        <v>1.3959999999999999</v>
      </c>
      <c r="GS11" s="9">
        <v>5.1660000000000004</v>
      </c>
      <c r="GT11" s="9">
        <v>2.4449999999999998</v>
      </c>
      <c r="GU11" s="9">
        <v>2.7210000000000001</v>
      </c>
      <c r="GV11" s="9">
        <v>2.1539999999999999</v>
      </c>
      <c r="GW11" s="9">
        <v>0.27400000000000002</v>
      </c>
      <c r="GX11" s="9">
        <v>1.88</v>
      </c>
      <c r="GY11" s="9">
        <v>14.206</v>
      </c>
      <c r="GZ11" s="9">
        <v>7.8410000000000002</v>
      </c>
      <c r="HA11" s="9">
        <v>6.3650000000000002</v>
      </c>
      <c r="HB11" s="9">
        <v>17.385999999999999</v>
      </c>
      <c r="HC11" s="9">
        <v>9.86</v>
      </c>
      <c r="HD11" s="9">
        <v>7.5259999999999998</v>
      </c>
      <c r="HE11" s="9">
        <v>135.416</v>
      </c>
      <c r="HF11" s="9">
        <v>66.352000000000004</v>
      </c>
      <c r="HG11" s="9">
        <v>69.063999999999993</v>
      </c>
      <c r="HH11" s="9">
        <v>24.765000000000001</v>
      </c>
      <c r="HI11" s="9">
        <v>11.587</v>
      </c>
      <c r="HJ11" s="9">
        <v>13.177</v>
      </c>
      <c r="HK11" s="9">
        <v>128.03700000000001</v>
      </c>
      <c r="HL11" s="9">
        <v>64.623999999999995</v>
      </c>
      <c r="HM11" s="9">
        <v>63.412999999999997</v>
      </c>
      <c r="HN11" s="9">
        <v>33.094000000000001</v>
      </c>
      <c r="HO11" s="9">
        <v>16.707000000000001</v>
      </c>
      <c r="HP11" s="9">
        <v>16.387</v>
      </c>
      <c r="HQ11" s="9">
        <v>9.0570000000000004</v>
      </c>
      <c r="HR11" s="9">
        <v>4.74</v>
      </c>
      <c r="HS11" s="9">
        <v>4.3170000000000002</v>
      </c>
      <c r="HT11" s="9">
        <v>8.3290000000000006</v>
      </c>
      <c r="HU11" s="9">
        <v>5.1189999999999998</v>
      </c>
      <c r="HV11" s="9">
        <v>3.21</v>
      </c>
      <c r="HW11" s="9">
        <v>15.708</v>
      </c>
      <c r="HX11" s="9">
        <v>6.8470000000000004</v>
      </c>
      <c r="HY11" s="9">
        <v>8.8610000000000007</v>
      </c>
      <c r="HZ11" s="9">
        <v>119.708</v>
      </c>
      <c r="IA11" s="9">
        <v>59.505000000000003</v>
      </c>
      <c r="IB11" s="9">
        <v>60.204000000000001</v>
      </c>
      <c r="IC11" s="9">
        <v>19.266999999999999</v>
      </c>
      <c r="ID11" s="9">
        <v>12.676</v>
      </c>
      <c r="IE11" s="9">
        <v>6.59</v>
      </c>
      <c r="IF11" s="9">
        <v>10.896000000000001</v>
      </c>
      <c r="IG11" s="9">
        <v>7.2350000000000003</v>
      </c>
      <c r="IH11" s="9">
        <v>3.661</v>
      </c>
      <c r="II11" s="9">
        <v>0.71899999999999997</v>
      </c>
      <c r="IJ11" s="9">
        <v>0</v>
      </c>
      <c r="IK11" s="9">
        <v>0.71899999999999997</v>
      </c>
      <c r="IL11" s="9">
        <v>0.158</v>
      </c>
      <c r="IM11" s="9">
        <v>0</v>
      </c>
      <c r="IN11" s="9">
        <v>0.158</v>
      </c>
      <c r="IO11" s="9">
        <v>0.42199999999999999</v>
      </c>
      <c r="IP11" s="9">
        <v>0</v>
      </c>
      <c r="IQ11" s="9">
        <v>0.42199999999999999</v>
      </c>
    </row>
    <row r="12" spans="1:251">
      <c r="A12" s="10">
        <v>42401</v>
      </c>
      <c r="B12" s="9">
        <v>7.4710000000000001</v>
      </c>
      <c r="C12" s="9">
        <v>105.626</v>
      </c>
      <c r="D12" s="9">
        <v>56.984999999999999</v>
      </c>
      <c r="E12" s="9">
        <v>48.640999999999998</v>
      </c>
      <c r="F12" s="9">
        <v>90.242000000000004</v>
      </c>
      <c r="G12" s="9">
        <v>46.642000000000003</v>
      </c>
      <c r="H12" s="9">
        <v>43.6</v>
      </c>
      <c r="I12" s="9">
        <v>86.147999999999996</v>
      </c>
      <c r="J12" s="9">
        <v>44.945</v>
      </c>
      <c r="K12" s="9">
        <v>41.204000000000001</v>
      </c>
      <c r="L12" s="9">
        <v>1.92</v>
      </c>
      <c r="M12" s="9">
        <v>0.82899999999999996</v>
      </c>
      <c r="N12" s="9">
        <v>1.091</v>
      </c>
      <c r="O12" s="9">
        <v>2.0350000000000001</v>
      </c>
      <c r="P12" s="9">
        <v>0.86799999999999999</v>
      </c>
      <c r="Q12" s="9">
        <v>1.167</v>
      </c>
      <c r="R12" s="9">
        <v>77.683000000000007</v>
      </c>
      <c r="S12" s="9">
        <v>40.787999999999997</v>
      </c>
      <c r="T12" s="9">
        <v>36.895000000000003</v>
      </c>
      <c r="U12" s="9">
        <v>2.9780000000000002</v>
      </c>
      <c r="V12" s="9">
        <v>1.1439999999999999</v>
      </c>
      <c r="W12" s="9">
        <v>1.8340000000000001</v>
      </c>
      <c r="X12" s="9">
        <v>0.93899999999999995</v>
      </c>
      <c r="Y12" s="9">
        <v>0.73499999999999999</v>
      </c>
      <c r="Z12" s="9">
        <v>0.20300000000000001</v>
      </c>
      <c r="AA12" s="9">
        <v>1.5589999999999999</v>
      </c>
      <c r="AB12" s="9">
        <v>0.26700000000000002</v>
      </c>
      <c r="AC12" s="9">
        <v>1.292</v>
      </c>
      <c r="AD12" s="9">
        <v>0.48</v>
      </c>
      <c r="AE12" s="9">
        <v>0.14199999999999999</v>
      </c>
      <c r="AF12" s="9">
        <v>0.33900000000000002</v>
      </c>
      <c r="AG12" s="9">
        <v>2.4039999999999999</v>
      </c>
      <c r="AH12" s="9">
        <v>1.6020000000000001</v>
      </c>
      <c r="AI12" s="9">
        <v>0.80200000000000005</v>
      </c>
      <c r="AJ12" s="9">
        <v>1.6719999999999999</v>
      </c>
      <c r="AK12" s="9">
        <v>1.486</v>
      </c>
      <c r="AL12" s="9">
        <v>0.186</v>
      </c>
      <c r="AM12" s="9">
        <v>0.61</v>
      </c>
      <c r="AN12" s="9">
        <v>0.11600000000000001</v>
      </c>
      <c r="AO12" s="9">
        <v>0.49399999999999999</v>
      </c>
      <c r="AP12" s="9">
        <v>0.122</v>
      </c>
      <c r="AQ12" s="9">
        <v>0</v>
      </c>
      <c r="AR12" s="9">
        <v>0.122</v>
      </c>
      <c r="AS12" s="9">
        <v>7.1769999999999996</v>
      </c>
      <c r="AT12" s="9">
        <v>3.1070000000000002</v>
      </c>
      <c r="AU12" s="9">
        <v>4.07</v>
      </c>
      <c r="AV12" s="9">
        <v>9.7520000000000007</v>
      </c>
      <c r="AW12" s="9">
        <v>5.0730000000000004</v>
      </c>
      <c r="AX12" s="9">
        <v>4.68</v>
      </c>
      <c r="AY12" s="9">
        <v>80.489999999999995</v>
      </c>
      <c r="AZ12" s="9">
        <v>41.57</v>
      </c>
      <c r="BA12" s="9">
        <v>38.92</v>
      </c>
      <c r="BB12" s="9">
        <v>9.0120000000000005</v>
      </c>
      <c r="BC12" s="9">
        <v>4.3769999999999998</v>
      </c>
      <c r="BD12" s="9">
        <v>4.6349999999999998</v>
      </c>
      <c r="BE12" s="9">
        <v>81.23</v>
      </c>
      <c r="BF12" s="9">
        <v>42.265999999999998</v>
      </c>
      <c r="BG12" s="9">
        <v>38.965000000000003</v>
      </c>
      <c r="BH12" s="9">
        <v>13.896000000000001</v>
      </c>
      <c r="BI12" s="9">
        <v>7.0789999999999997</v>
      </c>
      <c r="BJ12" s="9">
        <v>6.8170000000000002</v>
      </c>
      <c r="BK12" s="9">
        <v>4.8689999999999998</v>
      </c>
      <c r="BL12" s="9">
        <v>2.37</v>
      </c>
      <c r="BM12" s="9">
        <v>2.4980000000000002</v>
      </c>
      <c r="BN12" s="9">
        <v>4.8840000000000003</v>
      </c>
      <c r="BO12" s="9">
        <v>2.702</v>
      </c>
      <c r="BP12" s="9">
        <v>2.1819999999999999</v>
      </c>
      <c r="BQ12" s="9">
        <v>4.1429999999999998</v>
      </c>
      <c r="BR12" s="9">
        <v>2.0059999999999998</v>
      </c>
      <c r="BS12" s="9">
        <v>2.137</v>
      </c>
      <c r="BT12" s="9">
        <v>76.346999999999994</v>
      </c>
      <c r="BU12" s="9">
        <v>39.563000000000002</v>
      </c>
      <c r="BV12" s="9">
        <v>36.783000000000001</v>
      </c>
      <c r="BW12" s="9">
        <v>15.382999999999999</v>
      </c>
      <c r="BX12" s="9">
        <v>10.342000000000001</v>
      </c>
      <c r="BY12" s="9">
        <v>5.0410000000000004</v>
      </c>
      <c r="BZ12" s="9">
        <v>10.401</v>
      </c>
      <c r="CA12" s="9">
        <v>6.7779999999999996</v>
      </c>
      <c r="CB12" s="9">
        <v>3.6230000000000002</v>
      </c>
      <c r="CC12" s="9">
        <v>0.252</v>
      </c>
      <c r="CD12" s="9">
        <v>8.2000000000000003E-2</v>
      </c>
      <c r="CE12" s="9">
        <v>0.17</v>
      </c>
      <c r="CF12" s="9">
        <v>8.5999999999999993E-2</v>
      </c>
      <c r="CG12" s="9">
        <v>0</v>
      </c>
      <c r="CH12" s="9">
        <v>8.5999999999999993E-2</v>
      </c>
      <c r="CI12" s="9">
        <v>0.16600000000000001</v>
      </c>
      <c r="CJ12" s="9">
        <v>8.2000000000000003E-2</v>
      </c>
      <c r="CK12" s="9">
        <v>8.4000000000000005E-2</v>
      </c>
      <c r="CL12" s="9">
        <v>0</v>
      </c>
      <c r="CM12" s="9">
        <v>0</v>
      </c>
      <c r="CN12" s="9">
        <v>0</v>
      </c>
      <c r="CO12" s="9">
        <v>0.71599999999999997</v>
      </c>
      <c r="CP12" s="9">
        <v>0.36499999999999999</v>
      </c>
      <c r="CQ12" s="9">
        <v>0.35199999999999998</v>
      </c>
      <c r="CR12" s="9">
        <v>0.29599999999999999</v>
      </c>
      <c r="CS12" s="9">
        <v>0.29599999999999999</v>
      </c>
      <c r="CT12" s="9">
        <v>0</v>
      </c>
      <c r="CU12" s="9">
        <v>0.19700000000000001</v>
      </c>
      <c r="CV12" s="9">
        <v>6.9000000000000006E-2</v>
      </c>
      <c r="CW12" s="9">
        <v>0.129</v>
      </c>
      <c r="CX12" s="9">
        <v>0.223</v>
      </c>
      <c r="CY12" s="9">
        <v>0</v>
      </c>
      <c r="CZ12" s="9">
        <v>0.223</v>
      </c>
      <c r="DA12" s="9">
        <v>4.0140000000000002</v>
      </c>
      <c r="DB12" s="9">
        <v>3.1179999999999999</v>
      </c>
      <c r="DC12" s="9">
        <v>0.89600000000000002</v>
      </c>
      <c r="DD12" s="9">
        <v>215.477</v>
      </c>
      <c r="DE12" s="9">
        <v>108.14700000000001</v>
      </c>
      <c r="DF12" s="9">
        <v>107.33</v>
      </c>
      <c r="DG12" s="9">
        <v>45.808</v>
      </c>
      <c r="DH12" s="9">
        <v>22.677</v>
      </c>
      <c r="DI12" s="9">
        <v>23.132000000000001</v>
      </c>
      <c r="DJ12" s="9">
        <v>25.335000000000001</v>
      </c>
      <c r="DK12" s="9">
        <v>12.881</v>
      </c>
      <c r="DL12" s="9">
        <v>12.454000000000001</v>
      </c>
      <c r="DM12" s="9">
        <v>13.329000000000001</v>
      </c>
      <c r="DN12" s="9">
        <v>6.7089999999999996</v>
      </c>
      <c r="DO12" s="9">
        <v>6.62</v>
      </c>
      <c r="DP12" s="9">
        <v>11.797000000000001</v>
      </c>
      <c r="DQ12" s="9">
        <v>5.9630000000000001</v>
      </c>
      <c r="DR12" s="9">
        <v>5.8339999999999996</v>
      </c>
      <c r="DS12" s="9">
        <v>14.205</v>
      </c>
      <c r="DT12" s="9">
        <v>6.9</v>
      </c>
      <c r="DU12" s="9">
        <v>7.3049999999999997</v>
      </c>
      <c r="DV12" s="9">
        <v>11.13</v>
      </c>
      <c r="DW12" s="9">
        <v>5.9809999999999999</v>
      </c>
      <c r="DX12" s="9">
        <v>5.149</v>
      </c>
      <c r="DY12" s="9">
        <v>6.6529999999999996</v>
      </c>
      <c r="DZ12" s="9">
        <v>5.2619999999999996</v>
      </c>
      <c r="EA12" s="9">
        <v>1.391</v>
      </c>
      <c r="EB12" s="9">
        <v>10.648</v>
      </c>
      <c r="EC12" s="9">
        <v>5.5670000000000002</v>
      </c>
      <c r="ED12" s="9">
        <v>5.0810000000000004</v>
      </c>
      <c r="EE12" s="9">
        <v>4.8979999999999997</v>
      </c>
      <c r="EF12" s="9">
        <v>2.9249999999999998</v>
      </c>
      <c r="EG12" s="9">
        <v>1.974</v>
      </c>
      <c r="EH12" s="9">
        <v>3.198</v>
      </c>
      <c r="EI12" s="9">
        <v>1.917</v>
      </c>
      <c r="EJ12" s="9">
        <v>1.28</v>
      </c>
      <c r="EK12" s="9">
        <v>2.5529999999999999</v>
      </c>
      <c r="EL12" s="9">
        <v>0.72499999999999998</v>
      </c>
      <c r="EM12" s="9">
        <v>1.827</v>
      </c>
      <c r="EN12" s="9">
        <v>8.0329999999999995</v>
      </c>
      <c r="EO12" s="9">
        <v>2.052</v>
      </c>
      <c r="EP12" s="9">
        <v>5.9809999999999999</v>
      </c>
      <c r="EQ12" s="9">
        <v>3.871</v>
      </c>
      <c r="ER12" s="9">
        <v>1.4490000000000001</v>
      </c>
      <c r="ES12" s="9">
        <v>2.4220000000000002</v>
      </c>
      <c r="ET12" s="9">
        <v>1.7709999999999999</v>
      </c>
      <c r="EU12" s="9">
        <v>0.60399999999999998</v>
      </c>
      <c r="EV12" s="9">
        <v>1.167</v>
      </c>
      <c r="EW12" s="9">
        <v>2.3919999999999999</v>
      </c>
      <c r="EX12" s="9">
        <v>0</v>
      </c>
      <c r="EY12" s="9">
        <v>2.3919999999999999</v>
      </c>
      <c r="EZ12" s="9">
        <v>17.928999999999998</v>
      </c>
      <c r="FA12" s="9">
        <v>8.9640000000000004</v>
      </c>
      <c r="FB12" s="9">
        <v>8.9640000000000004</v>
      </c>
      <c r="FC12" s="9">
        <v>7.4059999999999997</v>
      </c>
      <c r="FD12" s="9">
        <v>3.9169999999999998</v>
      </c>
      <c r="FE12" s="9">
        <v>3.4889999999999999</v>
      </c>
      <c r="FF12" s="9">
        <v>20.474</v>
      </c>
      <c r="FG12" s="9">
        <v>9.7959999999999994</v>
      </c>
      <c r="FH12" s="9">
        <v>10.678000000000001</v>
      </c>
      <c r="FI12" s="9">
        <v>169.66800000000001</v>
      </c>
      <c r="FJ12" s="9">
        <v>85.47</v>
      </c>
      <c r="FK12" s="9">
        <v>84.197999999999993</v>
      </c>
      <c r="FL12" s="9">
        <v>148.87700000000001</v>
      </c>
      <c r="FM12" s="9">
        <v>71.173000000000002</v>
      </c>
      <c r="FN12" s="9">
        <v>77.703999999999994</v>
      </c>
      <c r="FO12" s="9">
        <v>139.62100000000001</v>
      </c>
      <c r="FP12" s="9">
        <v>65.867999999999995</v>
      </c>
      <c r="FQ12" s="9">
        <v>73.751999999999995</v>
      </c>
      <c r="FR12" s="9">
        <v>4.3949999999999996</v>
      </c>
      <c r="FS12" s="9">
        <v>3.3889999999999998</v>
      </c>
      <c r="FT12" s="9">
        <v>1.0069999999999999</v>
      </c>
      <c r="FU12" s="9">
        <v>4.8600000000000003</v>
      </c>
      <c r="FV12" s="9">
        <v>1.9159999999999999</v>
      </c>
      <c r="FW12" s="9">
        <v>2.9449999999999998</v>
      </c>
      <c r="FX12" s="9">
        <v>113.20699999999999</v>
      </c>
      <c r="FY12" s="9">
        <v>53.963000000000001</v>
      </c>
      <c r="FZ12" s="9">
        <v>59.244</v>
      </c>
      <c r="GA12" s="9">
        <v>9.4700000000000006</v>
      </c>
      <c r="GB12" s="9">
        <v>4.3479999999999999</v>
      </c>
      <c r="GC12" s="9">
        <v>5.1219999999999999</v>
      </c>
      <c r="GD12" s="9">
        <v>4.4249999999999998</v>
      </c>
      <c r="GE12" s="9">
        <v>2.637</v>
      </c>
      <c r="GF12" s="9">
        <v>1.788</v>
      </c>
      <c r="GG12" s="9">
        <v>2.6360000000000001</v>
      </c>
      <c r="GH12" s="9">
        <v>1.131</v>
      </c>
      <c r="GI12" s="9">
        <v>1.5049999999999999</v>
      </c>
      <c r="GJ12" s="9">
        <v>2.4089999999999998</v>
      </c>
      <c r="GK12" s="9">
        <v>0.57999999999999996</v>
      </c>
      <c r="GL12" s="9">
        <v>1.829</v>
      </c>
      <c r="GM12" s="9">
        <v>9.4</v>
      </c>
      <c r="GN12" s="9">
        <v>3.62</v>
      </c>
      <c r="GO12" s="9">
        <v>5.78</v>
      </c>
      <c r="GP12" s="9">
        <v>4.1340000000000003</v>
      </c>
      <c r="GQ12" s="9">
        <v>2.5720000000000001</v>
      </c>
      <c r="GR12" s="9">
        <v>1.5629999999999999</v>
      </c>
      <c r="GS12" s="9">
        <v>3.4750000000000001</v>
      </c>
      <c r="GT12" s="9">
        <v>0.502</v>
      </c>
      <c r="GU12" s="9">
        <v>2.9740000000000002</v>
      </c>
      <c r="GV12" s="9">
        <v>1.79</v>
      </c>
      <c r="GW12" s="9">
        <v>0.54700000000000004</v>
      </c>
      <c r="GX12" s="9">
        <v>1.2430000000000001</v>
      </c>
      <c r="GY12" s="9">
        <v>16.798999999999999</v>
      </c>
      <c r="GZ12" s="9">
        <v>9.2409999999999997</v>
      </c>
      <c r="HA12" s="9">
        <v>7.5579999999999998</v>
      </c>
      <c r="HB12" s="9">
        <v>19.792000000000002</v>
      </c>
      <c r="HC12" s="9">
        <v>11.353999999999999</v>
      </c>
      <c r="HD12" s="9">
        <v>8.4380000000000006</v>
      </c>
      <c r="HE12" s="9">
        <v>129.08500000000001</v>
      </c>
      <c r="HF12" s="9">
        <v>59.819000000000003</v>
      </c>
      <c r="HG12" s="9">
        <v>69.266000000000005</v>
      </c>
      <c r="HH12" s="9">
        <v>25.805</v>
      </c>
      <c r="HI12" s="9">
        <v>11.007999999999999</v>
      </c>
      <c r="HJ12" s="9">
        <v>14.795999999999999</v>
      </c>
      <c r="HK12" s="9">
        <v>123.072</v>
      </c>
      <c r="HL12" s="9">
        <v>60.164000000000001</v>
      </c>
      <c r="HM12" s="9">
        <v>62.908000000000001</v>
      </c>
      <c r="HN12" s="9">
        <v>37.122999999999998</v>
      </c>
      <c r="HO12" s="9">
        <v>17.946000000000002</v>
      </c>
      <c r="HP12" s="9">
        <v>19.177</v>
      </c>
      <c r="HQ12" s="9">
        <v>8.4730000000000008</v>
      </c>
      <c r="HR12" s="9">
        <v>4.4160000000000004</v>
      </c>
      <c r="HS12" s="9">
        <v>4.0570000000000004</v>
      </c>
      <c r="HT12" s="9">
        <v>11.319000000000001</v>
      </c>
      <c r="HU12" s="9">
        <v>6.9379999999999997</v>
      </c>
      <c r="HV12" s="9">
        <v>4.3810000000000002</v>
      </c>
      <c r="HW12" s="9">
        <v>17.332000000000001</v>
      </c>
      <c r="HX12" s="9">
        <v>6.5919999999999996</v>
      </c>
      <c r="HY12" s="9">
        <v>10.74</v>
      </c>
      <c r="HZ12" s="9">
        <v>111.753</v>
      </c>
      <c r="IA12" s="9">
        <v>53.226999999999997</v>
      </c>
      <c r="IB12" s="9">
        <v>58.527000000000001</v>
      </c>
      <c r="IC12" s="9">
        <v>20.792000000000002</v>
      </c>
      <c r="ID12" s="9">
        <v>14.298</v>
      </c>
      <c r="IE12" s="9">
        <v>6.4939999999999998</v>
      </c>
      <c r="IF12" s="9">
        <v>14.381</v>
      </c>
      <c r="IG12" s="9">
        <v>10.182</v>
      </c>
      <c r="IH12" s="9">
        <v>4.1989999999999998</v>
      </c>
      <c r="II12" s="9">
        <v>1.488</v>
      </c>
      <c r="IJ12" s="9">
        <v>0.56000000000000005</v>
      </c>
      <c r="IK12" s="9">
        <v>0.92800000000000005</v>
      </c>
      <c r="IL12" s="9">
        <v>0.61099999999999999</v>
      </c>
      <c r="IM12" s="9">
        <v>0.17299999999999999</v>
      </c>
      <c r="IN12" s="9">
        <v>0.438</v>
      </c>
      <c r="IO12" s="9">
        <v>0.20899999999999999</v>
      </c>
      <c r="IP12" s="9">
        <v>0.20899999999999999</v>
      </c>
      <c r="IQ12" s="9">
        <v>0</v>
      </c>
    </row>
    <row r="13" spans="1:251">
      <c r="A13" s="10">
        <v>42767</v>
      </c>
      <c r="B13" s="9">
        <v>6.5819999999999999</v>
      </c>
      <c r="C13" s="9">
        <v>91.394999999999996</v>
      </c>
      <c r="D13" s="9">
        <v>48.829000000000001</v>
      </c>
      <c r="E13" s="9">
        <v>42.566000000000003</v>
      </c>
      <c r="F13" s="9">
        <v>79.807000000000002</v>
      </c>
      <c r="G13" s="9">
        <v>41.265000000000001</v>
      </c>
      <c r="H13" s="9">
        <v>38.542000000000002</v>
      </c>
      <c r="I13" s="9">
        <v>73.635999999999996</v>
      </c>
      <c r="J13" s="9">
        <v>38.783999999999999</v>
      </c>
      <c r="K13" s="9">
        <v>34.851999999999997</v>
      </c>
      <c r="L13" s="9">
        <v>4.0460000000000003</v>
      </c>
      <c r="M13" s="9">
        <v>1.6020000000000001</v>
      </c>
      <c r="N13" s="9">
        <v>2.444</v>
      </c>
      <c r="O13" s="9">
        <v>2.1240000000000001</v>
      </c>
      <c r="P13" s="9">
        <v>0.879</v>
      </c>
      <c r="Q13" s="9">
        <v>1.2450000000000001</v>
      </c>
      <c r="R13" s="9">
        <v>67.959000000000003</v>
      </c>
      <c r="S13" s="9">
        <v>35.313000000000002</v>
      </c>
      <c r="T13" s="9">
        <v>32.646000000000001</v>
      </c>
      <c r="U13" s="9">
        <v>2.875</v>
      </c>
      <c r="V13" s="9">
        <v>1.135</v>
      </c>
      <c r="W13" s="9">
        <v>1.74</v>
      </c>
      <c r="X13" s="9">
        <v>1.3560000000000001</v>
      </c>
      <c r="Y13" s="9">
        <v>0.53900000000000003</v>
      </c>
      <c r="Z13" s="9">
        <v>0.81699999999999995</v>
      </c>
      <c r="AA13" s="9">
        <v>0.60699999999999998</v>
      </c>
      <c r="AB13" s="9">
        <v>0.22600000000000001</v>
      </c>
      <c r="AC13" s="9">
        <v>0.38200000000000001</v>
      </c>
      <c r="AD13" s="9">
        <v>0.91200000000000003</v>
      </c>
      <c r="AE13" s="9">
        <v>0.37</v>
      </c>
      <c r="AF13" s="9">
        <v>0.54200000000000004</v>
      </c>
      <c r="AG13" s="9">
        <v>1.9</v>
      </c>
      <c r="AH13" s="9">
        <v>0.71</v>
      </c>
      <c r="AI13" s="9">
        <v>1.1910000000000001</v>
      </c>
      <c r="AJ13" s="9">
        <v>0.71099999999999997</v>
      </c>
      <c r="AK13" s="9">
        <v>0.53400000000000003</v>
      </c>
      <c r="AL13" s="9">
        <v>0.17699999999999999</v>
      </c>
      <c r="AM13" s="9">
        <v>1.032</v>
      </c>
      <c r="AN13" s="9">
        <v>0.17599999999999999</v>
      </c>
      <c r="AO13" s="9">
        <v>0.85599999999999998</v>
      </c>
      <c r="AP13" s="9">
        <v>0.157</v>
      </c>
      <c r="AQ13" s="9">
        <v>0</v>
      </c>
      <c r="AR13" s="9">
        <v>0.157</v>
      </c>
      <c r="AS13" s="9">
        <v>7.0720000000000001</v>
      </c>
      <c r="AT13" s="9">
        <v>4.1070000000000002</v>
      </c>
      <c r="AU13" s="9">
        <v>2.9649999999999999</v>
      </c>
      <c r="AV13" s="9">
        <v>7.3869999999999996</v>
      </c>
      <c r="AW13" s="9">
        <v>4.0229999999999997</v>
      </c>
      <c r="AX13" s="9">
        <v>3.3639999999999999</v>
      </c>
      <c r="AY13" s="9">
        <v>72.42</v>
      </c>
      <c r="AZ13" s="9">
        <v>37.241999999999997</v>
      </c>
      <c r="BA13" s="9">
        <v>35.177999999999997</v>
      </c>
      <c r="BB13" s="9">
        <v>7.9909999999999997</v>
      </c>
      <c r="BC13" s="9">
        <v>3.6989999999999998</v>
      </c>
      <c r="BD13" s="9">
        <v>4.2930000000000001</v>
      </c>
      <c r="BE13" s="9">
        <v>71.814999999999998</v>
      </c>
      <c r="BF13" s="9">
        <v>37.567</v>
      </c>
      <c r="BG13" s="9">
        <v>34.249000000000002</v>
      </c>
      <c r="BH13" s="9">
        <v>11.262</v>
      </c>
      <c r="BI13" s="9">
        <v>5.31</v>
      </c>
      <c r="BJ13" s="9">
        <v>5.9509999999999996</v>
      </c>
      <c r="BK13" s="9">
        <v>4.117</v>
      </c>
      <c r="BL13" s="9">
        <v>2.411</v>
      </c>
      <c r="BM13" s="9">
        <v>1.7050000000000001</v>
      </c>
      <c r="BN13" s="9">
        <v>3.27</v>
      </c>
      <c r="BO13" s="9">
        <v>1.6120000000000001</v>
      </c>
      <c r="BP13" s="9">
        <v>1.659</v>
      </c>
      <c r="BQ13" s="9">
        <v>3.875</v>
      </c>
      <c r="BR13" s="9">
        <v>1.2869999999999999</v>
      </c>
      <c r="BS13" s="9">
        <v>2.5870000000000002</v>
      </c>
      <c r="BT13" s="9">
        <v>68.545000000000002</v>
      </c>
      <c r="BU13" s="9">
        <v>35.954999999999998</v>
      </c>
      <c r="BV13" s="9">
        <v>32.590000000000003</v>
      </c>
      <c r="BW13" s="9">
        <v>11.587999999999999</v>
      </c>
      <c r="BX13" s="9">
        <v>7.5640000000000001</v>
      </c>
      <c r="BY13" s="9">
        <v>4.024</v>
      </c>
      <c r="BZ13" s="9">
        <v>8.3390000000000004</v>
      </c>
      <c r="CA13" s="9">
        <v>5.484</v>
      </c>
      <c r="CB13" s="9">
        <v>2.855</v>
      </c>
      <c r="CC13" s="9">
        <v>0.28199999999999997</v>
      </c>
      <c r="CD13" s="9">
        <v>0.28199999999999997</v>
      </c>
      <c r="CE13" s="9">
        <v>0</v>
      </c>
      <c r="CF13" s="9">
        <v>0.161</v>
      </c>
      <c r="CG13" s="9">
        <v>0.161</v>
      </c>
      <c r="CH13" s="9">
        <v>0</v>
      </c>
      <c r="CI13" s="9">
        <v>0.122</v>
      </c>
      <c r="CJ13" s="9">
        <v>0.122</v>
      </c>
      <c r="CK13" s="9">
        <v>0</v>
      </c>
      <c r="CL13" s="9">
        <v>0</v>
      </c>
      <c r="CM13" s="9">
        <v>0</v>
      </c>
      <c r="CN13" s="9">
        <v>0</v>
      </c>
      <c r="CO13" s="9">
        <v>0.16</v>
      </c>
      <c r="CP13" s="9">
        <v>0</v>
      </c>
      <c r="CQ13" s="9">
        <v>0.16</v>
      </c>
      <c r="CR13" s="9">
        <v>7.5999999999999998E-2</v>
      </c>
      <c r="CS13" s="9">
        <v>0</v>
      </c>
      <c r="CT13" s="9">
        <v>7.5999999999999998E-2</v>
      </c>
      <c r="CU13" s="9">
        <v>0</v>
      </c>
      <c r="CV13" s="9">
        <v>0</v>
      </c>
      <c r="CW13" s="9">
        <v>0</v>
      </c>
      <c r="CX13" s="9">
        <v>8.3000000000000004E-2</v>
      </c>
      <c r="CY13" s="9">
        <v>0</v>
      </c>
      <c r="CZ13" s="9">
        <v>8.3000000000000004E-2</v>
      </c>
      <c r="DA13" s="9">
        <v>2.8069999999999999</v>
      </c>
      <c r="DB13" s="9">
        <v>1.7969999999999999</v>
      </c>
      <c r="DC13" s="9">
        <v>1.01</v>
      </c>
      <c r="DD13" s="9">
        <v>218.137</v>
      </c>
      <c r="DE13" s="9">
        <v>110.68300000000001</v>
      </c>
      <c r="DF13" s="9">
        <v>107.455</v>
      </c>
      <c r="DG13" s="9">
        <v>41.314</v>
      </c>
      <c r="DH13" s="9">
        <v>19.698</v>
      </c>
      <c r="DI13" s="9">
        <v>21.616</v>
      </c>
      <c r="DJ13" s="9">
        <v>19.166</v>
      </c>
      <c r="DK13" s="9">
        <v>8.9290000000000003</v>
      </c>
      <c r="DL13" s="9">
        <v>10.237</v>
      </c>
      <c r="DM13" s="9">
        <v>9.2409999999999997</v>
      </c>
      <c r="DN13" s="9">
        <v>3.5489999999999999</v>
      </c>
      <c r="DO13" s="9">
        <v>5.6920000000000002</v>
      </c>
      <c r="DP13" s="9">
        <v>9.9250000000000007</v>
      </c>
      <c r="DQ13" s="9">
        <v>5.38</v>
      </c>
      <c r="DR13" s="9">
        <v>4.5449999999999999</v>
      </c>
      <c r="DS13" s="9">
        <v>11.132999999999999</v>
      </c>
      <c r="DT13" s="9">
        <v>4.5599999999999996</v>
      </c>
      <c r="DU13" s="9">
        <v>6.5730000000000004</v>
      </c>
      <c r="DV13" s="9">
        <v>8.0329999999999995</v>
      </c>
      <c r="DW13" s="9">
        <v>4.3689999999999998</v>
      </c>
      <c r="DX13" s="9">
        <v>3.6640000000000001</v>
      </c>
      <c r="DY13" s="9">
        <v>5.8659999999999997</v>
      </c>
      <c r="DZ13" s="9">
        <v>2.9860000000000002</v>
      </c>
      <c r="EA13" s="9">
        <v>2.879</v>
      </c>
      <c r="EB13" s="9">
        <v>8.1159999999999997</v>
      </c>
      <c r="EC13" s="9">
        <v>4.0090000000000003</v>
      </c>
      <c r="ED13" s="9">
        <v>4.1070000000000002</v>
      </c>
      <c r="EE13" s="9">
        <v>2.9359999999999999</v>
      </c>
      <c r="EF13" s="9">
        <v>2.1080000000000001</v>
      </c>
      <c r="EG13" s="9">
        <v>0.82699999999999996</v>
      </c>
      <c r="EH13" s="9">
        <v>2.952</v>
      </c>
      <c r="EI13" s="9">
        <v>0.87</v>
      </c>
      <c r="EJ13" s="9">
        <v>2.0819999999999999</v>
      </c>
      <c r="EK13" s="9">
        <v>2.2290000000000001</v>
      </c>
      <c r="EL13" s="9">
        <v>1.0309999999999999</v>
      </c>
      <c r="EM13" s="9">
        <v>1.198</v>
      </c>
      <c r="EN13" s="9">
        <v>5.1840000000000002</v>
      </c>
      <c r="EO13" s="9">
        <v>1.9339999999999999</v>
      </c>
      <c r="EP13" s="9">
        <v>3.2509999999999999</v>
      </c>
      <c r="EQ13" s="9">
        <v>2.5169999999999999</v>
      </c>
      <c r="ER13" s="9">
        <v>0.89800000000000002</v>
      </c>
      <c r="ES13" s="9">
        <v>1.619</v>
      </c>
      <c r="ET13" s="9">
        <v>1.1419999999999999</v>
      </c>
      <c r="EU13" s="9">
        <v>0.55500000000000005</v>
      </c>
      <c r="EV13" s="9">
        <v>0.58699999999999997</v>
      </c>
      <c r="EW13" s="9">
        <v>1.5249999999999999</v>
      </c>
      <c r="EX13" s="9">
        <v>0.48</v>
      </c>
      <c r="EY13" s="9">
        <v>1.0449999999999999</v>
      </c>
      <c r="EZ13" s="9">
        <v>12.397</v>
      </c>
      <c r="FA13" s="9">
        <v>6.4829999999999997</v>
      </c>
      <c r="FB13" s="9">
        <v>5.915</v>
      </c>
      <c r="FC13" s="9">
        <v>6.7690000000000001</v>
      </c>
      <c r="FD13" s="9">
        <v>2.4460000000000002</v>
      </c>
      <c r="FE13" s="9">
        <v>4.3220000000000001</v>
      </c>
      <c r="FF13" s="9">
        <v>22.148</v>
      </c>
      <c r="FG13" s="9">
        <v>10.769</v>
      </c>
      <c r="FH13" s="9">
        <v>11.379</v>
      </c>
      <c r="FI13" s="9">
        <v>176.82400000000001</v>
      </c>
      <c r="FJ13" s="9">
        <v>90.984999999999999</v>
      </c>
      <c r="FK13" s="9">
        <v>85.838999999999999</v>
      </c>
      <c r="FL13" s="9">
        <v>152.452</v>
      </c>
      <c r="FM13" s="9">
        <v>75.954999999999998</v>
      </c>
      <c r="FN13" s="9">
        <v>76.497</v>
      </c>
      <c r="FO13" s="9">
        <v>141.62200000000001</v>
      </c>
      <c r="FP13" s="9">
        <v>69.941999999999993</v>
      </c>
      <c r="FQ13" s="9">
        <v>71.680000000000007</v>
      </c>
      <c r="FR13" s="9">
        <v>7.0670000000000002</v>
      </c>
      <c r="FS13" s="9">
        <v>3.6120000000000001</v>
      </c>
      <c r="FT13" s="9">
        <v>3.4550000000000001</v>
      </c>
      <c r="FU13" s="9">
        <v>3.7629999999999999</v>
      </c>
      <c r="FV13" s="9">
        <v>2.4009999999999998</v>
      </c>
      <c r="FW13" s="9">
        <v>1.3620000000000001</v>
      </c>
      <c r="FX13" s="9">
        <v>112.824</v>
      </c>
      <c r="FY13" s="9">
        <v>59.75</v>
      </c>
      <c r="FZ13" s="9">
        <v>53.073</v>
      </c>
      <c r="GA13" s="9">
        <v>11.352</v>
      </c>
      <c r="GB13" s="9">
        <v>4.1539999999999999</v>
      </c>
      <c r="GC13" s="9">
        <v>7.1980000000000004</v>
      </c>
      <c r="GD13" s="9">
        <v>2.867</v>
      </c>
      <c r="GE13" s="9">
        <v>2.1230000000000002</v>
      </c>
      <c r="GF13" s="9">
        <v>0.74399999999999999</v>
      </c>
      <c r="GG13" s="9">
        <v>3.7829999999999999</v>
      </c>
      <c r="GH13" s="9">
        <v>0.79</v>
      </c>
      <c r="GI13" s="9">
        <v>2.992</v>
      </c>
      <c r="GJ13" s="9">
        <v>4.702</v>
      </c>
      <c r="GK13" s="9">
        <v>1.24</v>
      </c>
      <c r="GL13" s="9">
        <v>3.4620000000000002</v>
      </c>
      <c r="GM13" s="9">
        <v>7.484</v>
      </c>
      <c r="GN13" s="9">
        <v>2.6970000000000001</v>
      </c>
      <c r="GO13" s="9">
        <v>4.7869999999999999</v>
      </c>
      <c r="GP13" s="9">
        <v>2.8839999999999999</v>
      </c>
      <c r="GQ13" s="9">
        <v>1.4850000000000001</v>
      </c>
      <c r="GR13" s="9">
        <v>1.4</v>
      </c>
      <c r="GS13" s="9">
        <v>2.7589999999999999</v>
      </c>
      <c r="GT13" s="9">
        <v>0.68899999999999995</v>
      </c>
      <c r="GU13" s="9">
        <v>2.0699999999999998</v>
      </c>
      <c r="GV13" s="9">
        <v>1.841</v>
      </c>
      <c r="GW13" s="9">
        <v>0.52400000000000002</v>
      </c>
      <c r="GX13" s="9">
        <v>1.3169999999999999</v>
      </c>
      <c r="GY13" s="9">
        <v>20.792000000000002</v>
      </c>
      <c r="GZ13" s="9">
        <v>9.3539999999999992</v>
      </c>
      <c r="HA13" s="9">
        <v>11.438000000000001</v>
      </c>
      <c r="HB13" s="9">
        <v>20.468</v>
      </c>
      <c r="HC13" s="9">
        <v>11.702</v>
      </c>
      <c r="HD13" s="9">
        <v>8.766</v>
      </c>
      <c r="HE13" s="9">
        <v>131.98400000000001</v>
      </c>
      <c r="HF13" s="9">
        <v>64.253</v>
      </c>
      <c r="HG13" s="9">
        <v>67.730999999999995</v>
      </c>
      <c r="HH13" s="9">
        <v>25.475000000000001</v>
      </c>
      <c r="HI13" s="9">
        <v>12.999000000000001</v>
      </c>
      <c r="HJ13" s="9">
        <v>12.476000000000001</v>
      </c>
      <c r="HK13" s="9">
        <v>126.977</v>
      </c>
      <c r="HL13" s="9">
        <v>62.956000000000003</v>
      </c>
      <c r="HM13" s="9">
        <v>64.021000000000001</v>
      </c>
      <c r="HN13" s="9">
        <v>34.753999999999998</v>
      </c>
      <c r="HO13" s="9">
        <v>18.062999999999999</v>
      </c>
      <c r="HP13" s="9">
        <v>16.690000000000001</v>
      </c>
      <c r="HQ13" s="9">
        <v>11.19</v>
      </c>
      <c r="HR13" s="9">
        <v>6.6379999999999999</v>
      </c>
      <c r="HS13" s="9">
        <v>4.5519999999999996</v>
      </c>
      <c r="HT13" s="9">
        <v>9.2789999999999999</v>
      </c>
      <c r="HU13" s="9">
        <v>5.0640000000000001</v>
      </c>
      <c r="HV13" s="9">
        <v>4.2140000000000004</v>
      </c>
      <c r="HW13" s="9">
        <v>14.285</v>
      </c>
      <c r="HX13" s="9">
        <v>6.3609999999999998</v>
      </c>
      <c r="HY13" s="9">
        <v>7.9240000000000004</v>
      </c>
      <c r="HZ13" s="9">
        <v>117.699</v>
      </c>
      <c r="IA13" s="9">
        <v>57.892000000000003</v>
      </c>
      <c r="IB13" s="9">
        <v>59.807000000000002</v>
      </c>
      <c r="IC13" s="9">
        <v>24.370999999999999</v>
      </c>
      <c r="ID13" s="9">
        <v>15.03</v>
      </c>
      <c r="IE13" s="9">
        <v>9.3420000000000005</v>
      </c>
      <c r="IF13" s="9">
        <v>15.111000000000001</v>
      </c>
      <c r="IG13" s="9">
        <v>9.234</v>
      </c>
      <c r="IH13" s="9">
        <v>5.8769999999999998</v>
      </c>
      <c r="II13" s="9">
        <v>1.214</v>
      </c>
      <c r="IJ13" s="9">
        <v>0.39100000000000001</v>
      </c>
      <c r="IK13" s="9">
        <v>0.82199999999999995</v>
      </c>
      <c r="IL13" s="9">
        <v>0.39100000000000001</v>
      </c>
      <c r="IM13" s="9">
        <v>0.39100000000000001</v>
      </c>
      <c r="IN13" s="9">
        <v>0</v>
      </c>
      <c r="IO13" s="9">
        <v>0.22700000000000001</v>
      </c>
      <c r="IP13" s="9">
        <v>0</v>
      </c>
      <c r="IQ13" s="9">
        <v>0.22700000000000001</v>
      </c>
    </row>
    <row r="14" spans="1:251">
      <c r="A14" s="10">
        <v>43132</v>
      </c>
      <c r="B14" s="9">
        <v>7.5590000000000002</v>
      </c>
      <c r="C14" s="9">
        <v>86.843000000000004</v>
      </c>
      <c r="D14" s="9">
        <v>45.841999999999999</v>
      </c>
      <c r="E14" s="9">
        <v>41</v>
      </c>
      <c r="F14" s="9">
        <v>74.721999999999994</v>
      </c>
      <c r="G14" s="9">
        <v>37.887</v>
      </c>
      <c r="H14" s="9">
        <v>36.835000000000001</v>
      </c>
      <c r="I14" s="9">
        <v>70.858000000000004</v>
      </c>
      <c r="J14" s="9">
        <v>35.966999999999999</v>
      </c>
      <c r="K14" s="9">
        <v>34.890999999999998</v>
      </c>
      <c r="L14" s="9">
        <v>2.15</v>
      </c>
      <c r="M14" s="9">
        <v>0.96499999999999997</v>
      </c>
      <c r="N14" s="9">
        <v>1.1850000000000001</v>
      </c>
      <c r="O14" s="9">
        <v>1.714</v>
      </c>
      <c r="P14" s="9">
        <v>0.95499999999999996</v>
      </c>
      <c r="Q14" s="9">
        <v>0.76</v>
      </c>
      <c r="R14" s="9">
        <v>63.183</v>
      </c>
      <c r="S14" s="9">
        <v>31.274999999999999</v>
      </c>
      <c r="T14" s="9">
        <v>31.908000000000001</v>
      </c>
      <c r="U14" s="9">
        <v>1.869</v>
      </c>
      <c r="V14" s="9">
        <v>0.93400000000000005</v>
      </c>
      <c r="W14" s="9">
        <v>0.93500000000000005</v>
      </c>
      <c r="X14" s="9">
        <v>0.82299999999999995</v>
      </c>
      <c r="Y14" s="9">
        <v>0.47699999999999998</v>
      </c>
      <c r="Z14" s="9">
        <v>0.34599999999999997</v>
      </c>
      <c r="AA14" s="9">
        <v>0.39200000000000002</v>
      </c>
      <c r="AB14" s="9">
        <v>0.215</v>
      </c>
      <c r="AC14" s="9">
        <v>0.17799999999999999</v>
      </c>
      <c r="AD14" s="9">
        <v>0.65300000000000002</v>
      </c>
      <c r="AE14" s="9">
        <v>0.24199999999999999</v>
      </c>
      <c r="AF14" s="9">
        <v>0.41099999999999998</v>
      </c>
      <c r="AG14" s="9">
        <v>1.7929999999999999</v>
      </c>
      <c r="AH14" s="9">
        <v>0.82</v>
      </c>
      <c r="AI14" s="9">
        <v>0.97199999999999998</v>
      </c>
      <c r="AJ14" s="9">
        <v>1.014</v>
      </c>
      <c r="AK14" s="9">
        <v>0.51100000000000001</v>
      </c>
      <c r="AL14" s="9">
        <v>0.503</v>
      </c>
      <c r="AM14" s="9">
        <v>0.48699999999999999</v>
      </c>
      <c r="AN14" s="9">
        <v>8.6999999999999994E-2</v>
      </c>
      <c r="AO14" s="9">
        <v>0.4</v>
      </c>
      <c r="AP14" s="9">
        <v>0.29199999999999998</v>
      </c>
      <c r="AQ14" s="9">
        <v>0.223</v>
      </c>
      <c r="AR14" s="9">
        <v>6.8000000000000005E-2</v>
      </c>
      <c r="AS14" s="9">
        <v>7.8780000000000001</v>
      </c>
      <c r="AT14" s="9">
        <v>4.8579999999999997</v>
      </c>
      <c r="AU14" s="9">
        <v>3.02</v>
      </c>
      <c r="AV14" s="9">
        <v>5.95</v>
      </c>
      <c r="AW14" s="9">
        <v>2.9950000000000001</v>
      </c>
      <c r="AX14" s="9">
        <v>2.9550000000000001</v>
      </c>
      <c r="AY14" s="9">
        <v>68.772000000000006</v>
      </c>
      <c r="AZ14" s="9">
        <v>34.893000000000001</v>
      </c>
      <c r="BA14" s="9">
        <v>33.878999999999998</v>
      </c>
      <c r="BB14" s="9">
        <v>7.1420000000000003</v>
      </c>
      <c r="BC14" s="9">
        <v>3.5059999999999998</v>
      </c>
      <c r="BD14" s="9">
        <v>3.6349999999999998</v>
      </c>
      <c r="BE14" s="9">
        <v>67.581000000000003</v>
      </c>
      <c r="BF14" s="9">
        <v>34.381</v>
      </c>
      <c r="BG14" s="9">
        <v>33.200000000000003</v>
      </c>
      <c r="BH14" s="9">
        <v>9.5909999999999993</v>
      </c>
      <c r="BI14" s="9">
        <v>4.6900000000000004</v>
      </c>
      <c r="BJ14" s="9">
        <v>4.9009999999999998</v>
      </c>
      <c r="BK14" s="9">
        <v>3.5009999999999999</v>
      </c>
      <c r="BL14" s="9">
        <v>1.8109999999999999</v>
      </c>
      <c r="BM14" s="9">
        <v>1.6890000000000001</v>
      </c>
      <c r="BN14" s="9">
        <v>2.4500000000000002</v>
      </c>
      <c r="BO14" s="9">
        <v>1.1839999999999999</v>
      </c>
      <c r="BP14" s="9">
        <v>1.266</v>
      </c>
      <c r="BQ14" s="9">
        <v>3.641</v>
      </c>
      <c r="BR14" s="9">
        <v>1.6950000000000001</v>
      </c>
      <c r="BS14" s="9">
        <v>1.946</v>
      </c>
      <c r="BT14" s="9">
        <v>65.131</v>
      </c>
      <c r="BU14" s="9">
        <v>33.197000000000003</v>
      </c>
      <c r="BV14" s="9">
        <v>31.934000000000001</v>
      </c>
      <c r="BW14" s="9">
        <v>12.12</v>
      </c>
      <c r="BX14" s="9">
        <v>7.9550000000000001</v>
      </c>
      <c r="BY14" s="9">
        <v>4.165</v>
      </c>
      <c r="BZ14" s="9">
        <v>7.218</v>
      </c>
      <c r="CA14" s="9">
        <v>4.5659999999999998</v>
      </c>
      <c r="CB14" s="9">
        <v>2.6520000000000001</v>
      </c>
      <c r="CC14" s="9">
        <v>0.41699999999999998</v>
      </c>
      <c r="CD14" s="9">
        <v>0.41699999999999998</v>
      </c>
      <c r="CE14" s="9">
        <v>0</v>
      </c>
      <c r="CF14" s="9">
        <v>0.41699999999999998</v>
      </c>
      <c r="CG14" s="9">
        <v>0.41699999999999998</v>
      </c>
      <c r="CH14" s="9">
        <v>0</v>
      </c>
      <c r="CI14" s="9">
        <v>0</v>
      </c>
      <c r="CJ14" s="9">
        <v>0</v>
      </c>
      <c r="CK14" s="9">
        <v>0</v>
      </c>
      <c r="CL14" s="9">
        <v>0</v>
      </c>
      <c r="CM14" s="9">
        <v>0</v>
      </c>
      <c r="CN14" s="9">
        <v>0</v>
      </c>
      <c r="CO14" s="9">
        <v>0.52900000000000003</v>
      </c>
      <c r="CP14" s="9">
        <v>0.215</v>
      </c>
      <c r="CQ14" s="9">
        <v>0.314</v>
      </c>
      <c r="CR14" s="9">
        <v>5.8999999999999997E-2</v>
      </c>
      <c r="CS14" s="9">
        <v>5.8999999999999997E-2</v>
      </c>
      <c r="CT14" s="9">
        <v>0</v>
      </c>
      <c r="CU14" s="9">
        <v>0.4</v>
      </c>
      <c r="CV14" s="9">
        <v>0.156</v>
      </c>
      <c r="CW14" s="9">
        <v>0.24399999999999999</v>
      </c>
      <c r="CX14" s="9">
        <v>7.0000000000000007E-2</v>
      </c>
      <c r="CY14" s="9">
        <v>0</v>
      </c>
      <c r="CZ14" s="9">
        <v>7.0000000000000007E-2</v>
      </c>
      <c r="DA14" s="9">
        <v>3.956</v>
      </c>
      <c r="DB14" s="9">
        <v>2.7559999999999998</v>
      </c>
      <c r="DC14" s="9">
        <v>1.1990000000000001</v>
      </c>
      <c r="DD14" s="9">
        <v>227.51300000000001</v>
      </c>
      <c r="DE14" s="9">
        <v>115.383</v>
      </c>
      <c r="DF14" s="9">
        <v>112.13</v>
      </c>
      <c r="DG14" s="9">
        <v>47.521999999999998</v>
      </c>
      <c r="DH14" s="9">
        <v>26.047999999999998</v>
      </c>
      <c r="DI14" s="9">
        <v>21.474</v>
      </c>
      <c r="DJ14" s="9">
        <v>24.376000000000001</v>
      </c>
      <c r="DK14" s="9">
        <v>13.815</v>
      </c>
      <c r="DL14" s="9">
        <v>10.561</v>
      </c>
      <c r="DM14" s="9">
        <v>12.48</v>
      </c>
      <c r="DN14" s="9">
        <v>6.9039999999999999</v>
      </c>
      <c r="DO14" s="9">
        <v>5.5759999999999996</v>
      </c>
      <c r="DP14" s="9">
        <v>11.711</v>
      </c>
      <c r="DQ14" s="9">
        <v>6.9109999999999996</v>
      </c>
      <c r="DR14" s="9">
        <v>4.8</v>
      </c>
      <c r="DS14" s="9">
        <v>15.461</v>
      </c>
      <c r="DT14" s="9">
        <v>8.7210000000000001</v>
      </c>
      <c r="DU14" s="9">
        <v>6.7389999999999999</v>
      </c>
      <c r="DV14" s="9">
        <v>8.7309999999999999</v>
      </c>
      <c r="DW14" s="9">
        <v>5.0940000000000003</v>
      </c>
      <c r="DX14" s="9">
        <v>3.637</v>
      </c>
      <c r="DY14" s="9">
        <v>8.1159999999999997</v>
      </c>
      <c r="DZ14" s="9">
        <v>5.16</v>
      </c>
      <c r="EA14" s="9">
        <v>2.9569999999999999</v>
      </c>
      <c r="EB14" s="9">
        <v>9.4269999999999996</v>
      </c>
      <c r="EC14" s="9">
        <v>5.6660000000000004</v>
      </c>
      <c r="ED14" s="9">
        <v>3.7610000000000001</v>
      </c>
      <c r="EE14" s="9">
        <v>4.3789999999999996</v>
      </c>
      <c r="EF14" s="9">
        <v>3.3650000000000002</v>
      </c>
      <c r="EG14" s="9">
        <v>1.0149999999999999</v>
      </c>
      <c r="EH14" s="9">
        <v>2.8519999999999999</v>
      </c>
      <c r="EI14" s="9">
        <v>1.3360000000000001</v>
      </c>
      <c r="EJ14" s="9">
        <v>1.5169999999999999</v>
      </c>
      <c r="EK14" s="9">
        <v>2.1949999999999998</v>
      </c>
      <c r="EL14" s="9">
        <v>0.96599999999999997</v>
      </c>
      <c r="EM14" s="9">
        <v>1.2290000000000001</v>
      </c>
      <c r="EN14" s="9">
        <v>6.8339999999999996</v>
      </c>
      <c r="EO14" s="9">
        <v>2.99</v>
      </c>
      <c r="EP14" s="9">
        <v>3.8439999999999999</v>
      </c>
      <c r="EQ14" s="9">
        <v>4.1269999999999998</v>
      </c>
      <c r="ER14" s="9">
        <v>2.2400000000000002</v>
      </c>
      <c r="ES14" s="9">
        <v>1.887</v>
      </c>
      <c r="ET14" s="9">
        <v>1.075</v>
      </c>
      <c r="EU14" s="9">
        <v>0.39100000000000001</v>
      </c>
      <c r="EV14" s="9">
        <v>0.68400000000000005</v>
      </c>
      <c r="EW14" s="9">
        <v>1.6319999999999999</v>
      </c>
      <c r="EX14" s="9">
        <v>0.35899999999999999</v>
      </c>
      <c r="EY14" s="9">
        <v>1.2729999999999999</v>
      </c>
      <c r="EZ14" s="9">
        <v>16.003</v>
      </c>
      <c r="FA14" s="9">
        <v>8.8350000000000009</v>
      </c>
      <c r="FB14" s="9">
        <v>7.1680000000000001</v>
      </c>
      <c r="FC14" s="9">
        <v>8.3729999999999993</v>
      </c>
      <c r="FD14" s="9">
        <v>4.9800000000000004</v>
      </c>
      <c r="FE14" s="9">
        <v>3.3929999999999998</v>
      </c>
      <c r="FF14" s="9">
        <v>23.145</v>
      </c>
      <c r="FG14" s="9">
        <v>12.233000000000001</v>
      </c>
      <c r="FH14" s="9">
        <v>10.913</v>
      </c>
      <c r="FI14" s="9">
        <v>179.99100000000001</v>
      </c>
      <c r="FJ14" s="9">
        <v>89.335999999999999</v>
      </c>
      <c r="FK14" s="9">
        <v>90.656000000000006</v>
      </c>
      <c r="FL14" s="9">
        <v>158.61199999999999</v>
      </c>
      <c r="FM14" s="9">
        <v>74.567999999999998</v>
      </c>
      <c r="FN14" s="9">
        <v>84.043999999999997</v>
      </c>
      <c r="FO14" s="9">
        <v>148.19</v>
      </c>
      <c r="FP14" s="9">
        <v>70.195999999999998</v>
      </c>
      <c r="FQ14" s="9">
        <v>77.994</v>
      </c>
      <c r="FR14" s="9">
        <v>4.6029999999999998</v>
      </c>
      <c r="FS14" s="9">
        <v>1.9079999999999999</v>
      </c>
      <c r="FT14" s="9">
        <v>2.6949999999999998</v>
      </c>
      <c r="FU14" s="9">
        <v>5.819</v>
      </c>
      <c r="FV14" s="9">
        <v>2.464</v>
      </c>
      <c r="FW14" s="9">
        <v>3.355</v>
      </c>
      <c r="FX14" s="9">
        <v>122.693</v>
      </c>
      <c r="FY14" s="9">
        <v>60.265000000000001</v>
      </c>
      <c r="FZ14" s="9">
        <v>62.427999999999997</v>
      </c>
      <c r="GA14" s="9">
        <v>9.9220000000000006</v>
      </c>
      <c r="GB14" s="9">
        <v>1.478</v>
      </c>
      <c r="GC14" s="9">
        <v>8.4440000000000008</v>
      </c>
      <c r="GD14" s="9">
        <v>3.548</v>
      </c>
      <c r="GE14" s="9">
        <v>0.91600000000000004</v>
      </c>
      <c r="GF14" s="9">
        <v>2.6320000000000001</v>
      </c>
      <c r="GG14" s="9">
        <v>2.5299999999999998</v>
      </c>
      <c r="GH14" s="9">
        <v>0.56299999999999994</v>
      </c>
      <c r="GI14" s="9">
        <v>1.9670000000000001</v>
      </c>
      <c r="GJ14" s="9">
        <v>3.8439999999999999</v>
      </c>
      <c r="GK14" s="9">
        <v>0</v>
      </c>
      <c r="GL14" s="9">
        <v>3.8439999999999999</v>
      </c>
      <c r="GM14" s="9">
        <v>9.73</v>
      </c>
      <c r="GN14" s="9">
        <v>3.9449999999999998</v>
      </c>
      <c r="GO14" s="9">
        <v>5.7850000000000001</v>
      </c>
      <c r="GP14" s="9">
        <v>4.056</v>
      </c>
      <c r="GQ14" s="9">
        <v>2.524</v>
      </c>
      <c r="GR14" s="9">
        <v>1.5329999999999999</v>
      </c>
      <c r="GS14" s="9">
        <v>3.41</v>
      </c>
      <c r="GT14" s="9">
        <v>0.99</v>
      </c>
      <c r="GU14" s="9">
        <v>2.42</v>
      </c>
      <c r="GV14" s="9">
        <v>2.2639999999999998</v>
      </c>
      <c r="GW14" s="9">
        <v>0.43099999999999999</v>
      </c>
      <c r="GX14" s="9">
        <v>1.833</v>
      </c>
      <c r="GY14" s="9">
        <v>16.266999999999999</v>
      </c>
      <c r="GZ14" s="9">
        <v>8.8789999999999996</v>
      </c>
      <c r="HA14" s="9">
        <v>7.3879999999999999</v>
      </c>
      <c r="HB14" s="9">
        <v>23.324999999999999</v>
      </c>
      <c r="HC14" s="9">
        <v>11.15</v>
      </c>
      <c r="HD14" s="9">
        <v>12.175000000000001</v>
      </c>
      <c r="HE14" s="9">
        <v>135.28700000000001</v>
      </c>
      <c r="HF14" s="9">
        <v>63.417999999999999</v>
      </c>
      <c r="HG14" s="9">
        <v>71.869</v>
      </c>
      <c r="HH14" s="9">
        <v>29.123999999999999</v>
      </c>
      <c r="HI14" s="9">
        <v>13.988</v>
      </c>
      <c r="HJ14" s="9">
        <v>15.135999999999999</v>
      </c>
      <c r="HK14" s="9">
        <v>129.489</v>
      </c>
      <c r="HL14" s="9">
        <v>60.58</v>
      </c>
      <c r="HM14" s="9">
        <v>68.909000000000006</v>
      </c>
      <c r="HN14" s="9">
        <v>40.981999999999999</v>
      </c>
      <c r="HO14" s="9">
        <v>20.079999999999998</v>
      </c>
      <c r="HP14" s="9">
        <v>20.902000000000001</v>
      </c>
      <c r="HQ14" s="9">
        <v>11.465999999999999</v>
      </c>
      <c r="HR14" s="9">
        <v>5.0570000000000004</v>
      </c>
      <c r="HS14" s="9">
        <v>6.4089999999999998</v>
      </c>
      <c r="HT14" s="9">
        <v>11.858000000000001</v>
      </c>
      <c r="HU14" s="9">
        <v>6.0919999999999996</v>
      </c>
      <c r="HV14" s="9">
        <v>5.766</v>
      </c>
      <c r="HW14" s="9">
        <v>17.657</v>
      </c>
      <c r="HX14" s="9">
        <v>8.9309999999999992</v>
      </c>
      <c r="HY14" s="9">
        <v>8.7260000000000009</v>
      </c>
      <c r="HZ14" s="9">
        <v>117.63</v>
      </c>
      <c r="IA14" s="9">
        <v>54.487000000000002</v>
      </c>
      <c r="IB14" s="9">
        <v>63.143000000000001</v>
      </c>
      <c r="IC14" s="9">
        <v>21.379000000000001</v>
      </c>
      <c r="ID14" s="9">
        <v>14.768000000000001</v>
      </c>
      <c r="IE14" s="9">
        <v>6.6109999999999998</v>
      </c>
      <c r="IF14" s="9">
        <v>13.153</v>
      </c>
      <c r="IG14" s="9">
        <v>9.7829999999999995</v>
      </c>
      <c r="IH14" s="9">
        <v>3.37</v>
      </c>
      <c r="II14" s="9">
        <v>1.804</v>
      </c>
      <c r="IJ14" s="9">
        <v>1.109</v>
      </c>
      <c r="IK14" s="9">
        <v>0.69499999999999995</v>
      </c>
      <c r="IL14" s="9">
        <v>0.94299999999999995</v>
      </c>
      <c r="IM14" s="9">
        <v>0.74</v>
      </c>
      <c r="IN14" s="9">
        <v>0.20300000000000001</v>
      </c>
      <c r="IO14" s="9">
        <v>0.36899999999999999</v>
      </c>
      <c r="IP14" s="9">
        <v>0.36899999999999999</v>
      </c>
      <c r="IQ14" s="9">
        <v>0</v>
      </c>
    </row>
    <row r="15" spans="1:251">
      <c r="A15" s="10">
        <v>43497</v>
      </c>
      <c r="B15" s="9">
        <v>6.2380000000000004</v>
      </c>
      <c r="C15" s="9">
        <v>84.451999999999998</v>
      </c>
      <c r="D15" s="9">
        <v>42.951999999999998</v>
      </c>
      <c r="E15" s="9">
        <v>41.5</v>
      </c>
      <c r="F15" s="9">
        <v>76.061000000000007</v>
      </c>
      <c r="G15" s="9">
        <v>37.584000000000003</v>
      </c>
      <c r="H15" s="9">
        <v>38.475999999999999</v>
      </c>
      <c r="I15" s="9">
        <v>71.058999999999997</v>
      </c>
      <c r="J15" s="9">
        <v>35.229999999999997</v>
      </c>
      <c r="K15" s="9">
        <v>35.829000000000001</v>
      </c>
      <c r="L15" s="9">
        <v>3.1869999999999998</v>
      </c>
      <c r="M15" s="9">
        <v>1.27</v>
      </c>
      <c r="N15" s="9">
        <v>1.917</v>
      </c>
      <c r="O15" s="9">
        <v>1.696</v>
      </c>
      <c r="P15" s="9">
        <v>0.96599999999999997</v>
      </c>
      <c r="Q15" s="9">
        <v>0.72899999999999998</v>
      </c>
      <c r="R15" s="9">
        <v>63.063000000000002</v>
      </c>
      <c r="S15" s="9">
        <v>30.603000000000002</v>
      </c>
      <c r="T15" s="9">
        <v>32.46</v>
      </c>
      <c r="U15" s="9">
        <v>2.2770000000000001</v>
      </c>
      <c r="V15" s="9">
        <v>0.85299999999999998</v>
      </c>
      <c r="W15" s="9">
        <v>1.4239999999999999</v>
      </c>
      <c r="X15" s="9">
        <v>1.087</v>
      </c>
      <c r="Y15" s="9">
        <v>0.53500000000000003</v>
      </c>
      <c r="Z15" s="9">
        <v>0.55200000000000005</v>
      </c>
      <c r="AA15" s="9">
        <v>1.0820000000000001</v>
      </c>
      <c r="AB15" s="9">
        <v>0.318</v>
      </c>
      <c r="AC15" s="9">
        <v>0.76400000000000001</v>
      </c>
      <c r="AD15" s="9">
        <v>0.108</v>
      </c>
      <c r="AE15" s="9">
        <v>0</v>
      </c>
      <c r="AF15" s="9">
        <v>0.108</v>
      </c>
      <c r="AG15" s="9">
        <v>3.4009999999999998</v>
      </c>
      <c r="AH15" s="9">
        <v>1.351</v>
      </c>
      <c r="AI15" s="9">
        <v>2.0499999999999998</v>
      </c>
      <c r="AJ15" s="9">
        <v>2.109</v>
      </c>
      <c r="AK15" s="9">
        <v>1.08</v>
      </c>
      <c r="AL15" s="9">
        <v>1.0289999999999999</v>
      </c>
      <c r="AM15" s="9">
        <v>0.76</v>
      </c>
      <c r="AN15" s="9">
        <v>8.7999999999999995E-2</v>
      </c>
      <c r="AO15" s="9">
        <v>0.67200000000000004</v>
      </c>
      <c r="AP15" s="9">
        <v>0.53300000000000003</v>
      </c>
      <c r="AQ15" s="9">
        <v>0.183</v>
      </c>
      <c r="AR15" s="9">
        <v>0.35</v>
      </c>
      <c r="AS15" s="9">
        <v>7.319</v>
      </c>
      <c r="AT15" s="9">
        <v>4.7770000000000001</v>
      </c>
      <c r="AU15" s="9">
        <v>2.5419999999999998</v>
      </c>
      <c r="AV15" s="9">
        <v>8.1189999999999998</v>
      </c>
      <c r="AW15" s="9">
        <v>4.0590000000000002</v>
      </c>
      <c r="AX15" s="9">
        <v>4.0599999999999996</v>
      </c>
      <c r="AY15" s="9">
        <v>67.941999999999993</v>
      </c>
      <c r="AZ15" s="9">
        <v>33.524999999999999</v>
      </c>
      <c r="BA15" s="9">
        <v>34.415999999999997</v>
      </c>
      <c r="BB15" s="9">
        <v>6.8789999999999996</v>
      </c>
      <c r="BC15" s="9">
        <v>3.2709999999999999</v>
      </c>
      <c r="BD15" s="9">
        <v>3.609</v>
      </c>
      <c r="BE15" s="9">
        <v>69.180999999999997</v>
      </c>
      <c r="BF15" s="9">
        <v>34.314</v>
      </c>
      <c r="BG15" s="9">
        <v>34.866999999999997</v>
      </c>
      <c r="BH15" s="9">
        <v>10.896000000000001</v>
      </c>
      <c r="BI15" s="9">
        <v>5.0810000000000004</v>
      </c>
      <c r="BJ15" s="9">
        <v>5.8159999999999998</v>
      </c>
      <c r="BK15" s="9">
        <v>4.1020000000000003</v>
      </c>
      <c r="BL15" s="9">
        <v>2.2490000000000001</v>
      </c>
      <c r="BM15" s="9">
        <v>1.853</v>
      </c>
      <c r="BN15" s="9">
        <v>4.0170000000000003</v>
      </c>
      <c r="BO15" s="9">
        <v>1.81</v>
      </c>
      <c r="BP15" s="9">
        <v>2.2069999999999999</v>
      </c>
      <c r="BQ15" s="9">
        <v>2.7770000000000001</v>
      </c>
      <c r="BR15" s="9">
        <v>1.022</v>
      </c>
      <c r="BS15" s="9">
        <v>1.756</v>
      </c>
      <c r="BT15" s="9">
        <v>65.164000000000001</v>
      </c>
      <c r="BU15" s="9">
        <v>32.503999999999998</v>
      </c>
      <c r="BV15" s="9">
        <v>32.661000000000001</v>
      </c>
      <c r="BW15" s="9">
        <v>8.3919999999999995</v>
      </c>
      <c r="BX15" s="9">
        <v>5.3680000000000003</v>
      </c>
      <c r="BY15" s="9">
        <v>3.024</v>
      </c>
      <c r="BZ15" s="9">
        <v>6.3869999999999996</v>
      </c>
      <c r="CA15" s="9">
        <v>4.1630000000000003</v>
      </c>
      <c r="CB15" s="9">
        <v>2.2240000000000002</v>
      </c>
      <c r="CC15" s="9">
        <v>0.36299999999999999</v>
      </c>
      <c r="CD15" s="9">
        <v>0.251</v>
      </c>
      <c r="CE15" s="9">
        <v>0.111</v>
      </c>
      <c r="CF15" s="9">
        <v>0.251</v>
      </c>
      <c r="CG15" s="9">
        <v>0.14000000000000001</v>
      </c>
      <c r="CH15" s="9">
        <v>0.111</v>
      </c>
      <c r="CI15" s="9">
        <v>0</v>
      </c>
      <c r="CJ15" s="9">
        <v>0</v>
      </c>
      <c r="CK15" s="9">
        <v>0</v>
      </c>
      <c r="CL15" s="9">
        <v>0.112</v>
      </c>
      <c r="CM15" s="9">
        <v>0.112</v>
      </c>
      <c r="CN15" s="9">
        <v>0</v>
      </c>
      <c r="CO15" s="9">
        <v>0.73699999999999999</v>
      </c>
      <c r="CP15" s="9">
        <v>0.29899999999999999</v>
      </c>
      <c r="CQ15" s="9">
        <v>0.438</v>
      </c>
      <c r="CR15" s="9">
        <v>0.14599999999999999</v>
      </c>
      <c r="CS15" s="9">
        <v>9.8000000000000004E-2</v>
      </c>
      <c r="CT15" s="9">
        <v>4.9000000000000002E-2</v>
      </c>
      <c r="CU15" s="9">
        <v>0.29599999999999999</v>
      </c>
      <c r="CV15" s="9">
        <v>0.20100000000000001</v>
      </c>
      <c r="CW15" s="9">
        <v>9.5000000000000001E-2</v>
      </c>
      <c r="CX15" s="9">
        <v>0.29499999999999998</v>
      </c>
      <c r="CY15" s="9">
        <v>0</v>
      </c>
      <c r="CZ15" s="9">
        <v>0.29499999999999998</v>
      </c>
      <c r="DA15" s="9">
        <v>0.90500000000000003</v>
      </c>
      <c r="DB15" s="9">
        <v>0.65500000000000003</v>
      </c>
      <c r="DC15" s="9">
        <v>0.25</v>
      </c>
      <c r="DD15" s="9">
        <v>228.726</v>
      </c>
      <c r="DE15" s="9">
        <v>115.679</v>
      </c>
      <c r="DF15" s="9">
        <v>113.047</v>
      </c>
      <c r="DG15" s="9">
        <v>49.530999999999999</v>
      </c>
      <c r="DH15" s="9">
        <v>24.17</v>
      </c>
      <c r="DI15" s="9">
        <v>25.361000000000001</v>
      </c>
      <c r="DJ15" s="9">
        <v>24.667000000000002</v>
      </c>
      <c r="DK15" s="9">
        <v>10.744999999999999</v>
      </c>
      <c r="DL15" s="9">
        <v>13.922000000000001</v>
      </c>
      <c r="DM15" s="9">
        <v>12.999000000000001</v>
      </c>
      <c r="DN15" s="9">
        <v>5.6180000000000003</v>
      </c>
      <c r="DO15" s="9">
        <v>7.3819999999999997</v>
      </c>
      <c r="DP15" s="9">
        <v>11.667999999999999</v>
      </c>
      <c r="DQ15" s="9">
        <v>5.1269999999999998</v>
      </c>
      <c r="DR15" s="9">
        <v>6.5410000000000004</v>
      </c>
      <c r="DS15" s="9">
        <v>14.571999999999999</v>
      </c>
      <c r="DT15" s="9">
        <v>6.3840000000000003</v>
      </c>
      <c r="DU15" s="9">
        <v>8.1890000000000001</v>
      </c>
      <c r="DV15" s="9">
        <v>10.095000000000001</v>
      </c>
      <c r="DW15" s="9">
        <v>4.3609999999999998</v>
      </c>
      <c r="DX15" s="9">
        <v>5.734</v>
      </c>
      <c r="DY15" s="9">
        <v>7.282</v>
      </c>
      <c r="DZ15" s="9">
        <v>3.6589999999999998</v>
      </c>
      <c r="EA15" s="9">
        <v>3.6230000000000002</v>
      </c>
      <c r="EB15" s="9">
        <v>10.02</v>
      </c>
      <c r="EC15" s="9">
        <v>4.5540000000000003</v>
      </c>
      <c r="ED15" s="9">
        <v>5.4649999999999999</v>
      </c>
      <c r="EE15" s="9">
        <v>2.81</v>
      </c>
      <c r="EF15" s="9">
        <v>2.1259999999999999</v>
      </c>
      <c r="EG15" s="9">
        <v>0.68400000000000005</v>
      </c>
      <c r="EH15" s="9">
        <v>4.1059999999999999</v>
      </c>
      <c r="EI15" s="9">
        <v>1.8109999999999999</v>
      </c>
      <c r="EJ15" s="9">
        <v>2.2959999999999998</v>
      </c>
      <c r="EK15" s="9">
        <v>3.1030000000000002</v>
      </c>
      <c r="EL15" s="9">
        <v>0.61799999999999999</v>
      </c>
      <c r="EM15" s="9">
        <v>2.4849999999999999</v>
      </c>
      <c r="EN15" s="9">
        <v>7.3650000000000002</v>
      </c>
      <c r="EO15" s="9">
        <v>2.5310000000000001</v>
      </c>
      <c r="EP15" s="9">
        <v>4.8339999999999996</v>
      </c>
      <c r="EQ15" s="9">
        <v>4.859</v>
      </c>
      <c r="ER15" s="9">
        <v>2.121</v>
      </c>
      <c r="ES15" s="9">
        <v>2.738</v>
      </c>
      <c r="ET15" s="9">
        <v>1.5860000000000001</v>
      </c>
      <c r="EU15" s="9">
        <v>0.221</v>
      </c>
      <c r="EV15" s="9">
        <v>1.365</v>
      </c>
      <c r="EW15" s="9">
        <v>0.92100000000000004</v>
      </c>
      <c r="EX15" s="9">
        <v>0.19</v>
      </c>
      <c r="EY15" s="9">
        <v>0.73099999999999998</v>
      </c>
      <c r="EZ15" s="9">
        <v>17.792999999999999</v>
      </c>
      <c r="FA15" s="9">
        <v>7.0490000000000004</v>
      </c>
      <c r="FB15" s="9">
        <v>10.744</v>
      </c>
      <c r="FC15" s="9">
        <v>6.875</v>
      </c>
      <c r="FD15" s="9">
        <v>3.6960000000000002</v>
      </c>
      <c r="FE15" s="9">
        <v>3.1789999999999998</v>
      </c>
      <c r="FF15" s="9">
        <v>24.864000000000001</v>
      </c>
      <c r="FG15" s="9">
        <v>13.425000000000001</v>
      </c>
      <c r="FH15" s="9">
        <v>11.439</v>
      </c>
      <c r="FI15" s="9">
        <v>179.19499999999999</v>
      </c>
      <c r="FJ15" s="9">
        <v>91.509</v>
      </c>
      <c r="FK15" s="9">
        <v>87.685000000000002</v>
      </c>
      <c r="FL15" s="9">
        <v>156.69900000000001</v>
      </c>
      <c r="FM15" s="9">
        <v>78.201999999999998</v>
      </c>
      <c r="FN15" s="9">
        <v>78.497</v>
      </c>
      <c r="FO15" s="9">
        <v>146.328</v>
      </c>
      <c r="FP15" s="9">
        <v>73.777000000000001</v>
      </c>
      <c r="FQ15" s="9">
        <v>72.551000000000002</v>
      </c>
      <c r="FR15" s="9">
        <v>4.8209999999999997</v>
      </c>
      <c r="FS15" s="9">
        <v>2.1419999999999999</v>
      </c>
      <c r="FT15" s="9">
        <v>2.6789999999999998</v>
      </c>
      <c r="FU15" s="9">
        <v>5.1120000000000001</v>
      </c>
      <c r="FV15" s="9">
        <v>2.2829999999999999</v>
      </c>
      <c r="FW15" s="9">
        <v>2.8290000000000002</v>
      </c>
      <c r="FX15" s="9">
        <v>119.099</v>
      </c>
      <c r="FY15" s="9">
        <v>60.634</v>
      </c>
      <c r="FZ15" s="9">
        <v>58.465000000000003</v>
      </c>
      <c r="GA15" s="9">
        <v>9.7210000000000001</v>
      </c>
      <c r="GB15" s="9">
        <v>2.5840000000000001</v>
      </c>
      <c r="GC15" s="9">
        <v>7.1369999999999996</v>
      </c>
      <c r="GD15" s="9">
        <v>3.1</v>
      </c>
      <c r="GE15" s="9">
        <v>1.3819999999999999</v>
      </c>
      <c r="GF15" s="9">
        <v>1.718</v>
      </c>
      <c r="GG15" s="9">
        <v>2.145</v>
      </c>
      <c r="GH15" s="9">
        <v>0.73799999999999999</v>
      </c>
      <c r="GI15" s="9">
        <v>1.407</v>
      </c>
      <c r="GJ15" s="9">
        <v>4.476</v>
      </c>
      <c r="GK15" s="9">
        <v>0.46500000000000002</v>
      </c>
      <c r="GL15" s="9">
        <v>4.0119999999999996</v>
      </c>
      <c r="GM15" s="9">
        <v>10.24</v>
      </c>
      <c r="GN15" s="9">
        <v>3.827</v>
      </c>
      <c r="GO15" s="9">
        <v>6.4119999999999999</v>
      </c>
      <c r="GP15" s="9">
        <v>3.177</v>
      </c>
      <c r="GQ15" s="9">
        <v>1.6910000000000001</v>
      </c>
      <c r="GR15" s="9">
        <v>1.486</v>
      </c>
      <c r="GS15" s="9">
        <v>3.774</v>
      </c>
      <c r="GT15" s="9">
        <v>1.472</v>
      </c>
      <c r="GU15" s="9">
        <v>2.302</v>
      </c>
      <c r="GV15" s="9">
        <v>3.2879999999999998</v>
      </c>
      <c r="GW15" s="9">
        <v>0.66400000000000003</v>
      </c>
      <c r="GX15" s="9">
        <v>2.625</v>
      </c>
      <c r="GY15" s="9">
        <v>17.64</v>
      </c>
      <c r="GZ15" s="9">
        <v>11.157</v>
      </c>
      <c r="HA15" s="9">
        <v>6.4829999999999997</v>
      </c>
      <c r="HB15" s="9">
        <v>25.222999999999999</v>
      </c>
      <c r="HC15" s="9">
        <v>13.246</v>
      </c>
      <c r="HD15" s="9">
        <v>11.977</v>
      </c>
      <c r="HE15" s="9">
        <v>131.476</v>
      </c>
      <c r="HF15" s="9">
        <v>64.956000000000003</v>
      </c>
      <c r="HG15" s="9">
        <v>66.52</v>
      </c>
      <c r="HH15" s="9">
        <v>27.292000000000002</v>
      </c>
      <c r="HI15" s="9">
        <v>12.167</v>
      </c>
      <c r="HJ15" s="9">
        <v>15.125</v>
      </c>
      <c r="HK15" s="9">
        <v>129.40700000000001</v>
      </c>
      <c r="HL15" s="9">
        <v>66.034000000000006</v>
      </c>
      <c r="HM15" s="9">
        <v>63.372</v>
      </c>
      <c r="HN15" s="9">
        <v>41.564999999999998</v>
      </c>
      <c r="HO15" s="9">
        <v>19.446000000000002</v>
      </c>
      <c r="HP15" s="9">
        <v>22.119</v>
      </c>
      <c r="HQ15" s="9">
        <v>10.951000000000001</v>
      </c>
      <c r="HR15" s="9">
        <v>5.968</v>
      </c>
      <c r="HS15" s="9">
        <v>4.9829999999999997</v>
      </c>
      <c r="HT15" s="9">
        <v>14.272</v>
      </c>
      <c r="HU15" s="9">
        <v>7.2779999999999996</v>
      </c>
      <c r="HV15" s="9">
        <v>6.9939999999999998</v>
      </c>
      <c r="HW15" s="9">
        <v>16.341999999999999</v>
      </c>
      <c r="HX15" s="9">
        <v>6.2</v>
      </c>
      <c r="HY15" s="9">
        <v>10.141999999999999</v>
      </c>
      <c r="HZ15" s="9">
        <v>115.134</v>
      </c>
      <c r="IA15" s="9">
        <v>58.756</v>
      </c>
      <c r="IB15" s="9">
        <v>56.378</v>
      </c>
      <c r="IC15" s="9">
        <v>22.495999999999999</v>
      </c>
      <c r="ID15" s="9">
        <v>13.308</v>
      </c>
      <c r="IE15" s="9">
        <v>9.1880000000000006</v>
      </c>
      <c r="IF15" s="9">
        <v>12.916</v>
      </c>
      <c r="IG15" s="9">
        <v>8.0310000000000006</v>
      </c>
      <c r="IH15" s="9">
        <v>4.8840000000000003</v>
      </c>
      <c r="II15" s="9">
        <v>1.7150000000000001</v>
      </c>
      <c r="IJ15" s="9">
        <v>0.49199999999999999</v>
      </c>
      <c r="IK15" s="9">
        <v>1.2230000000000001</v>
      </c>
      <c r="IL15" s="9">
        <v>0.49199999999999999</v>
      </c>
      <c r="IM15" s="9">
        <v>0.49199999999999999</v>
      </c>
      <c r="IN15" s="9">
        <v>0</v>
      </c>
      <c r="IO15" s="9">
        <v>0.434</v>
      </c>
      <c r="IP15" s="9">
        <v>0</v>
      </c>
      <c r="IQ15" s="9">
        <v>0.434</v>
      </c>
    </row>
    <row r="16" spans="1:251">
      <c r="A16" s="10">
        <v>43862</v>
      </c>
      <c r="B16" s="9">
        <v>7.24</v>
      </c>
      <c r="C16" s="9">
        <v>85.668999999999997</v>
      </c>
      <c r="D16" s="9">
        <v>43.942</v>
      </c>
      <c r="E16" s="9">
        <v>41.726999999999997</v>
      </c>
      <c r="F16" s="9">
        <v>75.28</v>
      </c>
      <c r="G16" s="9">
        <v>36.795999999999999</v>
      </c>
      <c r="H16" s="9">
        <v>38.484000000000002</v>
      </c>
      <c r="I16" s="9">
        <v>71.762</v>
      </c>
      <c r="J16" s="9">
        <v>35.19</v>
      </c>
      <c r="K16" s="9">
        <v>36.572000000000003</v>
      </c>
      <c r="L16" s="9">
        <v>1.4139999999999999</v>
      </c>
      <c r="M16" s="9">
        <v>0.65100000000000002</v>
      </c>
      <c r="N16" s="9">
        <v>0.76300000000000001</v>
      </c>
      <c r="O16" s="9">
        <v>2.1040000000000001</v>
      </c>
      <c r="P16" s="9">
        <v>0.95499999999999996</v>
      </c>
      <c r="Q16" s="9">
        <v>1.149</v>
      </c>
      <c r="R16" s="9">
        <v>60.094000000000001</v>
      </c>
      <c r="S16" s="9">
        <v>29.736999999999998</v>
      </c>
      <c r="T16" s="9">
        <v>30.356000000000002</v>
      </c>
      <c r="U16" s="9">
        <v>3.6309999999999998</v>
      </c>
      <c r="V16" s="9">
        <v>1.0840000000000001</v>
      </c>
      <c r="W16" s="9">
        <v>2.5470000000000002</v>
      </c>
      <c r="X16" s="9">
        <v>0.874</v>
      </c>
      <c r="Y16" s="9">
        <v>0.53</v>
      </c>
      <c r="Z16" s="9">
        <v>0.34399999999999997</v>
      </c>
      <c r="AA16" s="9">
        <v>1.5529999999999999</v>
      </c>
      <c r="AB16" s="9">
        <v>0.219</v>
      </c>
      <c r="AC16" s="9">
        <v>1.335</v>
      </c>
      <c r="AD16" s="9">
        <v>1.204</v>
      </c>
      <c r="AE16" s="9">
        <v>0.33500000000000002</v>
      </c>
      <c r="AF16" s="9">
        <v>0.86899999999999999</v>
      </c>
      <c r="AG16" s="9">
        <v>2.6869999999999998</v>
      </c>
      <c r="AH16" s="9">
        <v>1.2589999999999999</v>
      </c>
      <c r="AI16" s="9">
        <v>1.4279999999999999</v>
      </c>
      <c r="AJ16" s="9">
        <v>1.5309999999999999</v>
      </c>
      <c r="AK16" s="9">
        <v>1.153</v>
      </c>
      <c r="AL16" s="9">
        <v>0.379</v>
      </c>
      <c r="AM16" s="9">
        <v>0.68</v>
      </c>
      <c r="AN16" s="9">
        <v>0.106</v>
      </c>
      <c r="AO16" s="9">
        <v>0.57399999999999995</v>
      </c>
      <c r="AP16" s="9">
        <v>0.47599999999999998</v>
      </c>
      <c r="AQ16" s="9">
        <v>0</v>
      </c>
      <c r="AR16" s="9">
        <v>0.47599999999999998</v>
      </c>
      <c r="AS16" s="9">
        <v>8.8689999999999998</v>
      </c>
      <c r="AT16" s="9">
        <v>4.7169999999999996</v>
      </c>
      <c r="AU16" s="9">
        <v>4.1520000000000001</v>
      </c>
      <c r="AV16" s="9">
        <v>9.4440000000000008</v>
      </c>
      <c r="AW16" s="9">
        <v>4.5810000000000004</v>
      </c>
      <c r="AX16" s="9">
        <v>4.8630000000000004</v>
      </c>
      <c r="AY16" s="9">
        <v>65.837000000000003</v>
      </c>
      <c r="AZ16" s="9">
        <v>32.216000000000001</v>
      </c>
      <c r="BA16" s="9">
        <v>33.621000000000002</v>
      </c>
      <c r="BB16" s="9">
        <v>7.89</v>
      </c>
      <c r="BC16" s="9">
        <v>3.6880000000000002</v>
      </c>
      <c r="BD16" s="9">
        <v>4.2009999999999996</v>
      </c>
      <c r="BE16" s="9">
        <v>67.391000000000005</v>
      </c>
      <c r="BF16" s="9">
        <v>33.107999999999997</v>
      </c>
      <c r="BG16" s="9">
        <v>34.283000000000001</v>
      </c>
      <c r="BH16" s="9">
        <v>12.975</v>
      </c>
      <c r="BI16" s="9">
        <v>6.0449999999999999</v>
      </c>
      <c r="BJ16" s="9">
        <v>6.93</v>
      </c>
      <c r="BK16" s="9">
        <v>4.3579999999999997</v>
      </c>
      <c r="BL16" s="9">
        <v>2.2240000000000002</v>
      </c>
      <c r="BM16" s="9">
        <v>2.1339999999999999</v>
      </c>
      <c r="BN16" s="9">
        <v>5.0860000000000003</v>
      </c>
      <c r="BO16" s="9">
        <v>2.3570000000000002</v>
      </c>
      <c r="BP16" s="9">
        <v>2.7290000000000001</v>
      </c>
      <c r="BQ16" s="9">
        <v>3.532</v>
      </c>
      <c r="BR16" s="9">
        <v>1.4650000000000001</v>
      </c>
      <c r="BS16" s="9">
        <v>2.0670000000000002</v>
      </c>
      <c r="BT16" s="9">
        <v>62.305</v>
      </c>
      <c r="BU16" s="9">
        <v>30.751000000000001</v>
      </c>
      <c r="BV16" s="9">
        <v>31.553999999999998</v>
      </c>
      <c r="BW16" s="9">
        <v>10.388</v>
      </c>
      <c r="BX16" s="9">
        <v>7.1449999999999996</v>
      </c>
      <c r="BY16" s="9">
        <v>3.2429999999999999</v>
      </c>
      <c r="BZ16" s="9">
        <v>7.2469999999999999</v>
      </c>
      <c r="CA16" s="9">
        <v>4.8890000000000002</v>
      </c>
      <c r="CB16" s="9">
        <v>2.3580000000000001</v>
      </c>
      <c r="CC16" s="9">
        <v>0.41</v>
      </c>
      <c r="CD16" s="9">
        <v>0.29699999999999999</v>
      </c>
      <c r="CE16" s="9">
        <v>0.113</v>
      </c>
      <c r="CF16" s="9">
        <v>0.316</v>
      </c>
      <c r="CG16" s="9">
        <v>0.20300000000000001</v>
      </c>
      <c r="CH16" s="9">
        <v>0.113</v>
      </c>
      <c r="CI16" s="9">
        <v>9.4E-2</v>
      </c>
      <c r="CJ16" s="9">
        <v>9.4E-2</v>
      </c>
      <c r="CK16" s="9">
        <v>0</v>
      </c>
      <c r="CL16" s="9">
        <v>0</v>
      </c>
      <c r="CM16" s="9">
        <v>0</v>
      </c>
      <c r="CN16" s="9">
        <v>0</v>
      </c>
      <c r="CO16" s="9">
        <v>0.53300000000000003</v>
      </c>
      <c r="CP16" s="9">
        <v>0.53300000000000003</v>
      </c>
      <c r="CQ16" s="9">
        <v>0</v>
      </c>
      <c r="CR16" s="9">
        <v>0.33800000000000002</v>
      </c>
      <c r="CS16" s="9">
        <v>0.33800000000000002</v>
      </c>
      <c r="CT16" s="9">
        <v>0</v>
      </c>
      <c r="CU16" s="9">
        <v>0.19500000000000001</v>
      </c>
      <c r="CV16" s="9">
        <v>0.19500000000000001</v>
      </c>
      <c r="CW16" s="9">
        <v>0</v>
      </c>
      <c r="CX16" s="9">
        <v>0</v>
      </c>
      <c r="CY16" s="9">
        <v>0</v>
      </c>
      <c r="CZ16" s="9">
        <v>0</v>
      </c>
      <c r="DA16" s="9">
        <v>2.198</v>
      </c>
      <c r="DB16" s="9">
        <v>1.427</v>
      </c>
      <c r="DC16" s="9">
        <v>0.77100000000000002</v>
      </c>
      <c r="DD16" s="9">
        <v>236.57</v>
      </c>
      <c r="DE16" s="9">
        <v>120.845</v>
      </c>
      <c r="DF16" s="9">
        <v>115.72499999999999</v>
      </c>
      <c r="DG16" s="9">
        <v>47.182000000000002</v>
      </c>
      <c r="DH16" s="9">
        <v>22.225000000000001</v>
      </c>
      <c r="DI16" s="9">
        <v>24.957000000000001</v>
      </c>
      <c r="DJ16" s="9">
        <v>21.114999999999998</v>
      </c>
      <c r="DK16" s="9">
        <v>10.148</v>
      </c>
      <c r="DL16" s="9">
        <v>10.967000000000001</v>
      </c>
      <c r="DM16" s="9">
        <v>10.696999999999999</v>
      </c>
      <c r="DN16" s="9">
        <v>5.0119999999999996</v>
      </c>
      <c r="DO16" s="9">
        <v>5.6849999999999996</v>
      </c>
      <c r="DP16" s="9">
        <v>10.419</v>
      </c>
      <c r="DQ16" s="9">
        <v>5.1360000000000001</v>
      </c>
      <c r="DR16" s="9">
        <v>5.2830000000000004</v>
      </c>
      <c r="DS16" s="9">
        <v>12.318</v>
      </c>
      <c r="DT16" s="9">
        <v>5.4610000000000003</v>
      </c>
      <c r="DU16" s="9">
        <v>6.8579999999999997</v>
      </c>
      <c r="DV16" s="9">
        <v>8.7970000000000006</v>
      </c>
      <c r="DW16" s="9">
        <v>4.6879999999999997</v>
      </c>
      <c r="DX16" s="9">
        <v>4.1100000000000003</v>
      </c>
      <c r="DY16" s="9">
        <v>10.032</v>
      </c>
      <c r="DZ16" s="9">
        <v>5.585</v>
      </c>
      <c r="EA16" s="9">
        <v>4.4470000000000001</v>
      </c>
      <c r="EB16" s="9">
        <v>5.7</v>
      </c>
      <c r="EC16" s="9">
        <v>2.1880000000000002</v>
      </c>
      <c r="ED16" s="9">
        <v>3.512</v>
      </c>
      <c r="EE16" s="9">
        <v>2.4020000000000001</v>
      </c>
      <c r="EF16" s="9">
        <v>1.2849999999999999</v>
      </c>
      <c r="EG16" s="9">
        <v>1.1160000000000001</v>
      </c>
      <c r="EH16" s="9">
        <v>2.4540000000000002</v>
      </c>
      <c r="EI16" s="9">
        <v>0.90300000000000002</v>
      </c>
      <c r="EJ16" s="9">
        <v>1.552</v>
      </c>
      <c r="EK16" s="9">
        <v>0.84399999999999997</v>
      </c>
      <c r="EL16" s="9">
        <v>0</v>
      </c>
      <c r="EM16" s="9">
        <v>0.84399999999999997</v>
      </c>
      <c r="EN16" s="9">
        <v>5.3840000000000003</v>
      </c>
      <c r="EO16" s="9">
        <v>2.3759999999999999</v>
      </c>
      <c r="EP16" s="9">
        <v>3.008</v>
      </c>
      <c r="EQ16" s="9">
        <v>3.5659999999999998</v>
      </c>
      <c r="ER16" s="9">
        <v>1.4810000000000001</v>
      </c>
      <c r="ES16" s="9">
        <v>2.085</v>
      </c>
      <c r="ET16" s="9">
        <v>1.1080000000000001</v>
      </c>
      <c r="EU16" s="9">
        <v>0.89500000000000002</v>
      </c>
      <c r="EV16" s="9">
        <v>0.214</v>
      </c>
      <c r="EW16" s="9">
        <v>0.71</v>
      </c>
      <c r="EX16" s="9">
        <v>0</v>
      </c>
      <c r="EY16" s="9">
        <v>0.71</v>
      </c>
      <c r="EZ16" s="9">
        <v>15.781000000000001</v>
      </c>
      <c r="FA16" s="9">
        <v>7.391</v>
      </c>
      <c r="FB16" s="9">
        <v>8.39</v>
      </c>
      <c r="FC16" s="9">
        <v>5.3339999999999996</v>
      </c>
      <c r="FD16" s="9">
        <v>2.7570000000000001</v>
      </c>
      <c r="FE16" s="9">
        <v>2.577</v>
      </c>
      <c r="FF16" s="9">
        <v>26.067</v>
      </c>
      <c r="FG16" s="9">
        <v>12.077</v>
      </c>
      <c r="FH16" s="9">
        <v>13.99</v>
      </c>
      <c r="FI16" s="9">
        <v>189.38800000000001</v>
      </c>
      <c r="FJ16" s="9">
        <v>98.62</v>
      </c>
      <c r="FK16" s="9">
        <v>90.768000000000001</v>
      </c>
      <c r="FL16" s="9">
        <v>165.71600000000001</v>
      </c>
      <c r="FM16" s="9">
        <v>83.171000000000006</v>
      </c>
      <c r="FN16" s="9">
        <v>82.545000000000002</v>
      </c>
      <c r="FO16" s="9">
        <v>155.262</v>
      </c>
      <c r="FP16" s="9">
        <v>78.917000000000002</v>
      </c>
      <c r="FQ16" s="9">
        <v>76.344999999999999</v>
      </c>
      <c r="FR16" s="9">
        <v>6.5430000000000001</v>
      </c>
      <c r="FS16" s="9">
        <v>2.0579999999999998</v>
      </c>
      <c r="FT16" s="9">
        <v>4.4850000000000003</v>
      </c>
      <c r="FU16" s="9">
        <v>3.4750000000000001</v>
      </c>
      <c r="FV16" s="9">
        <v>2.1960000000000002</v>
      </c>
      <c r="FW16" s="9">
        <v>1.28</v>
      </c>
      <c r="FX16" s="9">
        <v>123.333</v>
      </c>
      <c r="FY16" s="9">
        <v>63.149000000000001</v>
      </c>
      <c r="FZ16" s="9">
        <v>60.183999999999997</v>
      </c>
      <c r="GA16" s="9">
        <v>12.608000000000001</v>
      </c>
      <c r="GB16" s="9">
        <v>6.0659999999999998</v>
      </c>
      <c r="GC16" s="9">
        <v>6.5419999999999998</v>
      </c>
      <c r="GD16" s="9">
        <v>2.0419999999999998</v>
      </c>
      <c r="GE16" s="9">
        <v>1.268</v>
      </c>
      <c r="GF16" s="9">
        <v>0.77400000000000002</v>
      </c>
      <c r="GG16" s="9">
        <v>5.359</v>
      </c>
      <c r="GH16" s="9">
        <v>2.6890000000000001</v>
      </c>
      <c r="GI16" s="9">
        <v>2.67</v>
      </c>
      <c r="GJ16" s="9">
        <v>5.2069999999999999</v>
      </c>
      <c r="GK16" s="9">
        <v>2.109</v>
      </c>
      <c r="GL16" s="9">
        <v>3.0979999999999999</v>
      </c>
      <c r="GM16" s="9">
        <v>7.4770000000000003</v>
      </c>
      <c r="GN16" s="9">
        <v>2.1669999999999998</v>
      </c>
      <c r="GO16" s="9">
        <v>5.31</v>
      </c>
      <c r="GP16" s="9">
        <v>2.8340000000000001</v>
      </c>
      <c r="GQ16" s="9">
        <v>1.0980000000000001</v>
      </c>
      <c r="GR16" s="9">
        <v>1.736</v>
      </c>
      <c r="GS16" s="9">
        <v>3.4780000000000002</v>
      </c>
      <c r="GT16" s="9">
        <v>0.871</v>
      </c>
      <c r="GU16" s="9">
        <v>2.6070000000000002</v>
      </c>
      <c r="GV16" s="9">
        <v>1.1659999999999999</v>
      </c>
      <c r="GW16" s="9">
        <v>0.19800000000000001</v>
      </c>
      <c r="GX16" s="9">
        <v>0.96799999999999997</v>
      </c>
      <c r="GY16" s="9">
        <v>22.297000000000001</v>
      </c>
      <c r="GZ16" s="9">
        <v>11.789</v>
      </c>
      <c r="HA16" s="9">
        <v>10.507999999999999</v>
      </c>
      <c r="HB16" s="9">
        <v>22.815999999999999</v>
      </c>
      <c r="HC16" s="9">
        <v>11.406000000000001</v>
      </c>
      <c r="HD16" s="9">
        <v>11.41</v>
      </c>
      <c r="HE16" s="9">
        <v>142.9</v>
      </c>
      <c r="HF16" s="9">
        <v>71.765000000000001</v>
      </c>
      <c r="HG16" s="9">
        <v>71.135000000000005</v>
      </c>
      <c r="HH16" s="9">
        <v>26.966999999999999</v>
      </c>
      <c r="HI16" s="9">
        <v>11.843999999999999</v>
      </c>
      <c r="HJ16" s="9">
        <v>15.124000000000001</v>
      </c>
      <c r="HK16" s="9">
        <v>138.749</v>
      </c>
      <c r="HL16" s="9">
        <v>71.328000000000003</v>
      </c>
      <c r="HM16" s="9">
        <v>67.421000000000006</v>
      </c>
      <c r="HN16" s="9">
        <v>38.944000000000003</v>
      </c>
      <c r="HO16" s="9">
        <v>18.373000000000001</v>
      </c>
      <c r="HP16" s="9">
        <v>20.571000000000002</v>
      </c>
      <c r="HQ16" s="9">
        <v>10.84</v>
      </c>
      <c r="HR16" s="9">
        <v>4.8769999999999998</v>
      </c>
      <c r="HS16" s="9">
        <v>5.9619999999999997</v>
      </c>
      <c r="HT16" s="9">
        <v>11.977</v>
      </c>
      <c r="HU16" s="9">
        <v>6.5289999999999999</v>
      </c>
      <c r="HV16" s="9">
        <v>5.4480000000000004</v>
      </c>
      <c r="HW16" s="9">
        <v>16.128</v>
      </c>
      <c r="HX16" s="9">
        <v>6.9660000000000002</v>
      </c>
      <c r="HY16" s="9">
        <v>9.1609999999999996</v>
      </c>
      <c r="HZ16" s="9">
        <v>126.77200000000001</v>
      </c>
      <c r="IA16" s="9">
        <v>64.798000000000002</v>
      </c>
      <c r="IB16" s="9">
        <v>61.973999999999997</v>
      </c>
      <c r="IC16" s="9">
        <v>23.672000000000001</v>
      </c>
      <c r="ID16" s="9">
        <v>15.448</v>
      </c>
      <c r="IE16" s="9">
        <v>8.2240000000000002</v>
      </c>
      <c r="IF16" s="9">
        <v>13.461</v>
      </c>
      <c r="IG16" s="9">
        <v>9.8000000000000007</v>
      </c>
      <c r="IH16" s="9">
        <v>3.661</v>
      </c>
      <c r="II16" s="9">
        <v>1.7370000000000001</v>
      </c>
      <c r="IJ16" s="9">
        <v>0.86499999999999999</v>
      </c>
      <c r="IK16" s="9">
        <v>0.873</v>
      </c>
      <c r="IL16" s="9">
        <v>0.439</v>
      </c>
      <c r="IM16" s="9">
        <v>0.219</v>
      </c>
      <c r="IN16" s="9">
        <v>0.22</v>
      </c>
      <c r="IO16" s="9">
        <v>0.623</v>
      </c>
      <c r="IP16" s="9">
        <v>0.40300000000000002</v>
      </c>
      <c r="IQ16" s="9">
        <v>0.22</v>
      </c>
    </row>
    <row r="17" spans="1:251">
      <c r="A17" s="10">
        <v>44228</v>
      </c>
      <c r="B17" s="9">
        <v>5.6420000000000003</v>
      </c>
      <c r="C17" s="9">
        <v>87.572000000000003</v>
      </c>
      <c r="D17" s="9">
        <v>44.261000000000003</v>
      </c>
      <c r="E17" s="9">
        <v>43.311</v>
      </c>
      <c r="F17" s="9">
        <v>74.677000000000007</v>
      </c>
      <c r="G17" s="9">
        <v>35.101999999999997</v>
      </c>
      <c r="H17" s="9">
        <v>39.573999999999998</v>
      </c>
      <c r="I17" s="9">
        <v>70.543999999999997</v>
      </c>
      <c r="J17" s="9">
        <v>33.692999999999998</v>
      </c>
      <c r="K17" s="9">
        <v>36.85</v>
      </c>
      <c r="L17" s="9">
        <v>1.996</v>
      </c>
      <c r="M17" s="9">
        <v>0.93700000000000006</v>
      </c>
      <c r="N17" s="9">
        <v>1.0589999999999999</v>
      </c>
      <c r="O17" s="9">
        <v>2.0710000000000002</v>
      </c>
      <c r="P17" s="9">
        <v>0.40600000000000003</v>
      </c>
      <c r="Q17" s="9">
        <v>1.665</v>
      </c>
      <c r="R17" s="9">
        <v>60.091999999999999</v>
      </c>
      <c r="S17" s="9">
        <v>28.927</v>
      </c>
      <c r="T17" s="9">
        <v>31.164999999999999</v>
      </c>
      <c r="U17" s="9">
        <v>3.5089999999999999</v>
      </c>
      <c r="V17" s="9">
        <v>1.528</v>
      </c>
      <c r="W17" s="9">
        <v>1.9810000000000001</v>
      </c>
      <c r="X17" s="9">
        <v>1.2549999999999999</v>
      </c>
      <c r="Y17" s="9">
        <v>0.73599999999999999</v>
      </c>
      <c r="Z17" s="9">
        <v>0.52</v>
      </c>
      <c r="AA17" s="9">
        <v>0.96699999999999997</v>
      </c>
      <c r="AB17" s="9">
        <v>0.438</v>
      </c>
      <c r="AC17" s="9">
        <v>0.52900000000000003</v>
      </c>
      <c r="AD17" s="9">
        <v>1.286</v>
      </c>
      <c r="AE17" s="9">
        <v>0.35399999999999998</v>
      </c>
      <c r="AF17" s="9">
        <v>0.93200000000000005</v>
      </c>
      <c r="AG17" s="9">
        <v>2.3210000000000002</v>
      </c>
      <c r="AH17" s="9">
        <v>0.6</v>
      </c>
      <c r="AI17" s="9">
        <v>1.7210000000000001</v>
      </c>
      <c r="AJ17" s="9">
        <v>0.98599999999999999</v>
      </c>
      <c r="AK17" s="9">
        <v>0.33800000000000002</v>
      </c>
      <c r="AL17" s="9">
        <v>0.64800000000000002</v>
      </c>
      <c r="AM17" s="9">
        <v>0.83299999999999996</v>
      </c>
      <c r="AN17" s="9">
        <v>0.09</v>
      </c>
      <c r="AO17" s="9">
        <v>0.74299999999999999</v>
      </c>
      <c r="AP17" s="9">
        <v>0.501</v>
      </c>
      <c r="AQ17" s="9">
        <v>0.17199999999999999</v>
      </c>
      <c r="AR17" s="9">
        <v>0.33</v>
      </c>
      <c r="AS17" s="9">
        <v>8.7550000000000008</v>
      </c>
      <c r="AT17" s="9">
        <v>4.048</v>
      </c>
      <c r="AU17" s="9">
        <v>4.7069999999999999</v>
      </c>
      <c r="AV17" s="9">
        <v>10.061999999999999</v>
      </c>
      <c r="AW17" s="9">
        <v>4.6749999999999998</v>
      </c>
      <c r="AX17" s="9">
        <v>5.3869999999999996</v>
      </c>
      <c r="AY17" s="9">
        <v>64.614000000000004</v>
      </c>
      <c r="AZ17" s="9">
        <v>30.427</v>
      </c>
      <c r="BA17" s="9">
        <v>34.186999999999998</v>
      </c>
      <c r="BB17" s="9">
        <v>7.407</v>
      </c>
      <c r="BC17" s="9">
        <v>3.2120000000000002</v>
      </c>
      <c r="BD17" s="9">
        <v>4.1950000000000003</v>
      </c>
      <c r="BE17" s="9">
        <v>67.27</v>
      </c>
      <c r="BF17" s="9">
        <v>31.89</v>
      </c>
      <c r="BG17" s="9">
        <v>35.380000000000003</v>
      </c>
      <c r="BH17" s="9">
        <v>12.638999999999999</v>
      </c>
      <c r="BI17" s="9">
        <v>5.6959999999999997</v>
      </c>
      <c r="BJ17" s="9">
        <v>6.9429999999999996</v>
      </c>
      <c r="BK17" s="9">
        <v>4.83</v>
      </c>
      <c r="BL17" s="9">
        <v>2.1909999999999998</v>
      </c>
      <c r="BM17" s="9">
        <v>2.6389999999999998</v>
      </c>
      <c r="BN17" s="9">
        <v>5.2320000000000002</v>
      </c>
      <c r="BO17" s="9">
        <v>2.484</v>
      </c>
      <c r="BP17" s="9">
        <v>2.7490000000000001</v>
      </c>
      <c r="BQ17" s="9">
        <v>2.577</v>
      </c>
      <c r="BR17" s="9">
        <v>1.0209999999999999</v>
      </c>
      <c r="BS17" s="9">
        <v>1.556</v>
      </c>
      <c r="BT17" s="9">
        <v>62.036999999999999</v>
      </c>
      <c r="BU17" s="9">
        <v>29.405999999999999</v>
      </c>
      <c r="BV17" s="9">
        <v>32.631</v>
      </c>
      <c r="BW17" s="9">
        <v>12.896000000000001</v>
      </c>
      <c r="BX17" s="9">
        <v>9.1590000000000007</v>
      </c>
      <c r="BY17" s="9">
        <v>3.7370000000000001</v>
      </c>
      <c r="BZ17" s="9">
        <v>8.5510000000000002</v>
      </c>
      <c r="CA17" s="9">
        <v>5.5090000000000003</v>
      </c>
      <c r="CB17" s="9">
        <v>3.0419999999999998</v>
      </c>
      <c r="CC17" s="9">
        <v>0.76100000000000001</v>
      </c>
      <c r="CD17" s="9">
        <v>0.61699999999999999</v>
      </c>
      <c r="CE17" s="9">
        <v>0.14399999999999999</v>
      </c>
      <c r="CF17" s="9">
        <v>0.40400000000000003</v>
      </c>
      <c r="CG17" s="9">
        <v>0.40400000000000003</v>
      </c>
      <c r="CH17" s="9">
        <v>0</v>
      </c>
      <c r="CI17" s="9">
        <v>0.23200000000000001</v>
      </c>
      <c r="CJ17" s="9">
        <v>0.17100000000000001</v>
      </c>
      <c r="CK17" s="9">
        <v>6.0999999999999999E-2</v>
      </c>
      <c r="CL17" s="9">
        <v>0.124</v>
      </c>
      <c r="CM17" s="9">
        <v>4.1000000000000002E-2</v>
      </c>
      <c r="CN17" s="9">
        <v>8.3000000000000004E-2</v>
      </c>
      <c r="CO17" s="9">
        <v>0.78100000000000003</v>
      </c>
      <c r="CP17" s="9">
        <v>0.56100000000000005</v>
      </c>
      <c r="CQ17" s="9">
        <v>0.22</v>
      </c>
      <c r="CR17" s="9">
        <v>0.48</v>
      </c>
      <c r="CS17" s="9">
        <v>0.41199999999999998</v>
      </c>
      <c r="CT17" s="9">
        <v>6.8000000000000005E-2</v>
      </c>
      <c r="CU17" s="9">
        <v>0.15</v>
      </c>
      <c r="CV17" s="9">
        <v>9.0999999999999998E-2</v>
      </c>
      <c r="CW17" s="9">
        <v>5.8999999999999997E-2</v>
      </c>
      <c r="CX17" s="9">
        <v>0.151</v>
      </c>
      <c r="CY17" s="9">
        <v>5.8000000000000003E-2</v>
      </c>
      <c r="CZ17" s="9">
        <v>9.2999999999999999E-2</v>
      </c>
      <c r="DA17" s="9">
        <v>2.8029999999999999</v>
      </c>
      <c r="DB17" s="9">
        <v>2.4710000000000001</v>
      </c>
      <c r="DC17" s="9">
        <v>0.33100000000000002</v>
      </c>
      <c r="DD17" s="9">
        <v>242.988</v>
      </c>
      <c r="DE17" s="9">
        <v>122.723</v>
      </c>
      <c r="DF17" s="9">
        <v>120.265</v>
      </c>
      <c r="DG17" s="9">
        <v>48.097999999999999</v>
      </c>
      <c r="DH17" s="9">
        <v>21.652999999999999</v>
      </c>
      <c r="DI17" s="9">
        <v>26.445</v>
      </c>
      <c r="DJ17" s="9">
        <v>24.417000000000002</v>
      </c>
      <c r="DK17" s="9">
        <v>10.154</v>
      </c>
      <c r="DL17" s="9">
        <v>14.263</v>
      </c>
      <c r="DM17" s="9">
        <v>9.6460000000000008</v>
      </c>
      <c r="DN17" s="9">
        <v>4.88</v>
      </c>
      <c r="DO17" s="9">
        <v>4.766</v>
      </c>
      <c r="DP17" s="9">
        <v>14.529</v>
      </c>
      <c r="DQ17" s="9">
        <v>5.274</v>
      </c>
      <c r="DR17" s="9">
        <v>9.2550000000000008</v>
      </c>
      <c r="DS17" s="9">
        <v>12.82</v>
      </c>
      <c r="DT17" s="9">
        <v>5.1740000000000004</v>
      </c>
      <c r="DU17" s="9">
        <v>7.6459999999999999</v>
      </c>
      <c r="DV17" s="9">
        <v>11.169</v>
      </c>
      <c r="DW17" s="9">
        <v>4.9800000000000004</v>
      </c>
      <c r="DX17" s="9">
        <v>6.1890000000000001</v>
      </c>
      <c r="DY17" s="9">
        <v>8.9580000000000002</v>
      </c>
      <c r="DZ17" s="9">
        <v>4.2619999999999996</v>
      </c>
      <c r="EA17" s="9">
        <v>4.6959999999999997</v>
      </c>
      <c r="EB17" s="9">
        <v>9.2279999999999998</v>
      </c>
      <c r="EC17" s="9">
        <v>2.8370000000000002</v>
      </c>
      <c r="ED17" s="9">
        <v>6.391</v>
      </c>
      <c r="EE17" s="9">
        <v>3.149</v>
      </c>
      <c r="EF17" s="9">
        <v>0.88100000000000001</v>
      </c>
      <c r="EG17" s="9">
        <v>2.2669999999999999</v>
      </c>
      <c r="EH17" s="9">
        <v>3.68</v>
      </c>
      <c r="EI17" s="9">
        <v>1.67</v>
      </c>
      <c r="EJ17" s="9">
        <v>2.0099999999999998</v>
      </c>
      <c r="EK17" s="9">
        <v>2.4</v>
      </c>
      <c r="EL17" s="9">
        <v>0.28599999999999998</v>
      </c>
      <c r="EM17" s="9">
        <v>2.1139999999999999</v>
      </c>
      <c r="EN17" s="9">
        <v>6.2309999999999999</v>
      </c>
      <c r="EO17" s="9">
        <v>3.0550000000000002</v>
      </c>
      <c r="EP17" s="9">
        <v>3.177</v>
      </c>
      <c r="EQ17" s="9">
        <v>4.5010000000000003</v>
      </c>
      <c r="ER17" s="9">
        <v>1.9219999999999999</v>
      </c>
      <c r="ES17" s="9">
        <v>2.5790000000000002</v>
      </c>
      <c r="ET17" s="9">
        <v>1.1020000000000001</v>
      </c>
      <c r="EU17" s="9">
        <v>0.89</v>
      </c>
      <c r="EV17" s="9">
        <v>0.21199999999999999</v>
      </c>
      <c r="EW17" s="9">
        <v>0.629</v>
      </c>
      <c r="EX17" s="9">
        <v>0.24299999999999999</v>
      </c>
      <c r="EY17" s="9">
        <v>0.38600000000000001</v>
      </c>
      <c r="EZ17" s="9">
        <v>17.138000000000002</v>
      </c>
      <c r="FA17" s="9">
        <v>6</v>
      </c>
      <c r="FB17" s="9">
        <v>11.138</v>
      </c>
      <c r="FC17" s="9">
        <v>7.28</v>
      </c>
      <c r="FD17" s="9">
        <v>4.1539999999999999</v>
      </c>
      <c r="FE17" s="9">
        <v>3.1259999999999999</v>
      </c>
      <c r="FF17" s="9">
        <v>23.681000000000001</v>
      </c>
      <c r="FG17" s="9">
        <v>11.499000000000001</v>
      </c>
      <c r="FH17" s="9">
        <v>12.180999999999999</v>
      </c>
      <c r="FI17" s="9">
        <v>194.89</v>
      </c>
      <c r="FJ17" s="9">
        <v>101.069</v>
      </c>
      <c r="FK17" s="9">
        <v>93.82</v>
      </c>
      <c r="FL17" s="9">
        <v>171.24700000000001</v>
      </c>
      <c r="FM17" s="9">
        <v>85.552999999999997</v>
      </c>
      <c r="FN17" s="9">
        <v>85.694999999999993</v>
      </c>
      <c r="FO17" s="9">
        <v>161.66800000000001</v>
      </c>
      <c r="FP17" s="9">
        <v>81.486999999999995</v>
      </c>
      <c r="FQ17" s="9">
        <v>80.182000000000002</v>
      </c>
      <c r="FR17" s="9">
        <v>4.2770000000000001</v>
      </c>
      <c r="FS17" s="9">
        <v>1.6639999999999999</v>
      </c>
      <c r="FT17" s="9">
        <v>2.613</v>
      </c>
      <c r="FU17" s="9">
        <v>5.0780000000000003</v>
      </c>
      <c r="FV17" s="9">
        <v>2.1779999999999999</v>
      </c>
      <c r="FW17" s="9">
        <v>2.9</v>
      </c>
      <c r="FX17" s="9">
        <v>131.70599999999999</v>
      </c>
      <c r="FY17" s="9">
        <v>68.977000000000004</v>
      </c>
      <c r="FZ17" s="9">
        <v>62.728000000000002</v>
      </c>
      <c r="GA17" s="9">
        <v>9.7669999999999995</v>
      </c>
      <c r="GB17" s="9">
        <v>2.6110000000000002</v>
      </c>
      <c r="GC17" s="9">
        <v>7.1559999999999997</v>
      </c>
      <c r="GD17" s="9">
        <v>1.9279999999999999</v>
      </c>
      <c r="GE17" s="9">
        <v>1.204</v>
      </c>
      <c r="GF17" s="9">
        <v>0.72399999999999998</v>
      </c>
      <c r="GG17" s="9">
        <v>2.4929999999999999</v>
      </c>
      <c r="GH17" s="9">
        <v>0.80400000000000005</v>
      </c>
      <c r="GI17" s="9">
        <v>1.69</v>
      </c>
      <c r="GJ17" s="9">
        <v>5.3449999999999998</v>
      </c>
      <c r="GK17" s="9">
        <v>0.60299999999999998</v>
      </c>
      <c r="GL17" s="9">
        <v>4.742</v>
      </c>
      <c r="GM17" s="9">
        <v>8.7390000000000008</v>
      </c>
      <c r="GN17" s="9">
        <v>3.532</v>
      </c>
      <c r="GO17" s="9">
        <v>5.2069999999999999</v>
      </c>
      <c r="GP17" s="9">
        <v>1.931</v>
      </c>
      <c r="GQ17" s="9">
        <v>0.77</v>
      </c>
      <c r="GR17" s="9">
        <v>1.161</v>
      </c>
      <c r="GS17" s="9">
        <v>2.8029999999999999</v>
      </c>
      <c r="GT17" s="9">
        <v>1.109</v>
      </c>
      <c r="GU17" s="9">
        <v>1.694</v>
      </c>
      <c r="GV17" s="9">
        <v>4.0049999999999999</v>
      </c>
      <c r="GW17" s="9">
        <v>1.653</v>
      </c>
      <c r="GX17" s="9">
        <v>2.3530000000000002</v>
      </c>
      <c r="GY17" s="9">
        <v>21.036000000000001</v>
      </c>
      <c r="GZ17" s="9">
        <v>10.433</v>
      </c>
      <c r="HA17" s="9">
        <v>10.603</v>
      </c>
      <c r="HB17" s="9">
        <v>23.279</v>
      </c>
      <c r="HC17" s="9">
        <v>10.137</v>
      </c>
      <c r="HD17" s="9">
        <v>13.141999999999999</v>
      </c>
      <c r="HE17" s="9">
        <v>147.96799999999999</v>
      </c>
      <c r="HF17" s="9">
        <v>75.415999999999997</v>
      </c>
      <c r="HG17" s="9">
        <v>72.552999999999997</v>
      </c>
      <c r="HH17" s="9">
        <v>24.856999999999999</v>
      </c>
      <c r="HI17" s="9">
        <v>10.257</v>
      </c>
      <c r="HJ17" s="9">
        <v>14.6</v>
      </c>
      <c r="HK17" s="9">
        <v>146.38999999999999</v>
      </c>
      <c r="HL17" s="9">
        <v>75.295000000000002</v>
      </c>
      <c r="HM17" s="9">
        <v>71.094999999999999</v>
      </c>
      <c r="HN17" s="9">
        <v>36.323</v>
      </c>
      <c r="HO17" s="9">
        <v>14.615</v>
      </c>
      <c r="HP17" s="9">
        <v>21.707999999999998</v>
      </c>
      <c r="HQ17" s="9">
        <v>11.813000000000001</v>
      </c>
      <c r="HR17" s="9">
        <v>5.78</v>
      </c>
      <c r="HS17" s="9">
        <v>6.0330000000000004</v>
      </c>
      <c r="HT17" s="9">
        <v>11.465999999999999</v>
      </c>
      <c r="HU17" s="9">
        <v>4.3579999999999997</v>
      </c>
      <c r="HV17" s="9">
        <v>7.1079999999999997</v>
      </c>
      <c r="HW17" s="9">
        <v>13.044</v>
      </c>
      <c r="HX17" s="9">
        <v>4.4779999999999998</v>
      </c>
      <c r="HY17" s="9">
        <v>8.5660000000000007</v>
      </c>
      <c r="HZ17" s="9">
        <v>134.92400000000001</v>
      </c>
      <c r="IA17" s="9">
        <v>70.938000000000002</v>
      </c>
      <c r="IB17" s="9">
        <v>63.985999999999997</v>
      </c>
      <c r="IC17" s="9">
        <v>23.641999999999999</v>
      </c>
      <c r="ID17" s="9">
        <v>15.516</v>
      </c>
      <c r="IE17" s="9">
        <v>8.1259999999999994</v>
      </c>
      <c r="IF17" s="9">
        <v>14.109</v>
      </c>
      <c r="IG17" s="9">
        <v>9.9730000000000008</v>
      </c>
      <c r="IH17" s="9">
        <v>4.1360000000000001</v>
      </c>
      <c r="II17" s="9">
        <v>1.75</v>
      </c>
      <c r="IJ17" s="9">
        <v>0.52400000000000002</v>
      </c>
      <c r="IK17" s="9">
        <v>1.2270000000000001</v>
      </c>
      <c r="IL17" s="9">
        <v>0.21199999999999999</v>
      </c>
      <c r="IM17" s="9">
        <v>0</v>
      </c>
      <c r="IN17" s="9">
        <v>0.21199999999999999</v>
      </c>
      <c r="IO17" s="9">
        <v>0.81</v>
      </c>
      <c r="IP17" s="9">
        <v>0.19700000000000001</v>
      </c>
      <c r="IQ17" s="9">
        <v>0.61199999999999999</v>
      </c>
    </row>
    <row r="18" spans="1:251">
      <c r="A18" s="10">
        <v>44593</v>
      </c>
      <c r="B18" s="9">
        <v>6.9889999999999999</v>
      </c>
      <c r="C18" s="9">
        <v>83.930999999999997</v>
      </c>
      <c r="D18" s="9">
        <v>42.363999999999997</v>
      </c>
      <c r="E18" s="9">
        <v>41.567</v>
      </c>
      <c r="F18" s="9">
        <v>72.257999999999996</v>
      </c>
      <c r="G18" s="9">
        <v>35.664999999999999</v>
      </c>
      <c r="H18" s="9">
        <v>36.593000000000004</v>
      </c>
      <c r="I18" s="9">
        <v>65.742000000000004</v>
      </c>
      <c r="J18" s="9">
        <v>32.966999999999999</v>
      </c>
      <c r="K18" s="9">
        <v>32.774000000000001</v>
      </c>
      <c r="L18" s="9">
        <v>3.0779999999999998</v>
      </c>
      <c r="M18" s="9">
        <v>1.3</v>
      </c>
      <c r="N18" s="9">
        <v>1.7789999999999999</v>
      </c>
      <c r="O18" s="9">
        <v>3.4380000000000002</v>
      </c>
      <c r="P18" s="9">
        <v>1.3979999999999999</v>
      </c>
      <c r="Q18" s="9">
        <v>2.04</v>
      </c>
      <c r="R18" s="9">
        <v>56.445</v>
      </c>
      <c r="S18" s="9">
        <v>28.706</v>
      </c>
      <c r="T18" s="9">
        <v>27.738</v>
      </c>
      <c r="U18" s="9">
        <v>6.4029999999999996</v>
      </c>
      <c r="V18" s="9">
        <v>2.3250000000000002</v>
      </c>
      <c r="W18" s="9">
        <v>4.077</v>
      </c>
      <c r="X18" s="9">
        <v>2.6989999999999998</v>
      </c>
      <c r="Y18" s="9">
        <v>1.2709999999999999</v>
      </c>
      <c r="Z18" s="9">
        <v>1.4279999999999999</v>
      </c>
      <c r="AA18" s="9">
        <v>1.764</v>
      </c>
      <c r="AB18" s="9">
        <v>0.44800000000000001</v>
      </c>
      <c r="AC18" s="9">
        <v>1.3160000000000001</v>
      </c>
      <c r="AD18" s="9">
        <v>1.9410000000000001</v>
      </c>
      <c r="AE18" s="9">
        <v>0.60699999999999998</v>
      </c>
      <c r="AF18" s="9">
        <v>1.3340000000000001</v>
      </c>
      <c r="AG18" s="9">
        <v>2.82</v>
      </c>
      <c r="AH18" s="9">
        <v>1.1240000000000001</v>
      </c>
      <c r="AI18" s="9">
        <v>1.696</v>
      </c>
      <c r="AJ18" s="9">
        <v>1.8280000000000001</v>
      </c>
      <c r="AK18" s="9">
        <v>0.90600000000000003</v>
      </c>
      <c r="AL18" s="9">
        <v>0.92200000000000004</v>
      </c>
      <c r="AM18" s="9">
        <v>0.61899999999999999</v>
      </c>
      <c r="AN18" s="9">
        <v>0.218</v>
      </c>
      <c r="AO18" s="9">
        <v>0.40100000000000002</v>
      </c>
      <c r="AP18" s="9">
        <v>0.373</v>
      </c>
      <c r="AQ18" s="9">
        <v>0</v>
      </c>
      <c r="AR18" s="9">
        <v>0.373</v>
      </c>
      <c r="AS18" s="9">
        <v>6.59</v>
      </c>
      <c r="AT18" s="9">
        <v>3.5089999999999999</v>
      </c>
      <c r="AU18" s="9">
        <v>3.081</v>
      </c>
      <c r="AV18" s="9">
        <v>11.558</v>
      </c>
      <c r="AW18" s="9">
        <v>5.0190000000000001</v>
      </c>
      <c r="AX18" s="9">
        <v>6.54</v>
      </c>
      <c r="AY18" s="9">
        <v>60.7</v>
      </c>
      <c r="AZ18" s="9">
        <v>30.646000000000001</v>
      </c>
      <c r="BA18" s="9">
        <v>30.053999999999998</v>
      </c>
      <c r="BB18" s="9">
        <v>10.829000000000001</v>
      </c>
      <c r="BC18" s="9">
        <v>4.6189999999999998</v>
      </c>
      <c r="BD18" s="9">
        <v>6.21</v>
      </c>
      <c r="BE18" s="9">
        <v>61.43</v>
      </c>
      <c r="BF18" s="9">
        <v>31.045999999999999</v>
      </c>
      <c r="BG18" s="9">
        <v>30.382999999999999</v>
      </c>
      <c r="BH18" s="9">
        <v>16.123000000000001</v>
      </c>
      <c r="BI18" s="9">
        <v>7.4809999999999999</v>
      </c>
      <c r="BJ18" s="9">
        <v>8.6419999999999995</v>
      </c>
      <c r="BK18" s="9">
        <v>6.2640000000000002</v>
      </c>
      <c r="BL18" s="9">
        <v>2.157</v>
      </c>
      <c r="BM18" s="9">
        <v>4.1079999999999997</v>
      </c>
      <c r="BN18" s="9">
        <v>5.2939999999999996</v>
      </c>
      <c r="BO18" s="9">
        <v>2.8620000000000001</v>
      </c>
      <c r="BP18" s="9">
        <v>2.4319999999999999</v>
      </c>
      <c r="BQ18" s="9">
        <v>4.5640000000000001</v>
      </c>
      <c r="BR18" s="9">
        <v>2.4620000000000002</v>
      </c>
      <c r="BS18" s="9">
        <v>2.1019999999999999</v>
      </c>
      <c r="BT18" s="9">
        <v>56.136000000000003</v>
      </c>
      <c r="BU18" s="9">
        <v>28.184000000000001</v>
      </c>
      <c r="BV18" s="9">
        <v>27.951000000000001</v>
      </c>
      <c r="BW18" s="9">
        <v>11.673</v>
      </c>
      <c r="BX18" s="9">
        <v>6.6989999999999998</v>
      </c>
      <c r="BY18" s="9">
        <v>4.9740000000000002</v>
      </c>
      <c r="BZ18" s="9">
        <v>7.7949999999999999</v>
      </c>
      <c r="CA18" s="9">
        <v>4.1669999999999998</v>
      </c>
      <c r="CB18" s="9">
        <v>3.6269999999999998</v>
      </c>
      <c r="CC18" s="9">
        <v>0.29199999999999998</v>
      </c>
      <c r="CD18" s="9">
        <v>0.18099999999999999</v>
      </c>
      <c r="CE18" s="9">
        <v>0.111</v>
      </c>
      <c r="CF18" s="9">
        <v>0.18099999999999999</v>
      </c>
      <c r="CG18" s="9">
        <v>0.18099999999999999</v>
      </c>
      <c r="CH18" s="9">
        <v>0</v>
      </c>
      <c r="CI18" s="9">
        <v>0.111</v>
      </c>
      <c r="CJ18" s="9">
        <v>0</v>
      </c>
      <c r="CK18" s="9">
        <v>0.111</v>
      </c>
      <c r="CL18" s="9">
        <v>0</v>
      </c>
      <c r="CM18" s="9">
        <v>0</v>
      </c>
      <c r="CN18" s="9">
        <v>0</v>
      </c>
      <c r="CO18" s="9">
        <v>0.90500000000000003</v>
      </c>
      <c r="CP18" s="9">
        <v>0.49399999999999999</v>
      </c>
      <c r="CQ18" s="9">
        <v>0.41099999999999998</v>
      </c>
      <c r="CR18" s="9">
        <v>0.67200000000000004</v>
      </c>
      <c r="CS18" s="9">
        <v>0.34200000000000003</v>
      </c>
      <c r="CT18" s="9">
        <v>0.33</v>
      </c>
      <c r="CU18" s="9">
        <v>8.1000000000000003E-2</v>
      </c>
      <c r="CV18" s="9">
        <v>0</v>
      </c>
      <c r="CW18" s="9">
        <v>8.1000000000000003E-2</v>
      </c>
      <c r="CX18" s="9">
        <v>0.152</v>
      </c>
      <c r="CY18" s="9">
        <v>0.152</v>
      </c>
      <c r="CZ18" s="9">
        <v>0</v>
      </c>
      <c r="DA18" s="9">
        <v>2.6819999999999999</v>
      </c>
      <c r="DB18" s="9">
        <v>1.857</v>
      </c>
      <c r="DC18" s="9">
        <v>0.82399999999999995</v>
      </c>
      <c r="DD18" s="9">
        <v>245.517</v>
      </c>
      <c r="DE18" s="9">
        <v>124.309</v>
      </c>
      <c r="DF18" s="9">
        <v>121.20699999999999</v>
      </c>
      <c r="DG18" s="9">
        <v>59.466999999999999</v>
      </c>
      <c r="DH18" s="9">
        <v>28.722000000000001</v>
      </c>
      <c r="DI18" s="9">
        <v>30.745000000000001</v>
      </c>
      <c r="DJ18" s="9">
        <v>32.329000000000001</v>
      </c>
      <c r="DK18" s="9">
        <v>16.399999999999999</v>
      </c>
      <c r="DL18" s="9">
        <v>15.929</v>
      </c>
      <c r="DM18" s="9">
        <v>13.205</v>
      </c>
      <c r="DN18" s="9">
        <v>6.2510000000000003</v>
      </c>
      <c r="DO18" s="9">
        <v>6.9530000000000003</v>
      </c>
      <c r="DP18" s="9">
        <v>19.123999999999999</v>
      </c>
      <c r="DQ18" s="9">
        <v>10.148999999999999</v>
      </c>
      <c r="DR18" s="9">
        <v>8.9749999999999996</v>
      </c>
      <c r="DS18" s="9">
        <v>16.841000000000001</v>
      </c>
      <c r="DT18" s="9">
        <v>9.1080000000000005</v>
      </c>
      <c r="DU18" s="9">
        <v>7.7329999999999997</v>
      </c>
      <c r="DV18" s="9">
        <v>15.488</v>
      </c>
      <c r="DW18" s="9">
        <v>7.2919999999999998</v>
      </c>
      <c r="DX18" s="9">
        <v>8.1959999999999997</v>
      </c>
      <c r="DY18" s="9">
        <v>13.654999999999999</v>
      </c>
      <c r="DZ18" s="9">
        <v>6.84</v>
      </c>
      <c r="EA18" s="9">
        <v>6.8150000000000004</v>
      </c>
      <c r="EB18" s="9">
        <v>9.1709999999999994</v>
      </c>
      <c r="EC18" s="9">
        <v>4.8120000000000003</v>
      </c>
      <c r="ED18" s="9">
        <v>4.359</v>
      </c>
      <c r="EE18" s="9">
        <v>3.9540000000000002</v>
      </c>
      <c r="EF18" s="9">
        <v>1.7709999999999999</v>
      </c>
      <c r="EG18" s="9">
        <v>2.1829999999999998</v>
      </c>
      <c r="EH18" s="9">
        <v>3.98</v>
      </c>
      <c r="EI18" s="9">
        <v>2.3660000000000001</v>
      </c>
      <c r="EJ18" s="9">
        <v>1.615</v>
      </c>
      <c r="EK18" s="9">
        <v>1.2370000000000001</v>
      </c>
      <c r="EL18" s="9">
        <v>0.67600000000000005</v>
      </c>
      <c r="EM18" s="9">
        <v>0.56200000000000006</v>
      </c>
      <c r="EN18" s="9">
        <v>9.5020000000000007</v>
      </c>
      <c r="EO18" s="9">
        <v>4.7480000000000002</v>
      </c>
      <c r="EP18" s="9">
        <v>4.7539999999999996</v>
      </c>
      <c r="EQ18" s="9">
        <v>6.98</v>
      </c>
      <c r="ER18" s="9">
        <v>4.0049999999999999</v>
      </c>
      <c r="ES18" s="9">
        <v>2.9750000000000001</v>
      </c>
      <c r="ET18" s="9">
        <v>1.6439999999999999</v>
      </c>
      <c r="EU18" s="9">
        <v>0.74299999999999999</v>
      </c>
      <c r="EV18" s="9">
        <v>0.90100000000000002</v>
      </c>
      <c r="EW18" s="9">
        <v>0.877</v>
      </c>
      <c r="EX18" s="9">
        <v>0</v>
      </c>
      <c r="EY18" s="9">
        <v>0.877</v>
      </c>
      <c r="EZ18" s="9">
        <v>25.385999999999999</v>
      </c>
      <c r="FA18" s="9">
        <v>11.688000000000001</v>
      </c>
      <c r="FB18" s="9">
        <v>13.698</v>
      </c>
      <c r="FC18" s="9">
        <v>6.9429999999999996</v>
      </c>
      <c r="FD18" s="9">
        <v>4.7119999999999997</v>
      </c>
      <c r="FE18" s="9">
        <v>2.2309999999999999</v>
      </c>
      <c r="FF18" s="9">
        <v>27.138000000000002</v>
      </c>
      <c r="FG18" s="9">
        <v>12.321999999999999</v>
      </c>
      <c r="FH18" s="9">
        <v>14.816000000000001</v>
      </c>
      <c r="FI18" s="9">
        <v>186.05</v>
      </c>
      <c r="FJ18" s="9">
        <v>95.587000000000003</v>
      </c>
      <c r="FK18" s="9">
        <v>90.462000000000003</v>
      </c>
      <c r="FL18" s="9">
        <v>166.309</v>
      </c>
      <c r="FM18" s="9">
        <v>82.082999999999998</v>
      </c>
      <c r="FN18" s="9">
        <v>84.224999999999994</v>
      </c>
      <c r="FO18" s="9">
        <v>155.71299999999999</v>
      </c>
      <c r="FP18" s="9">
        <v>77.519000000000005</v>
      </c>
      <c r="FQ18" s="9">
        <v>78.194999999999993</v>
      </c>
      <c r="FR18" s="9">
        <v>3.5459999999999998</v>
      </c>
      <c r="FS18" s="9">
        <v>1.0980000000000001</v>
      </c>
      <c r="FT18" s="9">
        <v>2.448</v>
      </c>
      <c r="FU18" s="9">
        <v>7.0490000000000004</v>
      </c>
      <c r="FV18" s="9">
        <v>3.4670000000000001</v>
      </c>
      <c r="FW18" s="9">
        <v>3.5819999999999999</v>
      </c>
      <c r="FX18" s="9">
        <v>122.02200000000001</v>
      </c>
      <c r="FY18" s="9">
        <v>61.646000000000001</v>
      </c>
      <c r="FZ18" s="9">
        <v>60.375999999999998</v>
      </c>
      <c r="GA18" s="9">
        <v>9.3879999999999999</v>
      </c>
      <c r="GB18" s="9">
        <v>3.996</v>
      </c>
      <c r="GC18" s="9">
        <v>5.3920000000000003</v>
      </c>
      <c r="GD18" s="9">
        <v>3.456</v>
      </c>
      <c r="GE18" s="9">
        <v>1.9379999999999999</v>
      </c>
      <c r="GF18" s="9">
        <v>1.518</v>
      </c>
      <c r="GG18" s="9">
        <v>4.04</v>
      </c>
      <c r="GH18" s="9">
        <v>1.2569999999999999</v>
      </c>
      <c r="GI18" s="9">
        <v>2.782</v>
      </c>
      <c r="GJ18" s="9">
        <v>1.8919999999999999</v>
      </c>
      <c r="GK18" s="9">
        <v>0.8</v>
      </c>
      <c r="GL18" s="9">
        <v>1.0920000000000001</v>
      </c>
      <c r="GM18" s="9">
        <v>8.5619999999999994</v>
      </c>
      <c r="GN18" s="9">
        <v>4.0519999999999996</v>
      </c>
      <c r="GO18" s="9">
        <v>4.51</v>
      </c>
      <c r="GP18" s="9">
        <v>2.573</v>
      </c>
      <c r="GQ18" s="9">
        <v>1.4650000000000001</v>
      </c>
      <c r="GR18" s="9">
        <v>1.107</v>
      </c>
      <c r="GS18" s="9">
        <v>3.9159999999999999</v>
      </c>
      <c r="GT18" s="9">
        <v>1.9039999999999999</v>
      </c>
      <c r="GU18" s="9">
        <v>2.012</v>
      </c>
      <c r="GV18" s="9">
        <v>2.073</v>
      </c>
      <c r="GW18" s="9">
        <v>0.68300000000000005</v>
      </c>
      <c r="GX18" s="9">
        <v>1.391</v>
      </c>
      <c r="GY18" s="9">
        <v>26.335999999999999</v>
      </c>
      <c r="GZ18" s="9">
        <v>12.388999999999999</v>
      </c>
      <c r="HA18" s="9">
        <v>13.946999999999999</v>
      </c>
      <c r="HB18" s="9">
        <v>29.518000000000001</v>
      </c>
      <c r="HC18" s="9">
        <v>16.22</v>
      </c>
      <c r="HD18" s="9">
        <v>13.298</v>
      </c>
      <c r="HE18" s="9">
        <v>136.79</v>
      </c>
      <c r="HF18" s="9">
        <v>65.864000000000004</v>
      </c>
      <c r="HG18" s="9">
        <v>70.927000000000007</v>
      </c>
      <c r="HH18" s="9">
        <v>30.972000000000001</v>
      </c>
      <c r="HI18" s="9">
        <v>14.781000000000001</v>
      </c>
      <c r="HJ18" s="9">
        <v>16.190000000000001</v>
      </c>
      <c r="HK18" s="9">
        <v>135.33699999999999</v>
      </c>
      <c r="HL18" s="9">
        <v>67.302000000000007</v>
      </c>
      <c r="HM18" s="9">
        <v>68.034999999999997</v>
      </c>
      <c r="HN18" s="9">
        <v>45.938000000000002</v>
      </c>
      <c r="HO18" s="9">
        <v>23.646000000000001</v>
      </c>
      <c r="HP18" s="9">
        <v>22.292999999999999</v>
      </c>
      <c r="HQ18" s="9">
        <v>14.551</v>
      </c>
      <c r="HR18" s="9">
        <v>7.3559999999999999</v>
      </c>
      <c r="HS18" s="9">
        <v>7.1959999999999997</v>
      </c>
      <c r="HT18" s="9">
        <v>14.967000000000001</v>
      </c>
      <c r="HU18" s="9">
        <v>8.8640000000000008</v>
      </c>
      <c r="HV18" s="9">
        <v>6.1029999999999998</v>
      </c>
      <c r="HW18" s="9">
        <v>16.420000000000002</v>
      </c>
      <c r="HX18" s="9">
        <v>7.4260000000000002</v>
      </c>
      <c r="HY18" s="9">
        <v>8.9939999999999998</v>
      </c>
      <c r="HZ18" s="9">
        <v>120.37</v>
      </c>
      <c r="IA18" s="9">
        <v>58.438000000000002</v>
      </c>
      <c r="IB18" s="9">
        <v>61.933</v>
      </c>
      <c r="IC18" s="9">
        <v>19.741</v>
      </c>
      <c r="ID18" s="9">
        <v>13.504</v>
      </c>
      <c r="IE18" s="9">
        <v>6.2370000000000001</v>
      </c>
      <c r="IF18" s="9">
        <v>12.363</v>
      </c>
      <c r="IG18" s="9">
        <v>8.7949999999999999</v>
      </c>
      <c r="IH18" s="9">
        <v>3.5680000000000001</v>
      </c>
      <c r="II18" s="9">
        <v>0.61799999999999999</v>
      </c>
      <c r="IJ18" s="9">
        <v>0.61799999999999999</v>
      </c>
      <c r="IK18" s="9">
        <v>0</v>
      </c>
      <c r="IL18" s="9">
        <v>0.20399999999999999</v>
      </c>
      <c r="IM18" s="9">
        <v>0.20399999999999999</v>
      </c>
      <c r="IN18" s="9">
        <v>0</v>
      </c>
      <c r="IO18" s="9">
        <v>0.224</v>
      </c>
      <c r="IP18" s="9">
        <v>0.224</v>
      </c>
      <c r="IQ18" s="9">
        <v>0</v>
      </c>
    </row>
    <row r="19" spans="1:251">
      <c r="A19" s="10">
        <v>44958</v>
      </c>
      <c r="B19" s="9">
        <v>6.1630000000000003</v>
      </c>
      <c r="C19" s="9">
        <v>89.338999999999999</v>
      </c>
      <c r="D19" s="9">
        <v>44.186</v>
      </c>
      <c r="E19" s="9">
        <v>45.152999999999999</v>
      </c>
      <c r="F19" s="9">
        <v>77.597999999999999</v>
      </c>
      <c r="G19" s="9">
        <v>36.359000000000002</v>
      </c>
      <c r="H19" s="9">
        <v>41.238999999999997</v>
      </c>
      <c r="I19" s="9">
        <v>72.177999999999997</v>
      </c>
      <c r="J19" s="9">
        <v>34.563000000000002</v>
      </c>
      <c r="K19" s="9">
        <v>37.615000000000002</v>
      </c>
      <c r="L19" s="9">
        <v>2.3130000000000002</v>
      </c>
      <c r="M19" s="9">
        <v>0.56000000000000005</v>
      </c>
      <c r="N19" s="9">
        <v>1.754</v>
      </c>
      <c r="O19" s="9">
        <v>3.1070000000000002</v>
      </c>
      <c r="P19" s="9">
        <v>1.236</v>
      </c>
      <c r="Q19" s="9">
        <v>1.871</v>
      </c>
      <c r="R19" s="9">
        <v>62.728000000000002</v>
      </c>
      <c r="S19" s="9">
        <v>30.068000000000001</v>
      </c>
      <c r="T19" s="9">
        <v>32.659999999999997</v>
      </c>
      <c r="U19" s="9">
        <v>3.2309999999999999</v>
      </c>
      <c r="V19" s="9">
        <v>1.8120000000000001</v>
      </c>
      <c r="W19" s="9">
        <v>1.419</v>
      </c>
      <c r="X19" s="9">
        <v>0.95399999999999996</v>
      </c>
      <c r="Y19" s="9">
        <v>0.753</v>
      </c>
      <c r="Z19" s="9">
        <v>0.20200000000000001</v>
      </c>
      <c r="AA19" s="9">
        <v>1.599</v>
      </c>
      <c r="AB19" s="9">
        <v>0.96799999999999997</v>
      </c>
      <c r="AC19" s="9">
        <v>0.63100000000000001</v>
      </c>
      <c r="AD19" s="9">
        <v>0.67700000000000005</v>
      </c>
      <c r="AE19" s="9">
        <v>9.0999999999999998E-2</v>
      </c>
      <c r="AF19" s="9">
        <v>0.58699999999999997</v>
      </c>
      <c r="AG19" s="9">
        <v>3.2770000000000001</v>
      </c>
      <c r="AH19" s="9">
        <v>0.53</v>
      </c>
      <c r="AI19" s="9">
        <v>2.7469999999999999</v>
      </c>
      <c r="AJ19" s="9">
        <v>1.103</v>
      </c>
      <c r="AK19" s="9">
        <v>0.442</v>
      </c>
      <c r="AL19" s="9">
        <v>0.66100000000000003</v>
      </c>
      <c r="AM19" s="9">
        <v>1.34</v>
      </c>
      <c r="AN19" s="9">
        <v>0</v>
      </c>
      <c r="AO19" s="9">
        <v>1.34</v>
      </c>
      <c r="AP19" s="9">
        <v>0.83399999999999996</v>
      </c>
      <c r="AQ19" s="9">
        <v>8.8999999999999996E-2</v>
      </c>
      <c r="AR19" s="9">
        <v>0.746</v>
      </c>
      <c r="AS19" s="9">
        <v>8.3629999999999995</v>
      </c>
      <c r="AT19" s="9">
        <v>3.9489999999999998</v>
      </c>
      <c r="AU19" s="9">
        <v>4.4139999999999997</v>
      </c>
      <c r="AV19" s="9">
        <v>10.925000000000001</v>
      </c>
      <c r="AW19" s="9">
        <v>4.7469999999999999</v>
      </c>
      <c r="AX19" s="9">
        <v>6.1779999999999999</v>
      </c>
      <c r="AY19" s="9">
        <v>66.673000000000002</v>
      </c>
      <c r="AZ19" s="9">
        <v>31.611000000000001</v>
      </c>
      <c r="BA19" s="9">
        <v>35.061999999999998</v>
      </c>
      <c r="BB19" s="9">
        <v>10.254</v>
      </c>
      <c r="BC19" s="9">
        <v>3.89</v>
      </c>
      <c r="BD19" s="9">
        <v>6.3639999999999999</v>
      </c>
      <c r="BE19" s="9">
        <v>67.343999999999994</v>
      </c>
      <c r="BF19" s="9">
        <v>32.469000000000001</v>
      </c>
      <c r="BG19" s="9">
        <v>34.875999999999998</v>
      </c>
      <c r="BH19" s="9">
        <v>15.968</v>
      </c>
      <c r="BI19" s="9">
        <v>6.4720000000000004</v>
      </c>
      <c r="BJ19" s="9">
        <v>9.4960000000000004</v>
      </c>
      <c r="BK19" s="9">
        <v>5.2110000000000003</v>
      </c>
      <c r="BL19" s="9">
        <v>2.165</v>
      </c>
      <c r="BM19" s="9">
        <v>3.0449999999999999</v>
      </c>
      <c r="BN19" s="9">
        <v>5.7149999999999999</v>
      </c>
      <c r="BO19" s="9">
        <v>2.5819999999999999</v>
      </c>
      <c r="BP19" s="9">
        <v>3.1320000000000001</v>
      </c>
      <c r="BQ19" s="9">
        <v>5.0430000000000001</v>
      </c>
      <c r="BR19" s="9">
        <v>1.7250000000000001</v>
      </c>
      <c r="BS19" s="9">
        <v>3.3180000000000001</v>
      </c>
      <c r="BT19" s="9">
        <v>61.63</v>
      </c>
      <c r="BU19" s="9">
        <v>29.887</v>
      </c>
      <c r="BV19" s="9">
        <v>31.742999999999999</v>
      </c>
      <c r="BW19" s="9">
        <v>11.741</v>
      </c>
      <c r="BX19" s="9">
        <v>7.8280000000000003</v>
      </c>
      <c r="BY19" s="9">
        <v>3.9140000000000001</v>
      </c>
      <c r="BZ19" s="9">
        <v>7.5720000000000001</v>
      </c>
      <c r="CA19" s="9">
        <v>4.9009999999999998</v>
      </c>
      <c r="CB19" s="9">
        <v>2.67</v>
      </c>
      <c r="CC19" s="9">
        <v>0.70799999999999996</v>
      </c>
      <c r="CD19" s="9">
        <v>0.35699999999999998</v>
      </c>
      <c r="CE19" s="9">
        <v>0.35199999999999998</v>
      </c>
      <c r="CF19" s="9">
        <v>0.42</v>
      </c>
      <c r="CG19" s="9">
        <v>0.26200000000000001</v>
      </c>
      <c r="CH19" s="9">
        <v>0.158</v>
      </c>
      <c r="CI19" s="9">
        <v>0.19400000000000001</v>
      </c>
      <c r="CJ19" s="9">
        <v>0</v>
      </c>
      <c r="CK19" s="9">
        <v>0.19400000000000001</v>
      </c>
      <c r="CL19" s="9">
        <v>9.5000000000000001E-2</v>
      </c>
      <c r="CM19" s="9">
        <v>9.5000000000000001E-2</v>
      </c>
      <c r="CN19" s="9">
        <v>0</v>
      </c>
      <c r="CO19" s="9">
        <v>0.70099999999999996</v>
      </c>
      <c r="CP19" s="9">
        <v>0.58899999999999997</v>
      </c>
      <c r="CQ19" s="9">
        <v>0.111</v>
      </c>
      <c r="CR19" s="9">
        <v>0.34100000000000003</v>
      </c>
      <c r="CS19" s="9">
        <v>0.23</v>
      </c>
      <c r="CT19" s="9">
        <v>0.111</v>
      </c>
      <c r="CU19" s="9">
        <v>0.20599999999999999</v>
      </c>
      <c r="CV19" s="9">
        <v>0.20599999999999999</v>
      </c>
      <c r="CW19" s="9">
        <v>0</v>
      </c>
      <c r="CX19" s="9">
        <v>0.153</v>
      </c>
      <c r="CY19" s="9">
        <v>0.153</v>
      </c>
      <c r="CZ19" s="9">
        <v>0</v>
      </c>
      <c r="DA19" s="9">
        <v>2.7610000000000001</v>
      </c>
      <c r="DB19" s="9">
        <v>1.98</v>
      </c>
      <c r="DC19" s="9">
        <v>0.78</v>
      </c>
      <c r="DD19" s="9">
        <v>258.67700000000002</v>
      </c>
      <c r="DE19" s="9">
        <v>132.67500000000001</v>
      </c>
      <c r="DF19" s="9">
        <v>126.002</v>
      </c>
      <c r="DG19" s="9">
        <v>60.44</v>
      </c>
      <c r="DH19" s="9">
        <v>29.135999999999999</v>
      </c>
      <c r="DI19" s="9">
        <v>31.303999999999998</v>
      </c>
      <c r="DJ19" s="9">
        <v>31.991</v>
      </c>
      <c r="DK19" s="9">
        <v>15.38</v>
      </c>
      <c r="DL19" s="9">
        <v>16.611999999999998</v>
      </c>
      <c r="DM19" s="9">
        <v>15.119</v>
      </c>
      <c r="DN19" s="9">
        <v>7.79</v>
      </c>
      <c r="DO19" s="9">
        <v>7.3289999999999997</v>
      </c>
      <c r="DP19" s="9">
        <v>16.873000000000001</v>
      </c>
      <c r="DQ19" s="9">
        <v>7.59</v>
      </c>
      <c r="DR19" s="9">
        <v>9.2829999999999995</v>
      </c>
      <c r="DS19" s="9">
        <v>17.792999999999999</v>
      </c>
      <c r="DT19" s="9">
        <v>8.0259999999999998</v>
      </c>
      <c r="DU19" s="9">
        <v>9.7669999999999995</v>
      </c>
      <c r="DV19" s="9">
        <v>13.925000000000001</v>
      </c>
      <c r="DW19" s="9">
        <v>7.0810000000000004</v>
      </c>
      <c r="DX19" s="9">
        <v>6.8449999999999998</v>
      </c>
      <c r="DY19" s="9">
        <v>13.215</v>
      </c>
      <c r="DZ19" s="9">
        <v>6.774</v>
      </c>
      <c r="EA19" s="9">
        <v>6.4420000000000002</v>
      </c>
      <c r="EB19" s="9">
        <v>11.097</v>
      </c>
      <c r="EC19" s="9">
        <v>4.7869999999999999</v>
      </c>
      <c r="ED19" s="9">
        <v>6.31</v>
      </c>
      <c r="EE19" s="9">
        <v>3.9340000000000002</v>
      </c>
      <c r="EF19" s="9">
        <v>1.9690000000000001</v>
      </c>
      <c r="EG19" s="9">
        <v>1.9650000000000001</v>
      </c>
      <c r="EH19" s="9">
        <v>4.2460000000000004</v>
      </c>
      <c r="EI19" s="9">
        <v>2.1349999999999998</v>
      </c>
      <c r="EJ19" s="9">
        <v>2.1110000000000002</v>
      </c>
      <c r="EK19" s="9">
        <v>2.9169999999999998</v>
      </c>
      <c r="EL19" s="9">
        <v>0.68300000000000005</v>
      </c>
      <c r="EM19" s="9">
        <v>2.234</v>
      </c>
      <c r="EN19" s="9">
        <v>7.6790000000000003</v>
      </c>
      <c r="EO19" s="9">
        <v>3.819</v>
      </c>
      <c r="EP19" s="9">
        <v>3.86</v>
      </c>
      <c r="EQ19" s="9">
        <v>5.085</v>
      </c>
      <c r="ER19" s="9">
        <v>3.01</v>
      </c>
      <c r="ES19" s="9">
        <v>2.0750000000000002</v>
      </c>
      <c r="ET19" s="9">
        <v>1.423</v>
      </c>
      <c r="EU19" s="9">
        <v>0.60699999999999998</v>
      </c>
      <c r="EV19" s="9">
        <v>0.81599999999999995</v>
      </c>
      <c r="EW19" s="9">
        <v>1.171</v>
      </c>
      <c r="EX19" s="9">
        <v>0.20100000000000001</v>
      </c>
      <c r="EY19" s="9">
        <v>0.96899999999999997</v>
      </c>
      <c r="EZ19" s="9">
        <v>24.097999999999999</v>
      </c>
      <c r="FA19" s="9">
        <v>11.077999999999999</v>
      </c>
      <c r="FB19" s="9">
        <v>13.02</v>
      </c>
      <c r="FC19" s="9">
        <v>7.8940000000000001</v>
      </c>
      <c r="FD19" s="9">
        <v>4.3019999999999996</v>
      </c>
      <c r="FE19" s="9">
        <v>3.5920000000000001</v>
      </c>
      <c r="FF19" s="9">
        <v>28.449000000000002</v>
      </c>
      <c r="FG19" s="9">
        <v>13.756</v>
      </c>
      <c r="FH19" s="9">
        <v>14.692</v>
      </c>
      <c r="FI19" s="9">
        <v>198.23699999999999</v>
      </c>
      <c r="FJ19" s="9">
        <v>103.539</v>
      </c>
      <c r="FK19" s="9">
        <v>94.697999999999993</v>
      </c>
      <c r="FL19" s="9">
        <v>176.577</v>
      </c>
      <c r="FM19" s="9">
        <v>89.606999999999999</v>
      </c>
      <c r="FN19" s="9">
        <v>86.97</v>
      </c>
      <c r="FO19" s="9">
        <v>163.54400000000001</v>
      </c>
      <c r="FP19" s="9">
        <v>84.677000000000007</v>
      </c>
      <c r="FQ19" s="9">
        <v>78.867000000000004</v>
      </c>
      <c r="FR19" s="9">
        <v>6.226</v>
      </c>
      <c r="FS19" s="9">
        <v>2.3679999999999999</v>
      </c>
      <c r="FT19" s="9">
        <v>3.8580000000000001</v>
      </c>
      <c r="FU19" s="9">
        <v>6.5410000000000004</v>
      </c>
      <c r="FV19" s="9">
        <v>2.2959999999999998</v>
      </c>
      <c r="FW19" s="9">
        <v>4.2450000000000001</v>
      </c>
      <c r="FX19" s="9">
        <v>138.72300000000001</v>
      </c>
      <c r="FY19" s="9">
        <v>72.674999999999997</v>
      </c>
      <c r="FZ19" s="9">
        <v>66.048000000000002</v>
      </c>
      <c r="GA19" s="9">
        <v>9.798</v>
      </c>
      <c r="GB19" s="9">
        <v>4.9619999999999997</v>
      </c>
      <c r="GC19" s="9">
        <v>4.8360000000000003</v>
      </c>
      <c r="GD19" s="9">
        <v>2.0379999999999998</v>
      </c>
      <c r="GE19" s="9">
        <v>1.4159999999999999</v>
      </c>
      <c r="GF19" s="9">
        <v>0.623</v>
      </c>
      <c r="GG19" s="9">
        <v>3.2850000000000001</v>
      </c>
      <c r="GH19" s="9">
        <v>1.4510000000000001</v>
      </c>
      <c r="GI19" s="9">
        <v>1.8340000000000001</v>
      </c>
      <c r="GJ19" s="9">
        <v>4.4749999999999996</v>
      </c>
      <c r="GK19" s="9">
        <v>2.0960000000000001</v>
      </c>
      <c r="GL19" s="9">
        <v>2.379</v>
      </c>
      <c r="GM19" s="9">
        <v>8.0169999999999995</v>
      </c>
      <c r="GN19" s="9">
        <v>3.34</v>
      </c>
      <c r="GO19" s="9">
        <v>4.6760000000000002</v>
      </c>
      <c r="GP19" s="9">
        <v>2.694</v>
      </c>
      <c r="GQ19" s="9">
        <v>2.2229999999999999</v>
      </c>
      <c r="GR19" s="9">
        <v>0.47</v>
      </c>
      <c r="GS19" s="9">
        <v>3.766</v>
      </c>
      <c r="GT19" s="9">
        <v>0.46200000000000002</v>
      </c>
      <c r="GU19" s="9">
        <v>3.3029999999999999</v>
      </c>
      <c r="GV19" s="9">
        <v>1.5569999999999999</v>
      </c>
      <c r="GW19" s="9">
        <v>0.65400000000000003</v>
      </c>
      <c r="GX19" s="9">
        <v>0.90300000000000002</v>
      </c>
      <c r="GY19" s="9">
        <v>20.039000000000001</v>
      </c>
      <c r="GZ19" s="9">
        <v>8.6300000000000008</v>
      </c>
      <c r="HA19" s="9">
        <v>11.409000000000001</v>
      </c>
      <c r="HB19" s="9">
        <v>35.241</v>
      </c>
      <c r="HC19" s="9">
        <v>16.344999999999999</v>
      </c>
      <c r="HD19" s="9">
        <v>18.896000000000001</v>
      </c>
      <c r="HE19" s="9">
        <v>141.33699999999999</v>
      </c>
      <c r="HF19" s="9">
        <v>73.263000000000005</v>
      </c>
      <c r="HG19" s="9">
        <v>68.073999999999998</v>
      </c>
      <c r="HH19" s="9">
        <v>29.91</v>
      </c>
      <c r="HI19" s="9">
        <v>14.117000000000001</v>
      </c>
      <c r="HJ19" s="9">
        <v>15.794</v>
      </c>
      <c r="HK19" s="9">
        <v>146.667</v>
      </c>
      <c r="HL19" s="9">
        <v>75.489999999999995</v>
      </c>
      <c r="HM19" s="9">
        <v>71.177000000000007</v>
      </c>
      <c r="HN19" s="9">
        <v>48.872999999999998</v>
      </c>
      <c r="HO19" s="9">
        <v>22.876000000000001</v>
      </c>
      <c r="HP19" s="9">
        <v>25.995999999999999</v>
      </c>
      <c r="HQ19" s="9">
        <v>16.277999999999999</v>
      </c>
      <c r="HR19" s="9">
        <v>7.585</v>
      </c>
      <c r="HS19" s="9">
        <v>8.6929999999999996</v>
      </c>
      <c r="HT19" s="9">
        <v>18.962</v>
      </c>
      <c r="HU19" s="9">
        <v>8.76</v>
      </c>
      <c r="HV19" s="9">
        <v>10.202999999999999</v>
      </c>
      <c r="HW19" s="9">
        <v>13.632</v>
      </c>
      <c r="HX19" s="9">
        <v>6.532</v>
      </c>
      <c r="HY19" s="9">
        <v>7.1</v>
      </c>
      <c r="HZ19" s="9">
        <v>127.705</v>
      </c>
      <c r="IA19" s="9">
        <v>66.730999999999995</v>
      </c>
      <c r="IB19" s="9">
        <v>60.973999999999997</v>
      </c>
      <c r="IC19" s="9">
        <v>21.66</v>
      </c>
      <c r="ID19" s="9">
        <v>13.932</v>
      </c>
      <c r="IE19" s="9">
        <v>7.7279999999999998</v>
      </c>
      <c r="IF19" s="9">
        <v>13.679</v>
      </c>
      <c r="IG19" s="9">
        <v>8.6059999999999999</v>
      </c>
      <c r="IH19" s="9">
        <v>5.0730000000000004</v>
      </c>
      <c r="II19" s="9">
        <v>0.85399999999999998</v>
      </c>
      <c r="IJ19" s="9">
        <v>0.42399999999999999</v>
      </c>
      <c r="IK19" s="9">
        <v>0.43</v>
      </c>
      <c r="IL19" s="9">
        <v>0.25800000000000001</v>
      </c>
      <c r="IM19" s="9">
        <v>0.25800000000000001</v>
      </c>
      <c r="IN19" s="9">
        <v>0</v>
      </c>
      <c r="IO19" s="9">
        <v>0.22700000000000001</v>
      </c>
      <c r="IP19" s="9">
        <v>0</v>
      </c>
      <c r="IQ19" s="9">
        <v>0.22700000000000001</v>
      </c>
    </row>
    <row r="20" spans="1:251">
      <c r="A20" s="10">
        <v>45323</v>
      </c>
      <c r="B20" s="9">
        <v>7.202</v>
      </c>
      <c r="C20" s="9">
        <v>92.635999999999996</v>
      </c>
      <c r="D20" s="9">
        <v>45.526000000000003</v>
      </c>
      <c r="E20" s="9">
        <v>47.11</v>
      </c>
      <c r="F20" s="9">
        <v>83.948999999999998</v>
      </c>
      <c r="G20" s="9">
        <v>39.164999999999999</v>
      </c>
      <c r="H20" s="9">
        <v>44.783999999999999</v>
      </c>
      <c r="I20" s="9">
        <v>79.296000000000006</v>
      </c>
      <c r="J20" s="9">
        <v>38.048999999999999</v>
      </c>
      <c r="K20" s="9">
        <v>41.247</v>
      </c>
      <c r="L20" s="9">
        <v>2.613</v>
      </c>
      <c r="M20" s="9">
        <v>0.86199999999999999</v>
      </c>
      <c r="N20" s="9">
        <v>1.7509999999999999</v>
      </c>
      <c r="O20" s="9">
        <v>1.8180000000000001</v>
      </c>
      <c r="P20" s="9">
        <v>0.183</v>
      </c>
      <c r="Q20" s="9">
        <v>1.6339999999999999</v>
      </c>
      <c r="R20" s="9">
        <v>67.721000000000004</v>
      </c>
      <c r="S20" s="9">
        <v>32.537999999999997</v>
      </c>
      <c r="T20" s="9">
        <v>35.183</v>
      </c>
      <c r="U20" s="9">
        <v>3.762</v>
      </c>
      <c r="V20" s="9">
        <v>0.90200000000000002</v>
      </c>
      <c r="W20" s="9">
        <v>2.859</v>
      </c>
      <c r="X20" s="9">
        <v>0.69</v>
      </c>
      <c r="Y20" s="9">
        <v>0.21099999999999999</v>
      </c>
      <c r="Z20" s="9">
        <v>0.47899999999999998</v>
      </c>
      <c r="AA20" s="9">
        <v>2.0379999999999998</v>
      </c>
      <c r="AB20" s="9">
        <v>0.33900000000000002</v>
      </c>
      <c r="AC20" s="9">
        <v>1.6990000000000001</v>
      </c>
      <c r="AD20" s="9">
        <v>1.034</v>
      </c>
      <c r="AE20" s="9">
        <v>0.35199999999999998</v>
      </c>
      <c r="AF20" s="9">
        <v>0.68100000000000005</v>
      </c>
      <c r="AG20" s="9">
        <v>2.0139999999999998</v>
      </c>
      <c r="AH20" s="9">
        <v>0.83</v>
      </c>
      <c r="AI20" s="9">
        <v>1.1839999999999999</v>
      </c>
      <c r="AJ20" s="9">
        <v>0.66400000000000003</v>
      </c>
      <c r="AK20" s="9">
        <v>0.33500000000000002</v>
      </c>
      <c r="AL20" s="9">
        <v>0.32900000000000001</v>
      </c>
      <c r="AM20" s="9">
        <v>0.77900000000000003</v>
      </c>
      <c r="AN20" s="9">
        <v>0.24099999999999999</v>
      </c>
      <c r="AO20" s="9">
        <v>0.53800000000000003</v>
      </c>
      <c r="AP20" s="9">
        <v>0.57099999999999995</v>
      </c>
      <c r="AQ20" s="9">
        <v>0.254</v>
      </c>
      <c r="AR20" s="9">
        <v>0.317</v>
      </c>
      <c r="AS20" s="9">
        <v>10.452999999999999</v>
      </c>
      <c r="AT20" s="9">
        <v>4.8949999999999996</v>
      </c>
      <c r="AU20" s="9">
        <v>5.5570000000000004</v>
      </c>
      <c r="AV20" s="9">
        <v>10.707000000000001</v>
      </c>
      <c r="AW20" s="9">
        <v>4.7030000000000003</v>
      </c>
      <c r="AX20" s="9">
        <v>6.0039999999999996</v>
      </c>
      <c r="AY20" s="9">
        <v>73.242000000000004</v>
      </c>
      <c r="AZ20" s="9">
        <v>34.462000000000003</v>
      </c>
      <c r="BA20" s="9">
        <v>38.78</v>
      </c>
      <c r="BB20" s="9">
        <v>8.2210000000000001</v>
      </c>
      <c r="BC20" s="9">
        <v>2.714</v>
      </c>
      <c r="BD20" s="9">
        <v>5.5069999999999997</v>
      </c>
      <c r="BE20" s="9">
        <v>75.727999999999994</v>
      </c>
      <c r="BF20" s="9">
        <v>36.451000000000001</v>
      </c>
      <c r="BG20" s="9">
        <v>39.277000000000001</v>
      </c>
      <c r="BH20" s="9">
        <v>13.906000000000001</v>
      </c>
      <c r="BI20" s="9">
        <v>5.3470000000000004</v>
      </c>
      <c r="BJ20" s="9">
        <v>8.5589999999999993</v>
      </c>
      <c r="BK20" s="9">
        <v>5.0209999999999999</v>
      </c>
      <c r="BL20" s="9">
        <v>2.0699999999999998</v>
      </c>
      <c r="BM20" s="9">
        <v>2.9510000000000001</v>
      </c>
      <c r="BN20" s="9">
        <v>5.6849999999999996</v>
      </c>
      <c r="BO20" s="9">
        <v>2.633</v>
      </c>
      <c r="BP20" s="9">
        <v>3.0529999999999999</v>
      </c>
      <c r="BQ20" s="9">
        <v>3.2</v>
      </c>
      <c r="BR20" s="9">
        <v>0.64400000000000002</v>
      </c>
      <c r="BS20" s="9">
        <v>2.5550000000000002</v>
      </c>
      <c r="BT20" s="9">
        <v>70.043000000000006</v>
      </c>
      <c r="BU20" s="9">
        <v>33.817999999999998</v>
      </c>
      <c r="BV20" s="9">
        <v>36.223999999999997</v>
      </c>
      <c r="BW20" s="9">
        <v>8.6869999999999994</v>
      </c>
      <c r="BX20" s="9">
        <v>6.3609999999999998</v>
      </c>
      <c r="BY20" s="9">
        <v>2.3260000000000001</v>
      </c>
      <c r="BZ20" s="9">
        <v>5.343</v>
      </c>
      <c r="CA20" s="9">
        <v>3.7160000000000002</v>
      </c>
      <c r="CB20" s="9">
        <v>1.627</v>
      </c>
      <c r="CC20" s="9">
        <v>0.30399999999999999</v>
      </c>
      <c r="CD20" s="9">
        <v>0.221</v>
      </c>
      <c r="CE20" s="9">
        <v>8.2000000000000003E-2</v>
      </c>
      <c r="CF20" s="9">
        <v>0.14599999999999999</v>
      </c>
      <c r="CG20" s="9">
        <v>0.14599999999999999</v>
      </c>
      <c r="CH20" s="9">
        <v>0</v>
      </c>
      <c r="CI20" s="9">
        <v>0</v>
      </c>
      <c r="CJ20" s="9">
        <v>0</v>
      </c>
      <c r="CK20" s="9">
        <v>0</v>
      </c>
      <c r="CL20" s="9">
        <v>0.158</v>
      </c>
      <c r="CM20" s="9">
        <v>7.4999999999999997E-2</v>
      </c>
      <c r="CN20" s="9">
        <v>8.2000000000000003E-2</v>
      </c>
      <c r="CO20" s="9">
        <v>0.40100000000000002</v>
      </c>
      <c r="CP20" s="9">
        <v>0.16700000000000001</v>
      </c>
      <c r="CQ20" s="9">
        <v>0.23300000000000001</v>
      </c>
      <c r="CR20" s="9">
        <v>6.8000000000000005E-2</v>
      </c>
      <c r="CS20" s="9">
        <v>6.8000000000000005E-2</v>
      </c>
      <c r="CT20" s="9">
        <v>0</v>
      </c>
      <c r="CU20" s="9">
        <v>0.16600000000000001</v>
      </c>
      <c r="CV20" s="9">
        <v>0</v>
      </c>
      <c r="CW20" s="9">
        <v>0.16600000000000001</v>
      </c>
      <c r="CX20" s="9">
        <v>0.16700000000000001</v>
      </c>
      <c r="CY20" s="9">
        <v>0.1</v>
      </c>
      <c r="CZ20" s="9">
        <v>6.7000000000000004E-2</v>
      </c>
      <c r="DA20" s="9">
        <v>2.6389999999999998</v>
      </c>
      <c r="DB20" s="9">
        <v>2.2559999999999998</v>
      </c>
      <c r="DC20" s="9">
        <v>0.38300000000000001</v>
      </c>
      <c r="DD20" s="9">
        <v>260.37700000000001</v>
      </c>
      <c r="DE20" s="9">
        <v>131.44800000000001</v>
      </c>
      <c r="DF20" s="9">
        <v>128.929</v>
      </c>
      <c r="DG20" s="9">
        <v>54.859000000000002</v>
      </c>
      <c r="DH20" s="9">
        <v>28.957000000000001</v>
      </c>
      <c r="DI20" s="9">
        <v>25.902999999999999</v>
      </c>
      <c r="DJ20" s="9">
        <v>27.532</v>
      </c>
      <c r="DK20" s="9">
        <v>13.87</v>
      </c>
      <c r="DL20" s="9">
        <v>13.662000000000001</v>
      </c>
      <c r="DM20" s="9">
        <v>13.375</v>
      </c>
      <c r="DN20" s="9">
        <v>7.1020000000000003</v>
      </c>
      <c r="DO20" s="9">
        <v>6.2729999999999997</v>
      </c>
      <c r="DP20" s="9">
        <v>13.977</v>
      </c>
      <c r="DQ20" s="9">
        <v>6.5890000000000004</v>
      </c>
      <c r="DR20" s="9">
        <v>7.3879999999999999</v>
      </c>
      <c r="DS20" s="9">
        <v>15.957000000000001</v>
      </c>
      <c r="DT20" s="9">
        <v>8.3699999999999992</v>
      </c>
      <c r="DU20" s="9">
        <v>7.5869999999999997</v>
      </c>
      <c r="DV20" s="9">
        <v>9.8650000000000002</v>
      </c>
      <c r="DW20" s="9">
        <v>4.4329999999999998</v>
      </c>
      <c r="DX20" s="9">
        <v>5.4320000000000004</v>
      </c>
      <c r="DY20" s="9">
        <v>8.7210000000000001</v>
      </c>
      <c r="DZ20" s="9">
        <v>4.8890000000000002</v>
      </c>
      <c r="EA20" s="9">
        <v>3.8319999999999999</v>
      </c>
      <c r="EB20" s="9">
        <v>10.606</v>
      </c>
      <c r="EC20" s="9">
        <v>4.2300000000000004</v>
      </c>
      <c r="ED20" s="9">
        <v>6.3760000000000003</v>
      </c>
      <c r="EE20" s="9">
        <v>2.5910000000000002</v>
      </c>
      <c r="EF20" s="9">
        <v>1.4319999999999999</v>
      </c>
      <c r="EG20" s="9">
        <v>1.1579999999999999</v>
      </c>
      <c r="EH20" s="9">
        <v>5.117</v>
      </c>
      <c r="EI20" s="9">
        <v>1.944</v>
      </c>
      <c r="EJ20" s="9">
        <v>3.173</v>
      </c>
      <c r="EK20" s="9">
        <v>2.899</v>
      </c>
      <c r="EL20" s="9">
        <v>0.85299999999999998</v>
      </c>
      <c r="EM20" s="9">
        <v>2.0449999999999999</v>
      </c>
      <c r="EN20" s="9">
        <v>8.2050000000000001</v>
      </c>
      <c r="EO20" s="9">
        <v>4.7519999999999998</v>
      </c>
      <c r="EP20" s="9">
        <v>3.4529999999999998</v>
      </c>
      <c r="EQ20" s="9">
        <v>5.2859999999999996</v>
      </c>
      <c r="ER20" s="9">
        <v>2.8660000000000001</v>
      </c>
      <c r="ES20" s="9">
        <v>2.4209999999999998</v>
      </c>
      <c r="ET20" s="9">
        <v>1.569</v>
      </c>
      <c r="EU20" s="9">
        <v>1.38</v>
      </c>
      <c r="EV20" s="9">
        <v>0.19</v>
      </c>
      <c r="EW20" s="9">
        <v>1.349</v>
      </c>
      <c r="EX20" s="9">
        <v>0.50700000000000001</v>
      </c>
      <c r="EY20" s="9">
        <v>0.84299999999999997</v>
      </c>
      <c r="EZ20" s="9">
        <v>19.815000000000001</v>
      </c>
      <c r="FA20" s="9">
        <v>9.109</v>
      </c>
      <c r="FB20" s="9">
        <v>10.707000000000001</v>
      </c>
      <c r="FC20" s="9">
        <v>7.7169999999999996</v>
      </c>
      <c r="FD20" s="9">
        <v>4.7619999999999996</v>
      </c>
      <c r="FE20" s="9">
        <v>2.9550000000000001</v>
      </c>
      <c r="FF20" s="9">
        <v>27.327000000000002</v>
      </c>
      <c r="FG20" s="9">
        <v>15.086</v>
      </c>
      <c r="FH20" s="9">
        <v>12.241</v>
      </c>
      <c r="FI20" s="9">
        <v>205.518</v>
      </c>
      <c r="FJ20" s="9">
        <v>102.492</v>
      </c>
      <c r="FK20" s="9">
        <v>103.026</v>
      </c>
      <c r="FL20" s="9">
        <v>180.91399999999999</v>
      </c>
      <c r="FM20" s="9">
        <v>87.709000000000003</v>
      </c>
      <c r="FN20" s="9">
        <v>93.206000000000003</v>
      </c>
      <c r="FO20" s="9">
        <v>167.75299999999999</v>
      </c>
      <c r="FP20" s="9">
        <v>82.778000000000006</v>
      </c>
      <c r="FQ20" s="9">
        <v>84.974999999999994</v>
      </c>
      <c r="FR20" s="9">
        <v>4.8490000000000002</v>
      </c>
      <c r="FS20" s="9">
        <v>2.0659999999999998</v>
      </c>
      <c r="FT20" s="9">
        <v>2.7829999999999999</v>
      </c>
      <c r="FU20" s="9">
        <v>5.0419999999999998</v>
      </c>
      <c r="FV20" s="9">
        <v>1.7050000000000001</v>
      </c>
      <c r="FW20" s="9">
        <v>3.3370000000000002</v>
      </c>
      <c r="FX20" s="9">
        <v>135.49100000000001</v>
      </c>
      <c r="FY20" s="9">
        <v>65.481999999999999</v>
      </c>
      <c r="FZ20" s="9">
        <v>70.009</v>
      </c>
      <c r="GA20" s="9">
        <v>10.864000000000001</v>
      </c>
      <c r="GB20" s="9">
        <v>5.4320000000000004</v>
      </c>
      <c r="GC20" s="9">
        <v>5.431</v>
      </c>
      <c r="GD20" s="9">
        <v>4.0279999999999996</v>
      </c>
      <c r="GE20" s="9">
        <v>2.8740000000000001</v>
      </c>
      <c r="GF20" s="9">
        <v>1.1539999999999999</v>
      </c>
      <c r="GG20" s="9">
        <v>4.6470000000000002</v>
      </c>
      <c r="GH20" s="9">
        <v>2.3279999999999998</v>
      </c>
      <c r="GI20" s="9">
        <v>2.319</v>
      </c>
      <c r="GJ20" s="9">
        <v>2.1880000000000002</v>
      </c>
      <c r="GK20" s="9">
        <v>0.23</v>
      </c>
      <c r="GL20" s="9">
        <v>1.958</v>
      </c>
      <c r="GM20" s="9">
        <v>9.7520000000000007</v>
      </c>
      <c r="GN20" s="9">
        <v>3.7149999999999999</v>
      </c>
      <c r="GO20" s="9">
        <v>6.0369999999999999</v>
      </c>
      <c r="GP20" s="9">
        <v>3.5030000000000001</v>
      </c>
      <c r="GQ20" s="9">
        <v>2.1360000000000001</v>
      </c>
      <c r="GR20" s="9">
        <v>1.367</v>
      </c>
      <c r="GS20" s="9">
        <v>3.7040000000000002</v>
      </c>
      <c r="GT20" s="9">
        <v>0.89400000000000002</v>
      </c>
      <c r="GU20" s="9">
        <v>2.81</v>
      </c>
      <c r="GV20" s="9">
        <v>2.5449999999999999</v>
      </c>
      <c r="GW20" s="9">
        <v>0.68500000000000005</v>
      </c>
      <c r="GX20" s="9">
        <v>1.861</v>
      </c>
      <c r="GY20" s="9">
        <v>24.808</v>
      </c>
      <c r="GZ20" s="9">
        <v>13.079000000000001</v>
      </c>
      <c r="HA20" s="9">
        <v>11.728</v>
      </c>
      <c r="HB20" s="9">
        <v>33.375</v>
      </c>
      <c r="HC20" s="9">
        <v>15.226000000000001</v>
      </c>
      <c r="HD20" s="9">
        <v>18.149000000000001</v>
      </c>
      <c r="HE20" s="9">
        <v>147.54</v>
      </c>
      <c r="HF20" s="9">
        <v>72.483000000000004</v>
      </c>
      <c r="HG20" s="9">
        <v>75.057000000000002</v>
      </c>
      <c r="HH20" s="9">
        <v>31.603000000000002</v>
      </c>
      <c r="HI20" s="9">
        <v>14.29</v>
      </c>
      <c r="HJ20" s="9">
        <v>17.312999999999999</v>
      </c>
      <c r="HK20" s="9">
        <v>149.31100000000001</v>
      </c>
      <c r="HL20" s="9">
        <v>73.418999999999997</v>
      </c>
      <c r="HM20" s="9">
        <v>75.893000000000001</v>
      </c>
      <c r="HN20" s="9">
        <v>50.238</v>
      </c>
      <c r="HO20" s="9">
        <v>21.795999999999999</v>
      </c>
      <c r="HP20" s="9">
        <v>28.442</v>
      </c>
      <c r="HQ20" s="9">
        <v>14.739000000000001</v>
      </c>
      <c r="HR20" s="9">
        <v>7.72</v>
      </c>
      <c r="HS20" s="9">
        <v>7.0190000000000001</v>
      </c>
      <c r="HT20" s="9">
        <v>18.635000000000002</v>
      </c>
      <c r="HU20" s="9">
        <v>7.5060000000000002</v>
      </c>
      <c r="HV20" s="9">
        <v>11.129</v>
      </c>
      <c r="HW20" s="9">
        <v>16.864000000000001</v>
      </c>
      <c r="HX20" s="9">
        <v>6.57</v>
      </c>
      <c r="HY20" s="9">
        <v>10.294</v>
      </c>
      <c r="HZ20" s="9">
        <v>130.67599999999999</v>
      </c>
      <c r="IA20" s="9">
        <v>65.912000000000006</v>
      </c>
      <c r="IB20" s="9">
        <v>64.763999999999996</v>
      </c>
      <c r="IC20" s="9">
        <v>24.603999999999999</v>
      </c>
      <c r="ID20" s="9">
        <v>14.782999999999999</v>
      </c>
      <c r="IE20" s="9">
        <v>9.82</v>
      </c>
      <c r="IF20" s="9">
        <v>13.954000000000001</v>
      </c>
      <c r="IG20" s="9">
        <v>8.1579999999999995</v>
      </c>
      <c r="IH20" s="9">
        <v>5.7960000000000003</v>
      </c>
      <c r="II20" s="9">
        <v>0.59499999999999997</v>
      </c>
      <c r="IJ20" s="9">
        <v>0</v>
      </c>
      <c r="IK20" s="9">
        <v>0.59499999999999997</v>
      </c>
      <c r="IL20" s="9">
        <v>0.20200000000000001</v>
      </c>
      <c r="IM20" s="9">
        <v>0</v>
      </c>
      <c r="IN20" s="9">
        <v>0.20200000000000001</v>
      </c>
      <c r="IO20" s="9">
        <v>0.39300000000000002</v>
      </c>
      <c r="IP20" s="9">
        <v>0</v>
      </c>
      <c r="IQ20" s="9">
        <v>0.39300000000000002</v>
      </c>
    </row>
  </sheetData>
  <pageMargins left="0.7" right="0.7" top="0.75" bottom="0.75" header="0.3" footer="0.3"/>
  <legacy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S20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19" s="2" customFormat="1" ht="99.95" customHeight="1">
      <c r="B1" s="3" t="s">
        <v>3929</v>
      </c>
      <c r="C1" s="3" t="s">
        <v>3930</v>
      </c>
      <c r="D1" s="3" t="s">
        <v>3931</v>
      </c>
      <c r="E1" s="3" t="s">
        <v>4233</v>
      </c>
      <c r="F1" s="3" t="s">
        <v>4234</v>
      </c>
      <c r="G1" s="3" t="s">
        <v>4235</v>
      </c>
      <c r="H1" s="3" t="s">
        <v>3935</v>
      </c>
      <c r="I1" s="3" t="s">
        <v>3936</v>
      </c>
      <c r="J1" s="3" t="s">
        <v>3937</v>
      </c>
      <c r="K1" s="3" t="s">
        <v>3938</v>
      </c>
      <c r="L1" s="3" t="s">
        <v>3939</v>
      </c>
      <c r="M1" s="3" t="s">
        <v>3940</v>
      </c>
      <c r="N1" s="3" t="s">
        <v>3941</v>
      </c>
      <c r="O1" s="3" t="s">
        <v>3942</v>
      </c>
      <c r="P1" s="3" t="s">
        <v>3943</v>
      </c>
      <c r="Q1" s="3" t="s">
        <v>3944</v>
      </c>
      <c r="R1" s="3" t="s">
        <v>3945</v>
      </c>
      <c r="S1" s="3" t="s">
        <v>3946</v>
      </c>
    </row>
    <row r="2" spans="1:19">
      <c r="A2" s="4" t="s">
        <v>229</v>
      </c>
      <c r="B2" s="7" t="s">
        <v>238</v>
      </c>
      <c r="C2" s="7" t="s">
        <v>238</v>
      </c>
      <c r="D2" s="7" t="s">
        <v>238</v>
      </c>
      <c r="E2" s="7" t="s">
        <v>238</v>
      </c>
      <c r="F2" s="7" t="s">
        <v>238</v>
      </c>
      <c r="G2" s="7" t="s">
        <v>238</v>
      </c>
      <c r="H2" s="7" t="s">
        <v>238</v>
      </c>
      <c r="I2" s="7" t="s">
        <v>238</v>
      </c>
      <c r="J2" s="7" t="s">
        <v>238</v>
      </c>
      <c r="K2" s="7" t="s">
        <v>238</v>
      </c>
      <c r="L2" s="7" t="s">
        <v>238</v>
      </c>
      <c r="M2" s="7" t="s">
        <v>238</v>
      </c>
      <c r="N2" s="7" t="s">
        <v>238</v>
      </c>
      <c r="O2" s="7" t="s">
        <v>238</v>
      </c>
      <c r="P2" s="7" t="s">
        <v>238</v>
      </c>
      <c r="Q2" s="7" t="s">
        <v>238</v>
      </c>
      <c r="R2" s="7" t="s">
        <v>238</v>
      </c>
      <c r="S2" s="7" t="s">
        <v>238</v>
      </c>
    </row>
    <row r="3" spans="1:19">
      <c r="A3" s="4" t="s">
        <v>230</v>
      </c>
      <c r="B3" s="8" t="s">
        <v>239</v>
      </c>
      <c r="C3" s="8" t="s">
        <v>239</v>
      </c>
      <c r="D3" s="8" t="s">
        <v>239</v>
      </c>
      <c r="E3" s="8" t="s">
        <v>239</v>
      </c>
      <c r="F3" s="8" t="s">
        <v>239</v>
      </c>
      <c r="G3" s="8" t="s">
        <v>239</v>
      </c>
      <c r="H3" s="8" t="s">
        <v>239</v>
      </c>
      <c r="I3" s="8" t="s">
        <v>239</v>
      </c>
      <c r="J3" s="8" t="s">
        <v>239</v>
      </c>
      <c r="K3" s="8" t="s">
        <v>239</v>
      </c>
      <c r="L3" s="8" t="s">
        <v>239</v>
      </c>
      <c r="M3" s="8" t="s">
        <v>239</v>
      </c>
      <c r="N3" s="8" t="s">
        <v>239</v>
      </c>
      <c r="O3" s="8" t="s">
        <v>239</v>
      </c>
      <c r="P3" s="8" t="s">
        <v>239</v>
      </c>
      <c r="Q3" s="8" t="s">
        <v>239</v>
      </c>
      <c r="R3" s="8" t="s">
        <v>239</v>
      </c>
      <c r="S3" s="8" t="s">
        <v>239</v>
      </c>
    </row>
    <row r="4" spans="1:19">
      <c r="A4" s="4" t="s">
        <v>231</v>
      </c>
      <c r="B4" s="8" t="s">
        <v>240</v>
      </c>
      <c r="C4" s="8" t="s">
        <v>240</v>
      </c>
      <c r="D4" s="8" t="s">
        <v>240</v>
      </c>
      <c r="E4" s="8" t="s">
        <v>240</v>
      </c>
      <c r="F4" s="8" t="s">
        <v>240</v>
      </c>
      <c r="G4" s="8" t="s">
        <v>240</v>
      </c>
      <c r="H4" s="8" t="s">
        <v>240</v>
      </c>
      <c r="I4" s="8" t="s">
        <v>240</v>
      </c>
      <c r="J4" s="8" t="s">
        <v>240</v>
      </c>
      <c r="K4" s="8" t="s">
        <v>240</v>
      </c>
      <c r="L4" s="8" t="s">
        <v>240</v>
      </c>
      <c r="M4" s="8" t="s">
        <v>240</v>
      </c>
      <c r="N4" s="8" t="s">
        <v>240</v>
      </c>
      <c r="O4" s="8" t="s">
        <v>240</v>
      </c>
      <c r="P4" s="8" t="s">
        <v>240</v>
      </c>
      <c r="Q4" s="8" t="s">
        <v>240</v>
      </c>
      <c r="R4" s="8" t="s">
        <v>240</v>
      </c>
      <c r="S4" s="8" t="s">
        <v>240</v>
      </c>
    </row>
    <row r="5" spans="1:19">
      <c r="A5" s="4" t="s">
        <v>232</v>
      </c>
      <c r="B5" s="8" t="s">
        <v>4263</v>
      </c>
      <c r="C5" s="8" t="s">
        <v>4263</v>
      </c>
      <c r="D5" s="8" t="s">
        <v>4263</v>
      </c>
      <c r="E5" s="8" t="s">
        <v>4263</v>
      </c>
      <c r="F5" s="8" t="s">
        <v>4263</v>
      </c>
      <c r="G5" s="8" t="s">
        <v>4263</v>
      </c>
      <c r="H5" s="8" t="s">
        <v>4263</v>
      </c>
      <c r="I5" s="8" t="s">
        <v>4263</v>
      </c>
      <c r="J5" s="8" t="s">
        <v>4263</v>
      </c>
      <c r="K5" s="8" t="s">
        <v>4263</v>
      </c>
      <c r="L5" s="8" t="s">
        <v>4263</v>
      </c>
      <c r="M5" s="8" t="s">
        <v>4263</v>
      </c>
      <c r="N5" s="8" t="s">
        <v>4263</v>
      </c>
      <c r="O5" s="8" t="s">
        <v>4263</v>
      </c>
      <c r="P5" s="8" t="s">
        <v>4263</v>
      </c>
      <c r="Q5" s="8" t="s">
        <v>4263</v>
      </c>
      <c r="R5" s="8" t="s">
        <v>4263</v>
      </c>
      <c r="S5" s="8" t="s">
        <v>4263</v>
      </c>
    </row>
    <row r="6" spans="1:19">
      <c r="A6" s="4" t="s">
        <v>233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</row>
    <row r="7" spans="1:19" s="6" customFormat="1">
      <c r="A7" s="5" t="s">
        <v>234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</row>
    <row r="8" spans="1:19" s="6" customFormat="1">
      <c r="A8" s="5" t="s">
        <v>235</v>
      </c>
      <c r="B8" s="6">
        <v>45323</v>
      </c>
      <c r="C8" s="6">
        <v>45323</v>
      </c>
      <c r="D8" s="6">
        <v>45323</v>
      </c>
      <c r="E8" s="6">
        <v>45323</v>
      </c>
      <c r="F8" s="6">
        <v>45323</v>
      </c>
      <c r="G8" s="6">
        <v>45323</v>
      </c>
      <c r="H8" s="6">
        <v>45323</v>
      </c>
      <c r="I8" s="6">
        <v>45323</v>
      </c>
      <c r="J8" s="6">
        <v>45323</v>
      </c>
      <c r="K8" s="6">
        <v>45323</v>
      </c>
      <c r="L8" s="6">
        <v>45323</v>
      </c>
      <c r="M8" s="6">
        <v>45323</v>
      </c>
      <c r="N8" s="6">
        <v>45323</v>
      </c>
      <c r="O8" s="6">
        <v>45323</v>
      </c>
      <c r="P8" s="6">
        <v>45323</v>
      </c>
      <c r="Q8" s="6">
        <v>45323</v>
      </c>
      <c r="R8" s="6">
        <v>45323</v>
      </c>
      <c r="S8" s="6">
        <v>45323</v>
      </c>
    </row>
    <row r="9" spans="1:19">
      <c r="A9" s="4" t="s">
        <v>236</v>
      </c>
      <c r="B9" s="1">
        <v>10</v>
      </c>
      <c r="C9" s="1">
        <v>10</v>
      </c>
      <c r="D9" s="1">
        <v>10</v>
      </c>
      <c r="E9" s="1">
        <v>10</v>
      </c>
      <c r="F9" s="1">
        <v>10</v>
      </c>
      <c r="G9" s="1">
        <v>10</v>
      </c>
      <c r="H9" s="1">
        <v>10</v>
      </c>
      <c r="I9" s="1">
        <v>10</v>
      </c>
      <c r="J9" s="1">
        <v>10</v>
      </c>
      <c r="K9" s="1">
        <v>10</v>
      </c>
      <c r="L9" s="1">
        <v>10</v>
      </c>
      <c r="M9" s="1">
        <v>10</v>
      </c>
      <c r="N9" s="1">
        <v>10</v>
      </c>
      <c r="O9" s="1">
        <v>10</v>
      </c>
      <c r="P9" s="1">
        <v>10</v>
      </c>
      <c r="Q9" s="1">
        <v>10</v>
      </c>
      <c r="R9" s="1">
        <v>10</v>
      </c>
      <c r="S9" s="1">
        <v>10</v>
      </c>
    </row>
    <row r="10" spans="1:19">
      <c r="A10" s="4" t="s">
        <v>237</v>
      </c>
      <c r="B10" s="8" t="s">
        <v>4236</v>
      </c>
      <c r="C10" s="8" t="s">
        <v>4237</v>
      </c>
      <c r="D10" s="8" t="s">
        <v>4238</v>
      </c>
      <c r="E10" s="8" t="s">
        <v>4239</v>
      </c>
      <c r="F10" s="8" t="s">
        <v>4240</v>
      </c>
      <c r="G10" s="8" t="s">
        <v>4241</v>
      </c>
      <c r="H10" s="8" t="s">
        <v>4242</v>
      </c>
      <c r="I10" s="8" t="s">
        <v>4243</v>
      </c>
      <c r="J10" s="8" t="s">
        <v>4244</v>
      </c>
      <c r="K10" s="8" t="s">
        <v>4245</v>
      </c>
      <c r="L10" s="8" t="s">
        <v>4246</v>
      </c>
      <c r="M10" s="8" t="s">
        <v>4247</v>
      </c>
      <c r="N10" s="8" t="s">
        <v>4248</v>
      </c>
      <c r="O10" s="8" t="s">
        <v>4249</v>
      </c>
      <c r="P10" s="8" t="s">
        <v>4250</v>
      </c>
      <c r="Q10" s="8" t="s">
        <v>4251</v>
      </c>
      <c r="R10" s="8" t="s">
        <v>4252</v>
      </c>
      <c r="S10" s="8" t="s">
        <v>4253</v>
      </c>
    </row>
    <row r="11" spans="1:19">
      <c r="A11" s="10">
        <v>42036</v>
      </c>
      <c r="B11" s="9">
        <v>0.13900000000000001</v>
      </c>
      <c r="C11" s="9">
        <v>0</v>
      </c>
      <c r="D11" s="9">
        <v>0.13900000000000001</v>
      </c>
      <c r="E11" s="9">
        <v>0.89700000000000002</v>
      </c>
      <c r="F11" s="9">
        <v>0.504</v>
      </c>
      <c r="G11" s="9">
        <v>0.39300000000000002</v>
      </c>
      <c r="H11" s="9">
        <v>0</v>
      </c>
      <c r="I11" s="9">
        <v>0</v>
      </c>
      <c r="J11" s="9">
        <v>0</v>
      </c>
      <c r="K11" s="9">
        <v>0.60199999999999998</v>
      </c>
      <c r="L11" s="9">
        <v>0.20899999999999999</v>
      </c>
      <c r="M11" s="9">
        <v>0.39300000000000002</v>
      </c>
      <c r="N11" s="9">
        <v>0.29499999999999998</v>
      </c>
      <c r="O11" s="9">
        <v>0.29499999999999998</v>
      </c>
      <c r="P11" s="9">
        <v>0</v>
      </c>
      <c r="Q11" s="9">
        <v>6.7549999999999999</v>
      </c>
      <c r="R11" s="9">
        <v>4.9370000000000003</v>
      </c>
      <c r="S11" s="9">
        <v>1.8169999999999999</v>
      </c>
    </row>
    <row r="12" spans="1:19">
      <c r="A12" s="10">
        <v>42401</v>
      </c>
      <c r="B12" s="9">
        <v>0.66800000000000004</v>
      </c>
      <c r="C12" s="9">
        <v>0.17799999999999999</v>
      </c>
      <c r="D12" s="9">
        <v>0.49</v>
      </c>
      <c r="E12" s="9">
        <v>1.1100000000000001</v>
      </c>
      <c r="F12" s="9">
        <v>0.74</v>
      </c>
      <c r="G12" s="9">
        <v>0.37</v>
      </c>
      <c r="H12" s="9">
        <v>0.44</v>
      </c>
      <c r="I12" s="9">
        <v>0.44</v>
      </c>
      <c r="J12" s="9">
        <v>0</v>
      </c>
      <c r="K12" s="9">
        <v>0.32</v>
      </c>
      <c r="L12" s="9">
        <v>0.153</v>
      </c>
      <c r="M12" s="9">
        <v>0.16700000000000001</v>
      </c>
      <c r="N12" s="9">
        <v>0.35</v>
      </c>
      <c r="O12" s="9">
        <v>0.14699999999999999</v>
      </c>
      <c r="P12" s="9">
        <v>0.20300000000000001</v>
      </c>
      <c r="Q12" s="9">
        <v>3.8130000000000002</v>
      </c>
      <c r="R12" s="9">
        <v>2.8149999999999999</v>
      </c>
      <c r="S12" s="9">
        <v>0.997</v>
      </c>
    </row>
    <row r="13" spans="1:19">
      <c r="A13" s="10">
        <v>42767</v>
      </c>
      <c r="B13" s="9">
        <v>0.59599999999999997</v>
      </c>
      <c r="C13" s="9">
        <v>0</v>
      </c>
      <c r="D13" s="9">
        <v>0.59599999999999997</v>
      </c>
      <c r="E13" s="9">
        <v>2.1309999999999998</v>
      </c>
      <c r="F13" s="9">
        <v>1.1519999999999999</v>
      </c>
      <c r="G13" s="9">
        <v>0.97899999999999998</v>
      </c>
      <c r="H13" s="9">
        <v>0.83399999999999996</v>
      </c>
      <c r="I13" s="9">
        <v>0.46899999999999997</v>
      </c>
      <c r="J13" s="9">
        <v>0.36499999999999999</v>
      </c>
      <c r="K13" s="9">
        <v>0.379</v>
      </c>
      <c r="L13" s="9">
        <v>0.379</v>
      </c>
      <c r="M13" s="9">
        <v>0</v>
      </c>
      <c r="N13" s="9">
        <v>0.91800000000000004</v>
      </c>
      <c r="O13" s="9">
        <v>0.30399999999999999</v>
      </c>
      <c r="P13" s="9">
        <v>0.61399999999999999</v>
      </c>
      <c r="Q13" s="9">
        <v>5.9160000000000004</v>
      </c>
      <c r="R13" s="9">
        <v>4.2519999999999998</v>
      </c>
      <c r="S13" s="9">
        <v>1.6639999999999999</v>
      </c>
    </row>
    <row r="14" spans="1:19">
      <c r="A14" s="10">
        <v>43132</v>
      </c>
      <c r="B14" s="9">
        <v>0.49199999999999999</v>
      </c>
      <c r="C14" s="9">
        <v>0</v>
      </c>
      <c r="D14" s="9">
        <v>0.49199999999999999</v>
      </c>
      <c r="E14" s="9">
        <v>1.444</v>
      </c>
      <c r="F14" s="9">
        <v>0.873</v>
      </c>
      <c r="G14" s="9">
        <v>0.57099999999999995</v>
      </c>
      <c r="H14" s="9">
        <v>0.57499999999999996</v>
      </c>
      <c r="I14" s="9">
        <v>0.38400000000000001</v>
      </c>
      <c r="J14" s="9">
        <v>0.191</v>
      </c>
      <c r="K14" s="9">
        <v>0.35199999999999998</v>
      </c>
      <c r="L14" s="9">
        <v>0.16</v>
      </c>
      <c r="M14" s="9">
        <v>0.192</v>
      </c>
      <c r="N14" s="9">
        <v>0.51600000000000001</v>
      </c>
      <c r="O14" s="9">
        <v>0.32800000000000001</v>
      </c>
      <c r="P14" s="9">
        <v>0.188</v>
      </c>
      <c r="Q14" s="9">
        <v>4.9779999999999998</v>
      </c>
      <c r="R14" s="9">
        <v>3.0030000000000001</v>
      </c>
      <c r="S14" s="9">
        <v>1.976</v>
      </c>
    </row>
    <row r="15" spans="1:19">
      <c r="A15" s="10">
        <v>43497</v>
      </c>
      <c r="B15" s="9">
        <v>0.78900000000000003</v>
      </c>
      <c r="C15" s="9">
        <v>0</v>
      </c>
      <c r="D15" s="9">
        <v>0.78900000000000003</v>
      </c>
      <c r="E15" s="9">
        <v>1.4970000000000001</v>
      </c>
      <c r="F15" s="9">
        <v>0.85599999999999998</v>
      </c>
      <c r="G15" s="9">
        <v>0.64100000000000001</v>
      </c>
      <c r="H15" s="9">
        <v>0.20699999999999999</v>
      </c>
      <c r="I15" s="9">
        <v>0</v>
      </c>
      <c r="J15" s="9">
        <v>0.20699999999999999</v>
      </c>
      <c r="K15" s="9">
        <v>0.626</v>
      </c>
      <c r="L15" s="9">
        <v>0.626</v>
      </c>
      <c r="M15" s="9">
        <v>0</v>
      </c>
      <c r="N15" s="9">
        <v>0.66400000000000003</v>
      </c>
      <c r="O15" s="9">
        <v>0.23</v>
      </c>
      <c r="P15" s="9">
        <v>0.434</v>
      </c>
      <c r="Q15" s="9">
        <v>6.3680000000000003</v>
      </c>
      <c r="R15" s="9">
        <v>3.9279999999999999</v>
      </c>
      <c r="S15" s="9">
        <v>2.44</v>
      </c>
    </row>
    <row r="16" spans="1:19">
      <c r="A16" s="10">
        <v>43862</v>
      </c>
      <c r="B16" s="9">
        <v>0.67600000000000005</v>
      </c>
      <c r="C16" s="9">
        <v>0.24299999999999999</v>
      </c>
      <c r="D16" s="9">
        <v>0.433</v>
      </c>
      <c r="E16" s="9">
        <v>1.0009999999999999</v>
      </c>
      <c r="F16" s="9">
        <v>0.746</v>
      </c>
      <c r="G16" s="9">
        <v>0.255</v>
      </c>
      <c r="H16" s="9">
        <v>0.29499999999999998</v>
      </c>
      <c r="I16" s="9">
        <v>0.29499999999999998</v>
      </c>
      <c r="J16" s="9">
        <v>0</v>
      </c>
      <c r="K16" s="9">
        <v>0.249</v>
      </c>
      <c r="L16" s="9">
        <v>0.249</v>
      </c>
      <c r="M16" s="9">
        <v>0</v>
      </c>
      <c r="N16" s="9">
        <v>0.45700000000000002</v>
      </c>
      <c r="O16" s="9">
        <v>0.20200000000000001</v>
      </c>
      <c r="P16" s="9">
        <v>0.255</v>
      </c>
      <c r="Q16" s="9">
        <v>7.4729999999999999</v>
      </c>
      <c r="R16" s="9">
        <v>4.0380000000000003</v>
      </c>
      <c r="S16" s="9">
        <v>3.4350000000000001</v>
      </c>
    </row>
    <row r="17" spans="1:19">
      <c r="A17" s="10">
        <v>44228</v>
      </c>
      <c r="B17" s="9">
        <v>0.72899999999999998</v>
      </c>
      <c r="C17" s="9">
        <v>0.32700000000000001</v>
      </c>
      <c r="D17" s="9">
        <v>0.40200000000000002</v>
      </c>
      <c r="E17" s="9">
        <v>1.5449999999999999</v>
      </c>
      <c r="F17" s="9">
        <v>0.76500000000000001</v>
      </c>
      <c r="G17" s="9">
        <v>0.78</v>
      </c>
      <c r="H17" s="9">
        <v>0.83199999999999996</v>
      </c>
      <c r="I17" s="9">
        <v>0.40600000000000003</v>
      </c>
      <c r="J17" s="9">
        <v>0.42599999999999999</v>
      </c>
      <c r="K17" s="9">
        <v>0.35499999999999998</v>
      </c>
      <c r="L17" s="9">
        <v>0.16</v>
      </c>
      <c r="M17" s="9">
        <v>0.19500000000000001</v>
      </c>
      <c r="N17" s="9">
        <v>0.35699999999999998</v>
      </c>
      <c r="O17" s="9">
        <v>0.19800000000000001</v>
      </c>
      <c r="P17" s="9">
        <v>0.159</v>
      </c>
      <c r="Q17" s="9">
        <v>6.2380000000000004</v>
      </c>
      <c r="R17" s="9">
        <v>4.2549999999999999</v>
      </c>
      <c r="S17" s="9">
        <v>1.9830000000000001</v>
      </c>
    </row>
    <row r="18" spans="1:19">
      <c r="A18" s="10">
        <v>44593</v>
      </c>
      <c r="B18" s="9">
        <v>0.19</v>
      </c>
      <c r="C18" s="9">
        <v>0.19</v>
      </c>
      <c r="D18" s="9">
        <v>0</v>
      </c>
      <c r="E18" s="9">
        <v>0.97699999999999998</v>
      </c>
      <c r="F18" s="9">
        <v>0.436</v>
      </c>
      <c r="G18" s="9">
        <v>0.54100000000000004</v>
      </c>
      <c r="H18" s="9">
        <v>0.34599999999999997</v>
      </c>
      <c r="I18" s="9">
        <v>0.23400000000000001</v>
      </c>
      <c r="J18" s="9">
        <v>0.111</v>
      </c>
      <c r="K18" s="9">
        <v>0.41799999999999998</v>
      </c>
      <c r="L18" s="9">
        <v>0.20200000000000001</v>
      </c>
      <c r="M18" s="9">
        <v>0.216</v>
      </c>
      <c r="N18" s="9">
        <v>0.214</v>
      </c>
      <c r="O18" s="9">
        <v>0</v>
      </c>
      <c r="P18" s="9">
        <v>0.214</v>
      </c>
      <c r="Q18" s="9">
        <v>5.7830000000000004</v>
      </c>
      <c r="R18" s="9">
        <v>3.6549999999999998</v>
      </c>
      <c r="S18" s="9">
        <v>2.1280000000000001</v>
      </c>
    </row>
    <row r="19" spans="1:19">
      <c r="A19" s="10">
        <v>44958</v>
      </c>
      <c r="B19" s="9">
        <v>0.36899999999999999</v>
      </c>
      <c r="C19" s="9">
        <v>0.16600000000000001</v>
      </c>
      <c r="D19" s="9">
        <v>0.20399999999999999</v>
      </c>
      <c r="E19" s="9">
        <v>0.59799999999999998</v>
      </c>
      <c r="F19" s="9">
        <v>0.41499999999999998</v>
      </c>
      <c r="G19" s="9">
        <v>0.183</v>
      </c>
      <c r="H19" s="9">
        <v>0</v>
      </c>
      <c r="I19" s="9">
        <v>0</v>
      </c>
      <c r="J19" s="9">
        <v>0</v>
      </c>
      <c r="K19" s="9">
        <v>0.41299999999999998</v>
      </c>
      <c r="L19" s="9">
        <v>0.23100000000000001</v>
      </c>
      <c r="M19" s="9">
        <v>0.183</v>
      </c>
      <c r="N19" s="9">
        <v>0.184</v>
      </c>
      <c r="O19" s="9">
        <v>0.184</v>
      </c>
      <c r="P19" s="9">
        <v>0</v>
      </c>
      <c r="Q19" s="9">
        <v>6.5289999999999999</v>
      </c>
      <c r="R19" s="9">
        <v>4.4870000000000001</v>
      </c>
      <c r="S19" s="9">
        <v>2.0419999999999998</v>
      </c>
    </row>
    <row r="20" spans="1:19">
      <c r="A20" s="10">
        <v>45323</v>
      </c>
      <c r="B20" s="9">
        <v>0</v>
      </c>
      <c r="C20" s="9">
        <v>0</v>
      </c>
      <c r="D20" s="9">
        <v>0</v>
      </c>
      <c r="E20" s="9">
        <v>2.35</v>
      </c>
      <c r="F20" s="9">
        <v>1.1850000000000001</v>
      </c>
      <c r="G20" s="9">
        <v>1.165</v>
      </c>
      <c r="H20" s="9">
        <v>0.47299999999999998</v>
      </c>
      <c r="I20" s="9">
        <v>0.24299999999999999</v>
      </c>
      <c r="J20" s="9">
        <v>0.23</v>
      </c>
      <c r="K20" s="9">
        <v>0.39800000000000002</v>
      </c>
      <c r="L20" s="9">
        <v>0.39800000000000002</v>
      </c>
      <c r="M20" s="9">
        <v>0</v>
      </c>
      <c r="N20" s="9">
        <v>1.478</v>
      </c>
      <c r="O20" s="9">
        <v>0.54300000000000004</v>
      </c>
      <c r="P20" s="9">
        <v>0.93500000000000005</v>
      </c>
      <c r="Q20" s="9">
        <v>7.7050000000000001</v>
      </c>
      <c r="R20" s="9">
        <v>5.44</v>
      </c>
      <c r="S20" s="9">
        <v>2.2639999999999998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17DD8D-F0DB-4DF7-AB15-0D03586C4023}">
  <sheetPr>
    <pageSetUpPr fitToPage="1"/>
  </sheetPr>
  <dimension ref="A1:V276"/>
  <sheetViews>
    <sheetView zoomScaleNormal="100" workbookViewId="0">
      <pane ySplit="12" topLeftCell="A13" activePane="bottomLeft" state="frozen"/>
      <selection activeCell="B11" sqref="B11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0" ht="11.2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</row>
    <row r="2" spans="1:20" ht="15.95" customHeight="1">
      <c r="A2" s="11"/>
      <c r="B2" s="31" t="s">
        <v>4254</v>
      </c>
      <c r="C2" s="12"/>
      <c r="D2" s="12"/>
      <c r="E2" s="12"/>
      <c r="F2" s="12"/>
      <c r="G2" s="12"/>
      <c r="H2" s="12"/>
      <c r="I2" s="12"/>
      <c r="J2" s="12"/>
      <c r="K2" s="12"/>
      <c r="L2" s="31"/>
      <c r="M2" s="12"/>
      <c r="N2" s="12"/>
      <c r="O2" s="12"/>
      <c r="P2" s="12"/>
      <c r="Q2" s="12"/>
      <c r="R2" s="12"/>
      <c r="S2" s="12"/>
      <c r="T2" s="12"/>
    </row>
    <row r="3" spans="1:20" ht="11.25" customHeight="1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11.25" customHeight="1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5.95" customHeight="1">
      <c r="A5" s="30"/>
      <c r="B5" s="75" t="str">
        <f>Contents!B5</f>
        <v>6223.0 Job Mobility</v>
      </c>
      <c r="C5" s="75"/>
      <c r="D5" s="75"/>
      <c r="E5" s="75"/>
      <c r="F5" s="75"/>
      <c r="G5" s="75"/>
      <c r="H5" s="75"/>
      <c r="I5" s="75"/>
      <c r="J5" s="75"/>
      <c r="K5" s="75"/>
      <c r="L5" s="32"/>
      <c r="M5" s="30"/>
      <c r="N5" s="30"/>
      <c r="O5" s="30"/>
      <c r="P5" s="30"/>
      <c r="Q5" s="30"/>
      <c r="R5" s="30"/>
      <c r="S5" s="30"/>
      <c r="T5" s="30"/>
    </row>
    <row r="6" spans="1:20" ht="15.95" customHeight="1">
      <c r="A6" s="30"/>
      <c r="B6" s="75" t="str">
        <f>Contents!B6</f>
        <v>Table 3. Changes in employment characteristics of people employed last year</v>
      </c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</row>
    <row r="7" spans="1:20" ht="15.95" customHeight="1">
      <c r="A7" s="30"/>
      <c r="B7" s="33" t="str">
        <f>Contents!B7</f>
        <v>Released at 11:30 am (Canberra time) Tue 09 July 2024</v>
      </c>
      <c r="C7" s="30"/>
      <c r="D7" s="30"/>
      <c r="E7" s="30"/>
      <c r="F7" s="30"/>
      <c r="G7" s="30"/>
      <c r="H7" s="30"/>
      <c r="I7" s="30"/>
      <c r="J7" s="30"/>
      <c r="K7" s="30"/>
      <c r="L7" s="33"/>
      <c r="M7" s="30"/>
      <c r="N7" s="30"/>
      <c r="O7" s="30"/>
      <c r="P7" s="30"/>
      <c r="Q7" s="30"/>
      <c r="R7" s="30"/>
      <c r="S7" s="30"/>
      <c r="T7" s="30"/>
    </row>
    <row r="8" spans="1:20" ht="15.75" customHeight="1">
      <c r="A8" s="76" t="str">
        <f>Contents!C11</f>
        <v>Table 3.1 - Changes in employment characteristics of people employed last year by age, February 2024</v>
      </c>
      <c r="B8" s="76"/>
      <c r="C8" s="76"/>
      <c r="D8" s="76"/>
      <c r="E8" s="76"/>
      <c r="F8" s="76"/>
      <c r="G8" s="76"/>
      <c r="H8" s="76"/>
      <c r="I8" s="34"/>
      <c r="J8" s="35"/>
      <c r="K8" s="35"/>
      <c r="L8" s="76"/>
      <c r="M8" s="76"/>
      <c r="N8" s="76"/>
      <c r="O8" s="76"/>
      <c r="P8" s="76"/>
      <c r="Q8" s="76"/>
      <c r="R8" s="76"/>
      <c r="S8" s="34"/>
      <c r="T8" s="35"/>
    </row>
    <row r="9" spans="1:20" ht="15.75" customHeight="1">
      <c r="A9" s="36"/>
      <c r="B9" s="36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  <row r="10" spans="1:20" ht="15" customHeight="1">
      <c r="A10" s="36"/>
      <c r="B10" s="38" t="s">
        <v>4278</v>
      </c>
      <c r="C10" s="73" t="s">
        <v>4279</v>
      </c>
      <c r="D10" s="73"/>
      <c r="E10" s="73"/>
      <c r="F10" s="39"/>
      <c r="G10" s="74" t="s">
        <v>4280</v>
      </c>
      <c r="H10" s="74"/>
      <c r="I10" s="74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</row>
    <row r="11" spans="1:20">
      <c r="A11" s="36"/>
      <c r="B11" s="36"/>
      <c r="C11" s="37" t="s">
        <v>4281</v>
      </c>
      <c r="D11" s="37" t="s">
        <v>4282</v>
      </c>
      <c r="E11" s="37" t="s">
        <v>4283</v>
      </c>
      <c r="F11" s="37"/>
      <c r="G11" s="37" t="s">
        <v>4281</v>
      </c>
      <c r="H11" s="37" t="s">
        <v>4282</v>
      </c>
      <c r="I11" s="37" t="s">
        <v>4283</v>
      </c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</row>
    <row r="12" spans="1:20">
      <c r="A12" s="36"/>
      <c r="B12" s="36"/>
      <c r="C12" s="40" t="s">
        <v>4284</v>
      </c>
      <c r="D12" s="40" t="s">
        <v>4284</v>
      </c>
      <c r="E12" s="40" t="s">
        <v>4284</v>
      </c>
      <c r="F12" s="40"/>
      <c r="G12" s="40" t="s">
        <v>4284</v>
      </c>
      <c r="H12" s="40" t="s">
        <v>4284</v>
      </c>
      <c r="I12" s="40" t="s">
        <v>4284</v>
      </c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</row>
    <row r="13" spans="1:20">
      <c r="A13" s="41" t="s">
        <v>4285</v>
      </c>
      <c r="B13" s="42"/>
      <c r="C13" s="42"/>
      <c r="D13" s="42"/>
      <c r="E13" s="42"/>
      <c r="F13" s="43"/>
      <c r="G13" s="42"/>
      <c r="H13" s="42"/>
      <c r="I13" s="42"/>
    </row>
    <row r="14" spans="1:20">
      <c r="A14" s="44" t="s">
        <v>4286</v>
      </c>
      <c r="B14" s="45"/>
      <c r="C14" s="46"/>
      <c r="D14" s="46"/>
      <c r="E14" s="46"/>
      <c r="F14" s="46"/>
      <c r="G14" s="47"/>
      <c r="H14" s="48"/>
      <c r="I14" s="48"/>
    </row>
    <row r="15" spans="1:20">
      <c r="A15" s="45"/>
      <c r="B15" s="45" t="s">
        <v>4287</v>
      </c>
      <c r="C15" s="46" cm="1">
        <f t="array" ref="C15">INDEX($D$115:$U$190,$C115,C$101)</f>
        <v>2608.6550000000002</v>
      </c>
      <c r="D15" s="46" cm="1">
        <f t="array" ref="D15">INDEX($D$115:$U$190,$C115,D$101)</f>
        <v>1306.8440000000001</v>
      </c>
      <c r="E15" s="46" cm="1">
        <f t="array" ref="E15">INDEX($D$115:$U$190,$C115,E$101)</f>
        <v>1301.8109999999999</v>
      </c>
      <c r="F15" s="46"/>
      <c r="G15" s="48" t="str" cm="1">
        <f t="array" ref="G15">HYPERLINK(TEXT("#"&amp;INDEX($D$199:$U$274,$C199,C$101),),INDEX($D$199:$U$274,$C199,C$101))</f>
        <v>A126273866F</v>
      </c>
      <c r="H15" s="48" t="str" cm="1">
        <f t="array" ref="H15">HYPERLINK(TEXT("#"&amp;INDEX($D$199:$U$274,$C199,D$101),),INDEX($D$199:$U$274,$C199,D$101))</f>
        <v>A126297194W</v>
      </c>
      <c r="I15" s="48" t="str" cm="1">
        <f t="array" ref="I15">HYPERLINK(TEXT("#"&amp;INDEX($D$199:$U$274,$C199,E$101),),INDEX($D$199:$U$274,$C199,E$101))</f>
        <v>A126285530X</v>
      </c>
    </row>
    <row r="16" spans="1:20">
      <c r="A16" s="45"/>
      <c r="B16" s="45" t="s">
        <v>4288</v>
      </c>
      <c r="C16" s="46" cm="1">
        <f t="array" ref="C16">INDEX($D$115:$U$190,$C116,C$101)</f>
        <v>11423.216</v>
      </c>
      <c r="D16" s="46" cm="1">
        <f t="array" ref="D16">INDEX($D$115:$U$190,$C116,D$101)</f>
        <v>5979.2929999999997</v>
      </c>
      <c r="E16" s="46" cm="1">
        <f t="array" ref="E16">INDEX($D$115:$U$190,$C116,E$101)</f>
        <v>5443.9229999999998</v>
      </c>
      <c r="F16" s="46"/>
      <c r="G16" s="48" t="str" cm="1">
        <f t="array" ref="G16">HYPERLINK(TEXT("#"&amp;INDEX($D$199:$U$274,$C200,C$101),),INDEX($D$199:$U$274,$C200,C$101))</f>
        <v>A126273894R</v>
      </c>
      <c r="H16" s="48" t="str" cm="1">
        <f t="array" ref="H16">HYPERLINK(TEXT("#"&amp;INDEX($D$199:$U$274,$C200,D$101),),INDEX($D$199:$U$274,$C200,D$101))</f>
        <v>A126297222V</v>
      </c>
      <c r="I16" s="48" t="str" cm="1">
        <f t="array" ref="I16">HYPERLINK(TEXT("#"&amp;INDEX($D$199:$U$274,$C200,E$101),),INDEX($D$199:$U$274,$C200,E$101))</f>
        <v>A126285558A</v>
      </c>
    </row>
    <row r="17" spans="1:9">
      <c r="A17" s="44" t="s">
        <v>4289</v>
      </c>
      <c r="B17" s="45"/>
      <c r="C17" s="49" cm="1">
        <f t="array" ref="C17">INDEX($D$115:$U$190,$C117,C$101)</f>
        <v>14031.870999999999</v>
      </c>
      <c r="D17" s="49" cm="1">
        <f t="array" ref="D17">INDEX($D$115:$U$190,$C117,D$101)</f>
        <v>7286.1369999999997</v>
      </c>
      <c r="E17" s="49" cm="1">
        <f t="array" ref="E17">INDEX($D$115:$U$190,$C117,E$101)</f>
        <v>6745.7340000000004</v>
      </c>
      <c r="F17" s="46"/>
      <c r="G17" s="48" t="str" cm="1">
        <f t="array" ref="G17">HYPERLINK(TEXT("#"&amp;INDEX($D$199:$U$274,$C201,C$101),),INDEX($D$199:$U$274,$C201,C$101))</f>
        <v>A126273910C</v>
      </c>
      <c r="H17" s="48" t="str" cm="1">
        <f t="array" ref="H17">HYPERLINK(TEXT("#"&amp;INDEX($D$199:$U$274,$C201,D$101),),INDEX($D$199:$U$274,$C201,D$101))</f>
        <v>A126297238L</v>
      </c>
      <c r="I17" s="48" t="str" cm="1">
        <f t="array" ref="I17">HYPERLINK(TEXT("#"&amp;INDEX($D$199:$U$274,$C201,E$101),),INDEX($D$199:$U$274,$C201,E$101))</f>
        <v>A126285574A</v>
      </c>
    </row>
    <row r="18" spans="1:9">
      <c r="A18" s="41" t="s">
        <v>4287</v>
      </c>
      <c r="B18" s="42"/>
      <c r="C18" s="42"/>
      <c r="D18" s="42"/>
      <c r="E18" s="42"/>
      <c r="F18" s="46"/>
      <c r="G18" s="42"/>
      <c r="H18" s="42"/>
      <c r="I18" s="42"/>
    </row>
    <row r="19" spans="1:9">
      <c r="A19" s="44" t="s">
        <v>4290</v>
      </c>
      <c r="B19" s="45"/>
      <c r="C19" s="46"/>
      <c r="D19" s="46"/>
      <c r="E19" s="46"/>
      <c r="F19" s="46"/>
      <c r="G19" s="48"/>
      <c r="H19" s="48"/>
      <c r="I19" s="48"/>
    </row>
    <row r="20" spans="1:9">
      <c r="A20" s="44"/>
      <c r="B20" s="45" t="s">
        <v>4291</v>
      </c>
      <c r="C20" s="46" cm="1">
        <f t="array" ref="C20">INDEX($D$115:$U$190,$C120,C$101)</f>
        <v>1479.2370000000001</v>
      </c>
      <c r="D20" s="46" cm="1">
        <f t="array" ref="D20">INDEX($D$115:$U$190,$C120,D$101)</f>
        <v>729.95799999999997</v>
      </c>
      <c r="E20" s="46" cm="1">
        <f t="array" ref="E20">INDEX($D$115:$U$190,$C120,E$101)</f>
        <v>749.279</v>
      </c>
      <c r="F20" s="46"/>
      <c r="G20" s="48" t="str" cm="1">
        <f t="array" ref="G20">HYPERLINK(TEXT("#"&amp;INDEX($D$199:$U$274,$C204,C$101),),INDEX($D$199:$U$274,$C204,C$101))</f>
        <v>A126273814C</v>
      </c>
      <c r="H20" s="48" t="str" cm="1">
        <f t="array" ref="H20">HYPERLINK(TEXT("#"&amp;INDEX($D$199:$U$274,$C204,D$101),),INDEX($D$199:$U$274,$C204,D$101))</f>
        <v>A126297142V</v>
      </c>
      <c r="I20" s="48" t="str" cm="1">
        <f t="array" ref="I20">HYPERLINK(TEXT("#"&amp;INDEX($D$199:$U$274,$C204,E$101),),INDEX($D$199:$U$274,$C204,E$101))</f>
        <v>A126285478A</v>
      </c>
    </row>
    <row r="21" spans="1:9">
      <c r="A21" s="45"/>
      <c r="B21" s="45" t="s">
        <v>4292</v>
      </c>
      <c r="C21" s="46" cm="1">
        <f t="array" ref="C21">INDEX($D$115:$U$190,$C121,C$101)</f>
        <v>1129.4169999999999</v>
      </c>
      <c r="D21" s="46" cm="1">
        <f t="array" ref="D21">INDEX($D$115:$U$190,$C121,D$101)</f>
        <v>576.88499999999999</v>
      </c>
      <c r="E21" s="46" cm="1">
        <f t="array" ref="E21">INDEX($D$115:$U$190,$C121,E$101)</f>
        <v>552.53200000000004</v>
      </c>
      <c r="F21" s="46"/>
      <c r="G21" s="48" t="str" cm="1">
        <f t="array" ref="G21">HYPERLINK(TEXT("#"&amp;INDEX($D$199:$U$274,$C205,C$101),),INDEX($D$199:$U$274,$C205,C$101))</f>
        <v>A126273794F</v>
      </c>
      <c r="H21" s="48" t="str" cm="1">
        <f t="array" ref="H21">HYPERLINK(TEXT("#"&amp;INDEX($D$199:$U$274,$C205,D$101),),INDEX($D$199:$U$274,$C205,D$101))</f>
        <v>A126297122K</v>
      </c>
      <c r="I21" s="48" t="str" cm="1">
        <f t="array" ref="I21">HYPERLINK(TEXT("#"&amp;INDEX($D$199:$U$274,$C205,E$101),),INDEX($D$199:$U$274,$C205,E$101))</f>
        <v>A126285458T</v>
      </c>
    </row>
    <row r="22" spans="1:9">
      <c r="A22" s="44" t="s">
        <v>4289</v>
      </c>
      <c r="B22" s="44"/>
      <c r="C22" s="49" cm="1">
        <f t="array" ref="C22">INDEX($D$115:$U$190,$C122,C$101)</f>
        <v>2608.6550000000002</v>
      </c>
      <c r="D22" s="49" cm="1">
        <f t="array" ref="D22">INDEX($D$115:$U$190,$C122,D$101)</f>
        <v>1306.8440000000001</v>
      </c>
      <c r="E22" s="49" cm="1">
        <f t="array" ref="E22">INDEX($D$115:$U$190,$C122,E$101)</f>
        <v>1301.8109999999999</v>
      </c>
      <c r="F22" s="46"/>
      <c r="G22" s="48" t="str" cm="1">
        <f t="array" ref="G22">HYPERLINK(TEXT("#"&amp;INDEX($D$199:$U$274,$C206,C$101),),INDEX($D$199:$U$274,$C206,C$101))</f>
        <v>A126273866F</v>
      </c>
      <c r="H22" s="48" t="str" cm="1">
        <f t="array" ref="H22">HYPERLINK(TEXT("#"&amp;INDEX($D$199:$U$274,$C206,D$101),),INDEX($D$199:$U$274,$C206,D$101))</f>
        <v>A126297194W</v>
      </c>
      <c r="I22" s="48" t="str" cm="1">
        <f t="array" ref="I22">HYPERLINK(TEXT("#"&amp;INDEX($D$199:$U$274,$C206,E$101),),INDEX($D$199:$U$274,$C206,E$101))</f>
        <v>A126285530X</v>
      </c>
    </row>
    <row r="23" spans="1:9">
      <c r="A23" s="41" t="s">
        <v>4292</v>
      </c>
      <c r="B23" s="42"/>
      <c r="C23" s="42"/>
      <c r="D23" s="42"/>
      <c r="E23" s="42"/>
      <c r="F23" s="46"/>
      <c r="G23" s="42"/>
      <c r="H23" s="42"/>
      <c r="I23" s="42"/>
    </row>
    <row r="24" spans="1:9">
      <c r="A24" s="44" t="s">
        <v>4293</v>
      </c>
      <c r="B24" s="50"/>
      <c r="C24" s="46"/>
      <c r="D24" s="46"/>
      <c r="E24" s="46"/>
      <c r="F24" s="46"/>
      <c r="G24" s="48"/>
      <c r="H24" s="48"/>
      <c r="I24" s="48"/>
    </row>
    <row r="25" spans="1:9">
      <c r="A25" s="45"/>
      <c r="B25" s="51" t="s">
        <v>4294</v>
      </c>
      <c r="C25" s="46" cm="1">
        <f t="array" ref="C25">INDEX($D$115:$U$190,$C125,C$101)</f>
        <v>503.18900000000002</v>
      </c>
      <c r="D25" s="46" cm="1">
        <f t="array" ref="D25">INDEX($D$115:$U$190,$C125,D$101)</f>
        <v>263.60899999999998</v>
      </c>
      <c r="E25" s="46" cm="1">
        <f t="array" ref="E25">INDEX($D$115:$U$190,$C125,E$101)</f>
        <v>239.58</v>
      </c>
      <c r="F25" s="46"/>
      <c r="G25" s="48" t="str" cm="1">
        <f t="array" ref="G25">HYPERLINK(TEXT("#"&amp;INDEX($D$199:$U$274,$C209,C$101),),INDEX($D$199:$U$274,$C209,C$101))</f>
        <v>A126273870W</v>
      </c>
      <c r="H25" s="48" t="str" cm="1">
        <f t="array" ref="H25">HYPERLINK(TEXT("#"&amp;INDEX($D$199:$U$274,$C209,D$101),),INDEX($D$199:$U$274,$C209,D$101))</f>
        <v>A126297198F</v>
      </c>
      <c r="I25" s="48" t="str" cm="1">
        <f t="array" ref="I25">HYPERLINK(TEXT("#"&amp;INDEX($D$199:$U$274,$C209,E$101),),INDEX($D$199:$U$274,$C209,E$101))</f>
        <v>A126285534J</v>
      </c>
    </row>
    <row r="26" spans="1:9">
      <c r="A26" s="45"/>
      <c r="B26" s="51" t="s">
        <v>4295</v>
      </c>
      <c r="C26" s="46" cm="1">
        <f t="array" ref="C26">INDEX($D$115:$U$190,$C126,C$101)</f>
        <v>610.58100000000002</v>
      </c>
      <c r="D26" s="46" cm="1">
        <f t="array" ref="D26">INDEX($D$115:$U$190,$C126,D$101)</f>
        <v>306.221</v>
      </c>
      <c r="E26" s="46" cm="1">
        <f t="array" ref="E26">INDEX($D$115:$U$190,$C126,E$101)</f>
        <v>304.36</v>
      </c>
      <c r="F26" s="46"/>
      <c r="G26" s="48" t="str" cm="1">
        <f t="array" ref="G26">HYPERLINK(TEXT("#"&amp;INDEX($D$199:$U$274,$C210,C$101),),INDEX($D$199:$U$274,$C210,C$101))</f>
        <v>A126273874F</v>
      </c>
      <c r="H26" s="48" t="str" cm="1">
        <f t="array" ref="H26">HYPERLINK(TEXT("#"&amp;INDEX($D$199:$U$274,$C210,D$101),),INDEX($D$199:$U$274,$C210,D$101))</f>
        <v>A126297202K</v>
      </c>
      <c r="I26" s="48" t="str" cm="1">
        <f t="array" ref="I26">HYPERLINK(TEXT("#"&amp;INDEX($D$199:$U$274,$C210,E$101),),INDEX($D$199:$U$274,$C210,E$101))</f>
        <v>A126285538T</v>
      </c>
    </row>
    <row r="27" spans="1:9">
      <c r="A27" s="44" t="s">
        <v>4296</v>
      </c>
      <c r="B27" s="45"/>
      <c r="C27" s="46"/>
      <c r="D27" s="46"/>
      <c r="E27" s="46"/>
      <c r="F27" s="46"/>
      <c r="G27" s="48"/>
      <c r="H27" s="48"/>
      <c r="I27" s="48"/>
    </row>
    <row r="28" spans="1:9">
      <c r="A28" s="45"/>
      <c r="B28" s="45" t="s">
        <v>4297</v>
      </c>
      <c r="C28" s="46" cm="1">
        <f t="array" ref="C28">INDEX($D$115:$U$190,$C128,C$101)</f>
        <v>625.99599999999998</v>
      </c>
      <c r="D28" s="46" cm="1">
        <f t="array" ref="D28">INDEX($D$115:$U$190,$C128,D$101)</f>
        <v>334.55599999999998</v>
      </c>
      <c r="E28" s="46" cm="1">
        <f t="array" ref="E28">INDEX($D$115:$U$190,$C128,E$101)</f>
        <v>291.43900000000002</v>
      </c>
      <c r="F28" s="46"/>
      <c r="G28" s="48" t="str" cm="1">
        <f t="array" ref="G28">HYPERLINK(TEXT("#"&amp;INDEX($D$199:$U$274,$C212,C$101),),INDEX($D$199:$U$274,$C212,C$101))</f>
        <v>A126273798R</v>
      </c>
      <c r="H28" s="48" t="str" cm="1">
        <f t="array" ref="H28">HYPERLINK(TEXT("#"&amp;INDEX($D$199:$U$274,$C212,D$101),),INDEX($D$199:$U$274,$C212,D$101))</f>
        <v>A126297126V</v>
      </c>
      <c r="I28" s="48" t="str" cm="1">
        <f t="array" ref="I28">HYPERLINK(TEXT("#"&amp;INDEX($D$199:$U$274,$C212,E$101),),INDEX($D$199:$U$274,$C212,E$101))</f>
        <v>A126285462J</v>
      </c>
    </row>
    <row r="29" spans="1:9">
      <c r="A29" s="45"/>
      <c r="B29" s="45" t="s">
        <v>4298</v>
      </c>
      <c r="C29" s="46" cm="1">
        <f t="array" ref="C29">INDEX($D$115:$U$190,$C129,C$101)</f>
        <v>488.49200000000002</v>
      </c>
      <c r="D29" s="46" cm="1">
        <f t="array" ref="D29">INDEX($D$115:$U$190,$C129,D$101)</f>
        <v>234.53299999999999</v>
      </c>
      <c r="E29" s="46" cm="1">
        <f t="array" ref="E29">INDEX($D$115:$U$190,$C129,E$101)</f>
        <v>253.959</v>
      </c>
      <c r="F29" s="46"/>
      <c r="G29" s="48" t="str" cm="1">
        <f t="array" ref="G29">HYPERLINK(TEXT("#"&amp;INDEX($D$199:$U$274,$C213,C$101),),INDEX($D$199:$U$274,$C213,C$101))</f>
        <v>A126273802V</v>
      </c>
      <c r="H29" s="48" t="str" cm="1">
        <f t="array" ref="H29">HYPERLINK(TEXT("#"&amp;INDEX($D$199:$U$274,$C213,D$101),),INDEX($D$199:$U$274,$C213,D$101))</f>
        <v>A126297130K</v>
      </c>
      <c r="I29" s="48" t="str" cm="1">
        <f t="array" ref="I29">HYPERLINK(TEXT("#"&amp;INDEX($D$199:$U$274,$C213,E$101),),INDEX($D$199:$U$274,$C213,E$101))</f>
        <v>A126285466T</v>
      </c>
    </row>
    <row r="30" spans="1:9">
      <c r="A30" s="44" t="s">
        <v>4299</v>
      </c>
      <c r="B30" s="45"/>
      <c r="C30" s="46"/>
      <c r="D30" s="46"/>
      <c r="E30" s="46"/>
      <c r="F30" s="46"/>
      <c r="G30" s="48"/>
      <c r="H30" s="48"/>
      <c r="I30" s="48"/>
    </row>
    <row r="31" spans="1:9">
      <c r="A31" s="45"/>
      <c r="B31" s="45" t="s">
        <v>4300</v>
      </c>
      <c r="C31" s="46" cm="1">
        <f t="array" ref="C31">INDEX($D$115:$U$190,$C131,C$101)</f>
        <v>409.42099999999999</v>
      </c>
      <c r="D31" s="46" cm="1">
        <f t="array" ref="D31">INDEX($D$115:$U$190,$C131,D$101)</f>
        <v>224.232</v>
      </c>
      <c r="E31" s="46" cm="1">
        <f t="array" ref="E31">INDEX($D$115:$U$190,$C131,E$101)</f>
        <v>185.18899999999999</v>
      </c>
      <c r="F31" s="46"/>
      <c r="G31" s="48" t="str" cm="1">
        <f t="array" ref="G31">HYPERLINK(TEXT("#"&amp;INDEX($D$199:$U$274,$C215,C$101),),INDEX($D$199:$U$274,$C215,C$101))</f>
        <v>A126273842L</v>
      </c>
      <c r="H31" s="48" t="str" cm="1">
        <f t="array" ref="H31">HYPERLINK(TEXT("#"&amp;INDEX($D$199:$U$274,$C215,D$101),),INDEX($D$199:$U$274,$C215,D$101))</f>
        <v>A126297170C</v>
      </c>
      <c r="I31" s="48" t="str" cm="1">
        <f t="array" ref="I31">HYPERLINK(TEXT("#"&amp;INDEX($D$199:$U$274,$C215,E$101),),INDEX($D$199:$U$274,$C215,E$101))</f>
        <v>A126285506X</v>
      </c>
    </row>
    <row r="32" spans="1:9">
      <c r="A32" s="45"/>
      <c r="B32" s="45" t="s">
        <v>4301</v>
      </c>
      <c r="C32" s="46" cm="1">
        <f t="array" ref="C32">INDEX($D$115:$U$190,$C132,C$101)</f>
        <v>369.351</v>
      </c>
      <c r="D32" s="46" cm="1">
        <f t="array" ref="D32">INDEX($D$115:$U$190,$C132,D$101)</f>
        <v>176.126</v>
      </c>
      <c r="E32" s="46" cm="1">
        <f t="array" ref="E32">INDEX($D$115:$U$190,$C132,E$101)</f>
        <v>193.22499999999999</v>
      </c>
      <c r="F32" s="46"/>
      <c r="G32" s="48" t="str" cm="1">
        <f t="array" ref="G32">HYPERLINK(TEXT("#"&amp;INDEX($D$199:$U$274,$C216,C$101),),INDEX($D$199:$U$274,$C216,C$101))</f>
        <v>A126273758W</v>
      </c>
      <c r="H32" s="48" t="str" cm="1">
        <f t="array" ref="H32">HYPERLINK(TEXT("#"&amp;INDEX($D$199:$U$274,$C216,D$101),),INDEX($D$199:$U$274,$C216,D$101))</f>
        <v>A126297086L</v>
      </c>
      <c r="I32" s="48" t="str" cm="1">
        <f t="array" ref="I32">HYPERLINK(TEXT("#"&amp;INDEX($D$199:$U$274,$C216,E$101),),INDEX($D$199:$U$274,$C216,E$101))</f>
        <v>A126285422R</v>
      </c>
    </row>
    <row r="33" spans="1:9">
      <c r="A33" s="45"/>
      <c r="B33" s="51" t="s">
        <v>4302</v>
      </c>
      <c r="C33" s="46" cm="1">
        <f t="array" ref="C33">INDEX($D$115:$U$190,$C133,C$101)</f>
        <v>118.051</v>
      </c>
      <c r="D33" s="46" cm="1">
        <f t="array" ref="D33">INDEX($D$115:$U$190,$C133,D$101)</f>
        <v>80.864000000000004</v>
      </c>
      <c r="E33" s="46" cm="1">
        <f t="array" ref="E33">INDEX($D$115:$U$190,$C133,E$101)</f>
        <v>37.186999999999998</v>
      </c>
      <c r="F33" s="46"/>
      <c r="G33" s="48" t="str" cm="1">
        <f t="array" ref="G33">HYPERLINK(TEXT("#"&amp;INDEX($D$199:$U$274,$C217,C$101),),INDEX($D$199:$U$274,$C217,C$101))</f>
        <v>A126273878R</v>
      </c>
      <c r="H33" s="48" t="str" cm="1">
        <f t="array" ref="H33">HYPERLINK(TEXT("#"&amp;INDEX($D$199:$U$274,$C217,D$101),),INDEX($D$199:$U$274,$C217,D$101))</f>
        <v>A126297206V</v>
      </c>
      <c r="I33" s="48" t="str" cm="1">
        <f t="array" ref="I33">HYPERLINK(TEXT("#"&amp;INDEX($D$199:$U$274,$C217,E$101),),INDEX($D$199:$U$274,$C217,E$101))</f>
        <v>A126285542J</v>
      </c>
    </row>
    <row r="34" spans="1:9">
      <c r="A34" s="45"/>
      <c r="B34" s="51" t="s">
        <v>4303</v>
      </c>
      <c r="C34" s="46" cm="1">
        <f t="array" ref="C34">INDEX($D$115:$U$190,$C134,C$101)</f>
        <v>142.96899999999999</v>
      </c>
      <c r="D34" s="46" cm="1">
        <f t="array" ref="D34">INDEX($D$115:$U$190,$C134,D$101)</f>
        <v>65.168000000000006</v>
      </c>
      <c r="E34" s="46" cm="1">
        <f t="array" ref="E34">INDEX($D$115:$U$190,$C134,E$101)</f>
        <v>77.8</v>
      </c>
      <c r="F34" s="46"/>
      <c r="G34" s="48" t="str" cm="1">
        <f t="array" ref="G34">HYPERLINK(TEXT("#"&amp;INDEX($D$199:$U$274,$C218,C$101),),INDEX($D$199:$U$274,$C218,C$101))</f>
        <v>A126273846W</v>
      </c>
      <c r="H34" s="48" t="str" cm="1">
        <f t="array" ref="H34">HYPERLINK(TEXT("#"&amp;INDEX($D$199:$U$274,$C218,D$101),),INDEX($D$199:$U$274,$C218,D$101))</f>
        <v>A126297174L</v>
      </c>
      <c r="I34" s="48" t="str" cm="1">
        <f t="array" ref="I34">HYPERLINK(TEXT("#"&amp;INDEX($D$199:$U$274,$C218,E$101),),INDEX($D$199:$U$274,$C218,E$101))</f>
        <v>A126285510R</v>
      </c>
    </row>
    <row r="35" spans="1:9">
      <c r="A35" s="45"/>
      <c r="B35" s="51" t="s">
        <v>4304</v>
      </c>
      <c r="C35" s="46" cm="1">
        <f t="array" ref="C35">INDEX($D$115:$U$190,$C135,C$101)</f>
        <v>108.331</v>
      </c>
      <c r="D35" s="46" cm="1">
        <f t="array" ref="D35">INDEX($D$115:$U$190,$C135,D$101)</f>
        <v>30.093</v>
      </c>
      <c r="E35" s="46" cm="1">
        <f t="array" ref="E35">INDEX($D$115:$U$190,$C135,E$101)</f>
        <v>78.238</v>
      </c>
      <c r="F35" s="46"/>
      <c r="G35" s="48" t="str" cm="1">
        <f t="array" ref="G35">HYPERLINK(TEXT("#"&amp;INDEX($D$199:$U$274,$C219,C$101),),INDEX($D$199:$U$274,$C219,C$101))</f>
        <v>A126273890F</v>
      </c>
      <c r="H35" s="48" t="str" cm="1">
        <f t="array" ref="H35">HYPERLINK(TEXT("#"&amp;INDEX($D$199:$U$274,$C219,D$101),),INDEX($D$199:$U$274,$C219,D$101))</f>
        <v>A126297218C</v>
      </c>
      <c r="I35" s="48" t="str" cm="1">
        <f t="array" ref="I35">HYPERLINK(TEXT("#"&amp;INDEX($D$199:$U$274,$C219,E$101),),INDEX($D$199:$U$274,$C219,E$101))</f>
        <v>A126285554T</v>
      </c>
    </row>
    <row r="36" spans="1:9">
      <c r="A36" s="45"/>
      <c r="B36" s="45" t="s">
        <v>4305</v>
      </c>
      <c r="C36" s="46" cm="1">
        <f t="array" ref="C36">INDEX($D$115:$U$190,$C136,C$101)</f>
        <v>350.64499999999998</v>
      </c>
      <c r="D36" s="46" cm="1">
        <f t="array" ref="D36">INDEX($D$115:$U$190,$C136,D$101)</f>
        <v>176.52799999999999</v>
      </c>
      <c r="E36" s="46" cm="1">
        <f t="array" ref="E36">INDEX($D$115:$U$190,$C136,E$101)</f>
        <v>174.11699999999999</v>
      </c>
      <c r="F36" s="46"/>
      <c r="G36" s="48" t="str" cm="1">
        <f t="array" ref="G36">HYPERLINK(TEXT("#"&amp;INDEX($D$199:$U$274,$C220,C$101),),INDEX($D$199:$U$274,$C220,C$101))</f>
        <v>A126273762L</v>
      </c>
      <c r="H36" s="48" t="str" cm="1">
        <f t="array" ref="H36">HYPERLINK(TEXT("#"&amp;INDEX($D$199:$U$274,$C220,D$101),),INDEX($D$199:$U$274,$C220,D$101))</f>
        <v>A126297090C</v>
      </c>
      <c r="I36" s="48" t="str" cm="1">
        <f t="array" ref="I36">HYPERLINK(TEXT("#"&amp;INDEX($D$199:$U$274,$C220,E$101),),INDEX($D$199:$U$274,$C220,E$101))</f>
        <v>A126285426X</v>
      </c>
    </row>
    <row r="37" spans="1:9">
      <c r="A37" s="45"/>
      <c r="B37" s="51" t="s">
        <v>4306</v>
      </c>
      <c r="C37" s="46" cm="1">
        <f t="array" ref="C37">INDEX($D$115:$U$190,$C137,C$101)</f>
        <v>181.62299999999999</v>
      </c>
      <c r="D37" s="46" cm="1">
        <f t="array" ref="D37">INDEX($D$115:$U$190,$C137,D$101)</f>
        <v>118.271</v>
      </c>
      <c r="E37" s="46" cm="1">
        <f t="array" ref="E37">INDEX($D$115:$U$190,$C137,E$101)</f>
        <v>63.351999999999997</v>
      </c>
      <c r="F37" s="46"/>
      <c r="G37" s="48" t="str" cm="1">
        <f t="array" ref="G37">HYPERLINK(TEXT("#"&amp;INDEX($D$199:$U$274,$C221,C$101),),INDEX($D$199:$U$274,$C221,C$101))</f>
        <v>A126273698F</v>
      </c>
      <c r="H37" s="48" t="str" cm="1">
        <f t="array" ref="H37">HYPERLINK(TEXT("#"&amp;INDEX($D$199:$U$274,$C221,D$101),),INDEX($D$199:$U$274,$C221,D$101))</f>
        <v>A126297026K</v>
      </c>
      <c r="I37" s="48" t="str" cm="1">
        <f t="array" ref="I37">HYPERLINK(TEXT("#"&amp;INDEX($D$199:$U$274,$C221,E$101),),INDEX($D$199:$U$274,$C221,E$101))</f>
        <v>A126285362X</v>
      </c>
    </row>
    <row r="38" spans="1:9">
      <c r="A38" s="45"/>
      <c r="B38" s="51" t="s">
        <v>4307</v>
      </c>
      <c r="C38" s="46" cm="1">
        <f t="array" ref="C38">INDEX($D$115:$U$190,$C138,C$101)</f>
        <v>102.913</v>
      </c>
      <c r="D38" s="46" cm="1">
        <f t="array" ref="D38">INDEX($D$115:$U$190,$C138,D$101)</f>
        <v>38.161000000000001</v>
      </c>
      <c r="E38" s="46" cm="1">
        <f t="array" ref="E38">INDEX($D$115:$U$190,$C138,E$101)</f>
        <v>64.751999999999995</v>
      </c>
      <c r="F38" s="46"/>
      <c r="G38" s="48" t="str" cm="1">
        <f t="array" ref="G38">HYPERLINK(TEXT("#"&amp;INDEX($D$199:$U$274,$C222,C$101),),INDEX($D$199:$U$274,$C222,C$101))</f>
        <v>A126273726C</v>
      </c>
      <c r="H38" s="48" t="str" cm="1">
        <f t="array" ref="H38">HYPERLINK(TEXT("#"&amp;INDEX($D$199:$U$274,$C222,D$101),),INDEX($D$199:$U$274,$C222,D$101))</f>
        <v>A126297054V</v>
      </c>
      <c r="I38" s="48" t="str" cm="1">
        <f t="array" ref="I38">HYPERLINK(TEXT("#"&amp;INDEX($D$199:$U$274,$C222,E$101),),INDEX($D$199:$U$274,$C222,E$101))</f>
        <v>A126285390J</v>
      </c>
    </row>
    <row r="39" spans="1:9">
      <c r="A39" s="45"/>
      <c r="B39" s="51" t="s">
        <v>4308</v>
      </c>
      <c r="C39" s="46" cm="1">
        <f t="array" ref="C39">INDEX($D$115:$U$190,$C139,C$101)</f>
        <v>66.108999999999995</v>
      </c>
      <c r="D39" s="46" cm="1">
        <f t="array" ref="D39">INDEX($D$115:$U$190,$C139,D$101)</f>
        <v>20.096</v>
      </c>
      <c r="E39" s="46" cm="1">
        <f t="array" ref="E39">INDEX($D$115:$U$190,$C139,E$101)</f>
        <v>46.012999999999998</v>
      </c>
      <c r="F39" s="46"/>
      <c r="G39" s="48" t="str" cm="1">
        <f t="array" ref="G39">HYPERLINK(TEXT("#"&amp;INDEX($D$199:$U$274,$C223,C$101),),INDEX($D$199:$U$274,$C223,C$101))</f>
        <v>A126273806C</v>
      </c>
      <c r="H39" s="48" t="str" cm="1">
        <f t="array" ref="H39">HYPERLINK(TEXT("#"&amp;INDEX($D$199:$U$274,$C223,D$101),),INDEX($D$199:$U$274,$C223,D$101))</f>
        <v>A126297134V</v>
      </c>
      <c r="I39" s="48" t="str" cm="1">
        <f t="array" ref="I39">HYPERLINK(TEXT("#"&amp;INDEX($D$199:$U$274,$C223,E$101),),INDEX($D$199:$U$274,$C223,E$101))</f>
        <v>A126285470J</v>
      </c>
    </row>
    <row r="40" spans="1:9">
      <c r="A40" s="44" t="s">
        <v>4309</v>
      </c>
      <c r="B40" s="45"/>
      <c r="C40" s="46"/>
      <c r="D40" s="46"/>
      <c r="E40" s="46"/>
      <c r="F40" s="46"/>
      <c r="G40" s="48"/>
      <c r="H40" s="48"/>
      <c r="I40" s="48"/>
    </row>
    <row r="41" spans="1:9">
      <c r="A41" s="45"/>
      <c r="B41" s="45" t="s">
        <v>4310</v>
      </c>
      <c r="C41" s="46" cm="1">
        <f t="array" ref="C41">INDEX($D$115:$U$190,$C141,C$101)</f>
        <v>785.61500000000001</v>
      </c>
      <c r="D41" s="46" cm="1">
        <f t="array" ref="D41">INDEX($D$115:$U$190,$C141,D$101)</f>
        <v>398.935</v>
      </c>
      <c r="E41" s="46" cm="1">
        <f t="array" ref="E41">INDEX($D$115:$U$190,$C141,E$101)</f>
        <v>386.68</v>
      </c>
      <c r="F41" s="46"/>
      <c r="G41" s="48" t="str" cm="1">
        <f t="array" ref="G41">HYPERLINK(TEXT("#"&amp;INDEX($D$199:$U$274,$C225,C$101),),INDEX($D$199:$U$274,$C225,C$101))</f>
        <v>A126273730V</v>
      </c>
      <c r="H41" s="48" t="str" cm="1">
        <f t="array" ref="H41">HYPERLINK(TEXT("#"&amp;INDEX($D$199:$U$274,$C225,D$101),),INDEX($D$199:$U$274,$C225,D$101))</f>
        <v>A126297058C</v>
      </c>
      <c r="I41" s="48" t="str" cm="1">
        <f t="array" ref="I41">HYPERLINK(TEXT("#"&amp;INDEX($D$199:$U$274,$C225,E$101),),INDEX($D$199:$U$274,$C225,E$101))</f>
        <v>A126285394T</v>
      </c>
    </row>
    <row r="42" spans="1:9">
      <c r="A42" s="45"/>
      <c r="B42" s="45" t="s">
        <v>4311</v>
      </c>
      <c r="C42" s="46" cm="1">
        <f t="array" ref="C42">INDEX($D$115:$U$190,$C142,C$101)</f>
        <v>343.80200000000002</v>
      </c>
      <c r="D42" s="46" cm="1">
        <f t="array" ref="D42">INDEX($D$115:$U$190,$C142,D$101)</f>
        <v>177.95099999999999</v>
      </c>
      <c r="E42" s="46" cm="1">
        <f t="array" ref="E42">INDEX($D$115:$U$190,$C142,E$101)</f>
        <v>165.851</v>
      </c>
      <c r="F42" s="46"/>
      <c r="G42" s="48" t="str" cm="1">
        <f t="array" ref="G42">HYPERLINK(TEXT("#"&amp;INDEX($D$199:$U$274,$C226,C$101),),INDEX($D$199:$U$274,$C226,C$101))</f>
        <v>A126273810V</v>
      </c>
      <c r="H42" s="48" t="str" cm="1">
        <f t="array" ref="H42">HYPERLINK(TEXT("#"&amp;INDEX($D$199:$U$274,$C226,D$101),),INDEX($D$199:$U$274,$C226,D$101))</f>
        <v>A126297138C</v>
      </c>
      <c r="I42" s="48" t="str" cm="1">
        <f t="array" ref="I42">HYPERLINK(TEXT("#"&amp;INDEX($D$199:$U$274,$C226,E$101),),INDEX($D$199:$U$274,$C226,E$101))</f>
        <v>A126285474T</v>
      </c>
    </row>
    <row r="43" spans="1:9">
      <c r="A43" s="44" t="s">
        <v>4289</v>
      </c>
      <c r="B43" s="52"/>
      <c r="C43" s="49" cm="1">
        <f t="array" ref="C43">INDEX($D$115:$U$190,$C143,C$101)</f>
        <v>1129.4169999999999</v>
      </c>
      <c r="D43" s="49" cm="1">
        <f t="array" ref="D43">INDEX($D$115:$U$190,$C143,D$101)</f>
        <v>576.88499999999999</v>
      </c>
      <c r="E43" s="49" cm="1">
        <f t="array" ref="E43">INDEX($D$115:$U$190,$C143,E$101)</f>
        <v>552.53200000000004</v>
      </c>
      <c r="F43" s="46"/>
      <c r="G43" s="48" t="str" cm="1">
        <f t="array" ref="G43">HYPERLINK(TEXT("#"&amp;INDEX($D$199:$U$274,$C227,C$101),),INDEX($D$199:$U$274,$C227,C$101))</f>
        <v>A126273794F</v>
      </c>
      <c r="H43" s="48" t="str" cm="1">
        <f t="array" ref="H43">HYPERLINK(TEXT("#"&amp;INDEX($D$199:$U$274,$C227,D$101),),INDEX($D$199:$U$274,$C227,D$101))</f>
        <v>A126297122K</v>
      </c>
      <c r="I43" s="48" t="str" cm="1">
        <f t="array" ref="I43">HYPERLINK(TEXT("#"&amp;INDEX($D$199:$U$274,$C227,E$101),),INDEX($D$199:$U$274,$C227,E$101))</f>
        <v>A126285458T</v>
      </c>
    </row>
    <row r="44" spans="1:9">
      <c r="A44" s="41" t="s">
        <v>4288</v>
      </c>
      <c r="B44" s="42"/>
      <c r="C44" s="42"/>
      <c r="D44" s="42"/>
      <c r="E44" s="42"/>
      <c r="F44" s="46"/>
      <c r="G44" s="42"/>
      <c r="H44" s="42"/>
      <c r="I44" s="42"/>
    </row>
    <row r="45" spans="1:9">
      <c r="A45" s="44" t="s">
        <v>4312</v>
      </c>
      <c r="B45" s="45"/>
      <c r="C45" s="46"/>
      <c r="D45" s="46"/>
      <c r="E45" s="46"/>
      <c r="F45" s="46"/>
      <c r="G45" s="48"/>
      <c r="H45" s="48"/>
      <c r="I45" s="48"/>
    </row>
    <row r="46" spans="1:9">
      <c r="A46" s="45"/>
      <c r="B46" s="45" t="s">
        <v>4313</v>
      </c>
      <c r="C46" s="46" cm="1">
        <f t="array" ref="C46">INDEX($D$115:$U$190,$C146,C$101)</f>
        <v>9413.0849999999991</v>
      </c>
      <c r="D46" s="46" cm="1">
        <f t="array" ref="D46">INDEX($D$115:$U$190,$C146,D$101)</f>
        <v>4682.6930000000002</v>
      </c>
      <c r="E46" s="46" cm="1">
        <f t="array" ref="E46">INDEX($D$115:$U$190,$C146,E$101)</f>
        <v>4730.393</v>
      </c>
      <c r="F46" s="46"/>
      <c r="G46" s="48" t="str" cm="1">
        <f t="array" ref="G46">HYPERLINK(TEXT("#"&amp;INDEX($D$199:$U$274,$C230,C$101),),INDEX($D$199:$U$274,$C230,C$101))</f>
        <v>A126273702K</v>
      </c>
      <c r="H46" s="48" t="str" cm="1">
        <f t="array" ref="H46">HYPERLINK(TEXT("#"&amp;INDEX($D$199:$U$274,$C230,D$101),),INDEX($D$199:$U$274,$C230,D$101))</f>
        <v>A126297030A</v>
      </c>
      <c r="I46" s="48" t="str" cm="1">
        <f t="array" ref="I46">HYPERLINK(TEXT("#"&amp;INDEX($D$199:$U$274,$C230,E$101),),INDEX($D$199:$U$274,$C230,E$101))</f>
        <v>A126285366J</v>
      </c>
    </row>
    <row r="47" spans="1:9">
      <c r="A47" s="45"/>
      <c r="B47" s="45" t="s">
        <v>4314</v>
      </c>
      <c r="C47" s="46" cm="1">
        <f t="array" ref="C47">INDEX($D$115:$U$190,$C147,C$101)</f>
        <v>2010.1310000000001</v>
      </c>
      <c r="D47" s="46" cm="1">
        <f t="array" ref="D47">INDEX($D$115:$U$190,$C147,D$101)</f>
        <v>1296.6010000000001</v>
      </c>
      <c r="E47" s="46" cm="1">
        <f t="array" ref="E47">INDEX($D$115:$U$190,$C147,E$101)</f>
        <v>713.53</v>
      </c>
      <c r="F47" s="46"/>
      <c r="G47" s="48" t="str" cm="1">
        <f t="array" ref="G47">HYPERLINK(TEXT("#"&amp;INDEX($D$199:$U$274,$C231,C$101),),INDEX($D$199:$U$274,$C231,C$101))</f>
        <v>A126273902C</v>
      </c>
      <c r="H47" s="48" t="str" cm="1">
        <f t="array" ref="H47">HYPERLINK(TEXT("#"&amp;INDEX($D$199:$U$274,$C231,D$101),),INDEX($D$199:$U$274,$C231,D$101))</f>
        <v>A126297230V</v>
      </c>
      <c r="I47" s="48" t="str" cm="1">
        <f t="array" ref="I47">HYPERLINK(TEXT("#"&amp;INDEX($D$199:$U$274,$C231,E$101),),INDEX($D$199:$U$274,$C231,E$101))</f>
        <v>A126285566A</v>
      </c>
    </row>
    <row r="48" spans="1:9">
      <c r="A48" s="44" t="s">
        <v>4289</v>
      </c>
      <c r="B48" s="45"/>
      <c r="C48" s="49" cm="1">
        <f t="array" ref="C48">INDEX($D$115:$U$190,$C148,C$101)</f>
        <v>11423.216</v>
      </c>
      <c r="D48" s="49" cm="1">
        <f t="array" ref="D48">INDEX($D$115:$U$190,$C148,D$101)</f>
        <v>5979.2929999999997</v>
      </c>
      <c r="E48" s="49" cm="1">
        <f t="array" ref="E48">INDEX($D$115:$U$190,$C148,E$101)</f>
        <v>5443.9229999999998</v>
      </c>
      <c r="F48" s="46"/>
      <c r="G48" s="48" t="str" cm="1">
        <f t="array" ref="G48">HYPERLINK(TEXT("#"&amp;INDEX($D$199:$U$274,$C232,C$101),),INDEX($D$199:$U$274,$C232,C$101))</f>
        <v>A126273894R</v>
      </c>
      <c r="H48" s="48" t="str" cm="1">
        <f t="array" ref="H48">HYPERLINK(TEXT("#"&amp;INDEX($D$199:$U$274,$C232,D$101),),INDEX($D$199:$U$274,$C232,D$101))</f>
        <v>A126297222V</v>
      </c>
      <c r="I48" s="48" t="str" cm="1">
        <f t="array" ref="I48">HYPERLINK(TEXT("#"&amp;INDEX($D$199:$U$274,$C232,E$101),),INDEX($D$199:$U$274,$C232,E$101))</f>
        <v>A126285558A</v>
      </c>
    </row>
    <row r="49" spans="1:9">
      <c r="A49" s="41" t="s">
        <v>4315</v>
      </c>
      <c r="B49" s="42"/>
      <c r="C49" s="42"/>
      <c r="D49" s="42"/>
      <c r="E49" s="42"/>
      <c r="F49" s="46"/>
      <c r="G49" s="42"/>
      <c r="H49" s="42"/>
      <c r="I49" s="42"/>
    </row>
    <row r="50" spans="1:9">
      <c r="A50" s="44" t="s">
        <v>4316</v>
      </c>
      <c r="B50" s="45"/>
      <c r="C50" s="46"/>
      <c r="D50" s="46"/>
      <c r="E50" s="46"/>
      <c r="F50" s="46"/>
      <c r="G50" s="48"/>
      <c r="H50" s="48"/>
      <c r="I50" s="48"/>
    </row>
    <row r="51" spans="1:9">
      <c r="A51" s="45"/>
      <c r="B51" s="45" t="s">
        <v>4317</v>
      </c>
      <c r="C51" s="46" cm="1">
        <f t="array" ref="C51">INDEX($D$115:$U$190,$C151,C$101)</f>
        <v>8922.84</v>
      </c>
      <c r="D51" s="46" cm="1">
        <f t="array" ref="D51">INDEX($D$115:$U$190,$C151,D$101)</f>
        <v>4451.2809999999999</v>
      </c>
      <c r="E51" s="46" cm="1">
        <f t="array" ref="E51">INDEX($D$115:$U$190,$C151,E$101)</f>
        <v>4471.558</v>
      </c>
      <c r="F51" s="46"/>
      <c r="G51" s="48" t="str" cm="1">
        <f t="array" ref="G51">HYPERLINK(TEXT("#"&amp;INDEX($D$199:$U$274,$C235,C$101),),INDEX($D$199:$U$274,$C235,C$101))</f>
        <v>A126273882F</v>
      </c>
      <c r="H51" s="48" t="str" cm="1">
        <f t="array" ref="H51">HYPERLINK(TEXT("#"&amp;INDEX($D$199:$U$274,$C235,D$101),),INDEX($D$199:$U$274,$C235,D$101))</f>
        <v>A126297210K</v>
      </c>
      <c r="I51" s="48" t="str" cm="1">
        <f t="array" ref="I51">HYPERLINK(TEXT("#"&amp;INDEX($D$199:$U$274,$C235,E$101),),INDEX($D$199:$U$274,$C235,E$101))</f>
        <v>A126285546T</v>
      </c>
    </row>
    <row r="52" spans="1:9">
      <c r="A52" s="45"/>
      <c r="B52" s="45" t="s">
        <v>4318</v>
      </c>
      <c r="C52" s="46" cm="1">
        <f t="array" ref="C52">INDEX($D$115:$U$190,$C152,C$101)</f>
        <v>260.85399999999998</v>
      </c>
      <c r="D52" s="46" cm="1">
        <f t="array" ref="D52">INDEX($D$115:$U$190,$C152,D$101)</f>
        <v>126.33</v>
      </c>
      <c r="E52" s="46" cm="1">
        <f t="array" ref="E52">INDEX($D$115:$U$190,$C152,E$101)</f>
        <v>134.524</v>
      </c>
      <c r="F52" s="46"/>
      <c r="G52" s="48" t="str" cm="1">
        <f t="array" ref="G52">HYPERLINK(TEXT("#"&amp;INDEX($D$199:$U$274,$C236,C$101),),INDEX($D$199:$U$274,$C236,C$101))</f>
        <v>A126273886R</v>
      </c>
      <c r="H52" s="48" t="str" cm="1">
        <f t="array" ref="H52">HYPERLINK(TEXT("#"&amp;INDEX($D$199:$U$274,$C236,D$101),),INDEX($D$199:$U$274,$C236,D$101))</f>
        <v>A126297214V</v>
      </c>
      <c r="I52" s="48" t="str" cm="1">
        <f t="array" ref="I52">HYPERLINK(TEXT("#"&amp;INDEX($D$199:$U$274,$C236,E$101),),INDEX($D$199:$U$274,$C236,E$101))</f>
        <v>A126285550J</v>
      </c>
    </row>
    <row r="53" spans="1:9">
      <c r="A53" s="45"/>
      <c r="B53" s="45" t="s">
        <v>4319</v>
      </c>
      <c r="C53" s="46" cm="1">
        <f t="array" ref="C53">INDEX($D$115:$U$190,$C153,C$101)</f>
        <v>198.381</v>
      </c>
      <c r="D53" s="46" cm="1">
        <f t="array" ref="D53">INDEX($D$115:$U$190,$C153,D$101)</f>
        <v>93.415000000000006</v>
      </c>
      <c r="E53" s="46" cm="1">
        <f t="array" ref="E53">INDEX($D$115:$U$190,$C153,E$101)</f>
        <v>104.96599999999999</v>
      </c>
      <c r="F53" s="46"/>
      <c r="G53" s="48" t="str" cm="1">
        <f t="array" ref="G53">HYPERLINK(TEXT("#"&amp;INDEX($D$199:$U$274,$C237,C$101),),INDEX($D$199:$U$274,$C237,C$101))</f>
        <v>A126273706V</v>
      </c>
      <c r="H53" s="48" t="str" cm="1">
        <f t="array" ref="H53">HYPERLINK(TEXT("#"&amp;INDEX($D$199:$U$274,$C237,D$101),),INDEX($D$199:$U$274,$C237,D$101))</f>
        <v>A126297034K</v>
      </c>
      <c r="I53" s="48" t="str" cm="1">
        <f t="array" ref="I53">HYPERLINK(TEXT("#"&amp;INDEX($D$199:$U$274,$C237,E$101),),INDEX($D$199:$U$274,$C237,E$101))</f>
        <v>A126285370X</v>
      </c>
    </row>
    <row r="54" spans="1:9">
      <c r="A54" s="44" t="s">
        <v>4320</v>
      </c>
      <c r="B54" s="45"/>
      <c r="C54" s="46"/>
      <c r="D54" s="46"/>
      <c r="E54" s="46"/>
      <c r="F54" s="46"/>
      <c r="G54" s="48"/>
      <c r="H54" s="48"/>
      <c r="I54" s="48"/>
    </row>
    <row r="55" spans="1:9">
      <c r="A55" s="45"/>
      <c r="B55" s="45" t="s">
        <v>4321</v>
      </c>
      <c r="C55" s="46" cm="1">
        <f t="array" ref="C55">INDEX($D$115:$U$190,$C155,C$101)</f>
        <v>7216.491</v>
      </c>
      <c r="D55" s="46" cm="1">
        <f t="array" ref="D55">INDEX($D$115:$U$190,$C155,D$101)</f>
        <v>3689.288</v>
      </c>
      <c r="E55" s="46" cm="1">
        <f t="array" ref="E55">INDEX($D$115:$U$190,$C155,E$101)</f>
        <v>3527.203</v>
      </c>
      <c r="F55" s="46"/>
      <c r="G55" s="48" t="str" cm="1">
        <f t="array" ref="G55">HYPERLINK(TEXT("#"&amp;INDEX($D$199:$U$274,$C239,C$101),),INDEX($D$199:$U$274,$C239,C$101))</f>
        <v>A126273766W</v>
      </c>
      <c r="H55" s="48" t="str" cm="1">
        <f t="array" ref="H55">HYPERLINK(TEXT("#"&amp;INDEX($D$199:$U$274,$C239,D$101),),INDEX($D$199:$U$274,$C239,D$101))</f>
        <v>A126297094L</v>
      </c>
      <c r="I55" s="48" t="str" cm="1">
        <f t="array" ref="I55">HYPERLINK(TEXT("#"&amp;INDEX($D$199:$U$274,$C239,E$101),),INDEX($D$199:$U$274,$C239,E$101))</f>
        <v>A126285430R</v>
      </c>
    </row>
    <row r="56" spans="1:9">
      <c r="A56" s="45"/>
      <c r="B56" s="45" t="s">
        <v>4322</v>
      </c>
      <c r="C56" s="46" cm="1">
        <f t="array" ref="C56">INDEX($D$115:$U$190,$C156,C$101)</f>
        <v>473.85899999999998</v>
      </c>
      <c r="D56" s="46" cm="1">
        <f t="array" ref="D56">INDEX($D$115:$U$190,$C156,D$101)</f>
        <v>156.76300000000001</v>
      </c>
      <c r="E56" s="46" cm="1">
        <f t="array" ref="E56">INDEX($D$115:$U$190,$C156,E$101)</f>
        <v>317.09500000000003</v>
      </c>
      <c r="F56" s="46"/>
      <c r="G56" s="48" t="str" cm="1">
        <f t="array" ref="G56">HYPERLINK(TEXT("#"&amp;INDEX($D$199:$U$274,$C240,C$101),),INDEX($D$199:$U$274,$C240,C$101))</f>
        <v>A126273818L</v>
      </c>
      <c r="H56" s="48" t="str" cm="1">
        <f t="array" ref="H56">HYPERLINK(TEXT("#"&amp;INDEX($D$199:$U$274,$C240,D$101),),INDEX($D$199:$U$274,$C240,D$101))</f>
        <v>A126297146C</v>
      </c>
      <c r="I56" s="48" t="str" cm="1">
        <f t="array" ref="I56">HYPERLINK(TEXT("#"&amp;INDEX($D$199:$U$274,$C240,E$101),),INDEX($D$199:$U$274,$C240,E$101))</f>
        <v>A126285482T</v>
      </c>
    </row>
    <row r="57" spans="1:9">
      <c r="A57" s="45"/>
      <c r="B57" s="51" t="s">
        <v>4323</v>
      </c>
      <c r="C57" s="46" cm="1">
        <f t="array" ref="C57">INDEX($D$115:$U$190,$C157,C$101)</f>
        <v>104.875</v>
      </c>
      <c r="D57" s="46" cm="1">
        <f t="array" ref="D57">INDEX($D$115:$U$190,$C157,D$101)</f>
        <v>62.183999999999997</v>
      </c>
      <c r="E57" s="46" cm="1">
        <f t="array" ref="E57">INDEX($D$115:$U$190,$C157,E$101)</f>
        <v>42.69</v>
      </c>
      <c r="F57" s="46"/>
      <c r="G57" s="48" t="str" cm="1">
        <f t="array" ref="G57">HYPERLINK(TEXT("#"&amp;INDEX($D$199:$U$274,$C241,C$101),),INDEX($D$199:$U$274,$C241,C$101))</f>
        <v>A126273898X</v>
      </c>
      <c r="H57" s="48" t="str" cm="1">
        <f t="array" ref="H57">HYPERLINK(TEXT("#"&amp;INDEX($D$199:$U$274,$C241,D$101),),INDEX($D$199:$U$274,$C241,D$101))</f>
        <v>A126297226C</v>
      </c>
      <c r="I57" s="48" t="str" cm="1">
        <f t="array" ref="I57">HYPERLINK(TEXT("#"&amp;INDEX($D$199:$U$274,$C241,E$101),),INDEX($D$199:$U$274,$C241,E$101))</f>
        <v>A126285562T</v>
      </c>
    </row>
    <row r="58" spans="1:9">
      <c r="A58" s="45"/>
      <c r="B58" s="51" t="s">
        <v>4324</v>
      </c>
      <c r="C58" s="46" cm="1">
        <f t="array" ref="C58">INDEX($D$115:$U$190,$C158,C$101)</f>
        <v>164.02199999999999</v>
      </c>
      <c r="D58" s="46" cm="1">
        <f t="array" ref="D58">INDEX($D$115:$U$190,$C158,D$101)</f>
        <v>54.853999999999999</v>
      </c>
      <c r="E58" s="46" cm="1">
        <f t="array" ref="E58">INDEX($D$115:$U$190,$C158,E$101)</f>
        <v>109.16800000000001</v>
      </c>
      <c r="F58" s="46"/>
      <c r="G58" s="48" t="str" cm="1">
        <f t="array" ref="G58">HYPERLINK(TEXT("#"&amp;INDEX($D$199:$U$274,$C242,C$101),),INDEX($D$199:$U$274,$C242,C$101))</f>
        <v>A126273710K</v>
      </c>
      <c r="H58" s="48" t="str" cm="1">
        <f t="array" ref="H58">HYPERLINK(TEXT("#"&amp;INDEX($D$199:$U$274,$C242,D$101),),INDEX($D$199:$U$274,$C242,D$101))</f>
        <v>A126297038V</v>
      </c>
      <c r="I58" s="48" t="str" cm="1">
        <f t="array" ref="I58">HYPERLINK(TEXT("#"&amp;INDEX($D$199:$U$274,$C242,E$101),),INDEX($D$199:$U$274,$C242,E$101))</f>
        <v>A126285374J</v>
      </c>
    </row>
    <row r="59" spans="1:9">
      <c r="A59" s="45"/>
      <c r="B59" s="51" t="s">
        <v>4325</v>
      </c>
      <c r="C59" s="46" cm="1">
        <f t="array" ref="C59">INDEX($D$115:$U$190,$C159,C$101)</f>
        <v>204.96199999999999</v>
      </c>
      <c r="D59" s="46" cm="1">
        <f t="array" ref="D59">INDEX($D$115:$U$190,$C159,D$101)</f>
        <v>39.725000000000001</v>
      </c>
      <c r="E59" s="46" cm="1">
        <f t="array" ref="E59">INDEX($D$115:$U$190,$C159,E$101)</f>
        <v>165.23699999999999</v>
      </c>
      <c r="F59" s="46"/>
      <c r="G59" s="48" t="str" cm="1">
        <f t="array" ref="G59">HYPERLINK(TEXT("#"&amp;INDEX($D$199:$U$274,$C243,C$101),),INDEX($D$199:$U$274,$C243,C$101))</f>
        <v>A126273850L</v>
      </c>
      <c r="H59" s="48" t="str" cm="1">
        <f t="array" ref="H59">HYPERLINK(TEXT("#"&amp;INDEX($D$199:$U$274,$C243,D$101),),INDEX($D$199:$U$274,$C243,D$101))</f>
        <v>A126297178W</v>
      </c>
      <c r="I59" s="48" t="str" cm="1">
        <f t="array" ref="I59">HYPERLINK(TEXT("#"&amp;INDEX($D$199:$U$274,$C243,E$101),),INDEX($D$199:$U$274,$C243,E$101))</f>
        <v>A126285514X</v>
      </c>
    </row>
    <row r="60" spans="1:9">
      <c r="A60" s="45"/>
      <c r="B60" s="45" t="s">
        <v>4326</v>
      </c>
      <c r="C60" s="46" cm="1">
        <f t="array" ref="C60">INDEX($D$115:$U$190,$C160,C$101)</f>
        <v>416.74900000000002</v>
      </c>
      <c r="D60" s="46" cm="1">
        <f t="array" ref="D60">INDEX($D$115:$U$190,$C160,D$101)</f>
        <v>149.286</v>
      </c>
      <c r="E60" s="46" cm="1">
        <f t="array" ref="E60">INDEX($D$115:$U$190,$C160,E$101)</f>
        <v>267.46300000000002</v>
      </c>
      <c r="F60" s="46"/>
      <c r="G60" s="48" t="str" cm="1">
        <f t="array" ref="G60">HYPERLINK(TEXT("#"&amp;INDEX($D$199:$U$274,$C244,C$101),),INDEX($D$199:$U$274,$C244,C$101))</f>
        <v>A126273854W</v>
      </c>
      <c r="H60" s="48" t="str" cm="1">
        <f t="array" ref="H60">HYPERLINK(TEXT("#"&amp;INDEX($D$199:$U$274,$C244,D$101),),INDEX($D$199:$U$274,$C244,D$101))</f>
        <v>A126297182L</v>
      </c>
      <c r="I60" s="48" t="str" cm="1">
        <f t="array" ref="I60">HYPERLINK(TEXT("#"&amp;INDEX($D$199:$U$274,$C244,E$101),),INDEX($D$199:$U$274,$C244,E$101))</f>
        <v>A126285518J</v>
      </c>
    </row>
    <row r="61" spans="1:9">
      <c r="A61" s="45"/>
      <c r="B61" s="51" t="s">
        <v>4327</v>
      </c>
      <c r="C61" s="46" cm="1">
        <f t="array" ref="C61">INDEX($D$115:$U$190,$C161,C$101)</f>
        <v>108.65</v>
      </c>
      <c r="D61" s="46" cm="1">
        <f t="array" ref="D61">INDEX($D$115:$U$190,$C161,D$101)</f>
        <v>66.010000000000005</v>
      </c>
      <c r="E61" s="46" cm="1">
        <f t="array" ref="E61">INDEX($D$115:$U$190,$C161,E$101)</f>
        <v>42.64</v>
      </c>
      <c r="F61" s="46"/>
      <c r="G61" s="48" t="str" cm="1">
        <f t="array" ref="G61">HYPERLINK(TEXT("#"&amp;INDEX($D$199:$U$274,$C245,C$101),),INDEX($D$199:$U$274,$C245,C$101))</f>
        <v>A126273742C</v>
      </c>
      <c r="H61" s="48" t="str" cm="1">
        <f t="array" ref="H61">HYPERLINK(TEXT("#"&amp;INDEX($D$199:$U$274,$C245,D$101),),INDEX($D$199:$U$274,$C245,D$101))</f>
        <v>A126297070V</v>
      </c>
      <c r="I61" s="48" t="str" cm="1">
        <f t="array" ref="I61">HYPERLINK(TEXT("#"&amp;INDEX($D$199:$U$274,$C245,E$101),),INDEX($D$199:$U$274,$C245,E$101))</f>
        <v>A126285406R</v>
      </c>
    </row>
    <row r="62" spans="1:9">
      <c r="A62" s="45"/>
      <c r="B62" s="51" t="s">
        <v>4328</v>
      </c>
      <c r="C62" s="46" cm="1">
        <f t="array" ref="C62">INDEX($D$115:$U$190,$C162,C$101)</f>
        <v>163.09399999999999</v>
      </c>
      <c r="D62" s="46" cm="1">
        <f t="array" ref="D62">INDEX($D$115:$U$190,$C162,D$101)</f>
        <v>48.110999999999997</v>
      </c>
      <c r="E62" s="46" cm="1">
        <f t="array" ref="E62">INDEX($D$115:$U$190,$C162,E$101)</f>
        <v>114.983</v>
      </c>
      <c r="F62" s="46"/>
      <c r="G62" s="48" t="str" cm="1">
        <f t="array" ref="G62">HYPERLINK(TEXT("#"&amp;INDEX($D$199:$U$274,$C246,C$101),),INDEX($D$199:$U$274,$C246,C$101))</f>
        <v>A126273714V</v>
      </c>
      <c r="H62" s="48" t="str" cm="1">
        <f t="array" ref="H62">HYPERLINK(TEXT("#"&amp;INDEX($D$199:$U$274,$C246,D$101),),INDEX($D$199:$U$274,$C246,D$101))</f>
        <v>A126297042K</v>
      </c>
      <c r="I62" s="48" t="str" cm="1">
        <f t="array" ref="I62">HYPERLINK(TEXT("#"&amp;INDEX($D$199:$U$274,$C246,E$101),),INDEX($D$199:$U$274,$C246,E$101))</f>
        <v>A126285378T</v>
      </c>
    </row>
    <row r="63" spans="1:9">
      <c r="A63" s="45"/>
      <c r="B63" s="51" t="s">
        <v>4329</v>
      </c>
      <c r="C63" s="46" cm="1">
        <f t="array" ref="C63">INDEX($D$115:$U$190,$C163,C$101)</f>
        <v>145.00399999999999</v>
      </c>
      <c r="D63" s="46" cm="1">
        <f t="array" ref="D63">INDEX($D$115:$U$190,$C163,D$101)</f>
        <v>35.164999999999999</v>
      </c>
      <c r="E63" s="46" cm="1">
        <f t="array" ref="E63">INDEX($D$115:$U$190,$C163,E$101)</f>
        <v>109.839</v>
      </c>
      <c r="F63" s="46"/>
      <c r="G63" s="48" t="str" cm="1">
        <f t="array" ref="G63">HYPERLINK(TEXT("#"&amp;INDEX($D$199:$U$274,$C247,C$101),),INDEX($D$199:$U$274,$C247,C$101))</f>
        <v>A126273770L</v>
      </c>
      <c r="H63" s="48" t="str" cm="1">
        <f t="array" ref="H63">HYPERLINK(TEXT("#"&amp;INDEX($D$199:$U$274,$C247,D$101),),INDEX($D$199:$U$274,$C247,D$101))</f>
        <v>A126297098W</v>
      </c>
      <c r="I63" s="48" t="str" cm="1">
        <f t="array" ref="I63">HYPERLINK(TEXT("#"&amp;INDEX($D$199:$U$274,$C247,E$101),),INDEX($D$199:$U$274,$C247,E$101))</f>
        <v>A126285434X</v>
      </c>
    </row>
    <row r="64" spans="1:9">
      <c r="A64" s="45"/>
      <c r="B64" s="45" t="s">
        <v>4330</v>
      </c>
      <c r="C64" s="46" cm="1">
        <f t="array" ref="C64">INDEX($D$115:$U$190,$C164,C$101)</f>
        <v>1305.9870000000001</v>
      </c>
      <c r="D64" s="46" cm="1">
        <f t="array" ref="D64">INDEX($D$115:$U$190,$C164,D$101)</f>
        <v>687.35400000000004</v>
      </c>
      <c r="E64" s="46" cm="1">
        <f t="array" ref="E64">INDEX($D$115:$U$190,$C164,E$101)</f>
        <v>618.63199999999995</v>
      </c>
      <c r="F64" s="46"/>
      <c r="G64" s="48" t="str" cm="1">
        <f t="array" ref="G64">HYPERLINK(TEXT("#"&amp;INDEX($D$199:$U$274,$C248,C$101),),INDEX($D$199:$U$274,$C248,C$101))</f>
        <v>A126273734C</v>
      </c>
      <c r="H64" s="48" t="str" cm="1">
        <f t="array" ref="H64">HYPERLINK(TEXT("#"&amp;INDEX($D$199:$U$274,$C248,D$101),),INDEX($D$199:$U$274,$C248,D$101))</f>
        <v>A126297062V</v>
      </c>
      <c r="I64" s="48" t="str" cm="1">
        <f t="array" ref="I64">HYPERLINK(TEXT("#"&amp;INDEX($D$199:$U$274,$C248,E$101),),INDEX($D$199:$U$274,$C248,E$101))</f>
        <v>A126285398A</v>
      </c>
    </row>
    <row r="65" spans="1:9">
      <c r="A65" s="44" t="s">
        <v>4331</v>
      </c>
      <c r="B65" s="45"/>
      <c r="C65" s="46"/>
      <c r="D65" s="46"/>
      <c r="E65" s="46"/>
      <c r="F65" s="46"/>
      <c r="G65" s="48"/>
      <c r="H65" s="48"/>
      <c r="I65" s="48"/>
    </row>
    <row r="66" spans="1:9">
      <c r="A66" s="45"/>
      <c r="B66" s="45" t="s">
        <v>4332</v>
      </c>
      <c r="C66" s="46" cm="1">
        <f t="array" ref="C66">INDEX($D$115:$U$190,$C166,C$101)</f>
        <v>1137.356</v>
      </c>
      <c r="D66" s="46" cm="1">
        <f t="array" ref="D66">INDEX($D$115:$U$190,$C166,D$101)</f>
        <v>568.88699999999994</v>
      </c>
      <c r="E66" s="46" cm="1">
        <f t="array" ref="E66">INDEX($D$115:$U$190,$C166,E$101)</f>
        <v>568.47</v>
      </c>
      <c r="F66" s="46"/>
      <c r="G66" s="48" t="str" cm="1">
        <f t="array" ref="G66">HYPERLINK(TEXT("#"&amp;INDEX($D$199:$U$274,$C250,C$101),),INDEX($D$199:$U$274,$C250,C$101))</f>
        <v>A126273774W</v>
      </c>
      <c r="H66" s="48" t="str" cm="1">
        <f t="array" ref="H66">HYPERLINK(TEXT("#"&amp;INDEX($D$199:$U$274,$C250,D$101),),INDEX($D$199:$U$274,$C250,D$101))</f>
        <v>A126297102A</v>
      </c>
      <c r="I66" s="48" t="str" cm="1">
        <f t="array" ref="I66">HYPERLINK(TEXT("#"&amp;INDEX($D$199:$U$274,$C250,E$101),),INDEX($D$199:$U$274,$C250,E$101))</f>
        <v>A126285438J</v>
      </c>
    </row>
    <row r="67" spans="1:9">
      <c r="A67" s="45"/>
      <c r="B67" s="45" t="s">
        <v>4333</v>
      </c>
      <c r="C67" s="46" cm="1">
        <f t="array" ref="C67">INDEX($D$115:$U$190,$C167,C$101)</f>
        <v>8275.7289999999994</v>
      </c>
      <c r="D67" s="46" cm="1">
        <f t="array" ref="D67">INDEX($D$115:$U$190,$C167,D$101)</f>
        <v>4113.8059999999996</v>
      </c>
      <c r="E67" s="46" cm="1">
        <f t="array" ref="E67">INDEX($D$115:$U$190,$C167,E$101)</f>
        <v>4161.9229999999998</v>
      </c>
      <c r="F67" s="46"/>
      <c r="G67" s="48" t="str" cm="1">
        <f t="array" ref="G67">HYPERLINK(TEXT("#"&amp;INDEX($D$199:$U$274,$C251,C$101),),INDEX($D$199:$U$274,$C251,C$101))</f>
        <v>A126273746L</v>
      </c>
      <c r="H67" s="48" t="str" cm="1">
        <f t="array" ref="H67">HYPERLINK(TEXT("#"&amp;INDEX($D$199:$U$274,$C251,D$101),),INDEX($D$199:$U$274,$C251,D$101))</f>
        <v>A126297074C</v>
      </c>
      <c r="I67" s="48" t="str" cm="1">
        <f t="array" ref="I67">HYPERLINK(TEXT("#"&amp;INDEX($D$199:$U$274,$C251,E$101),),INDEX($D$199:$U$274,$C251,E$101))</f>
        <v>A126285410F</v>
      </c>
    </row>
    <row r="68" spans="1:9">
      <c r="A68" s="44" t="s">
        <v>4334</v>
      </c>
      <c r="B68" s="45"/>
      <c r="C68" s="46"/>
      <c r="D68" s="46"/>
      <c r="E68" s="46"/>
      <c r="F68" s="46"/>
      <c r="G68" s="48"/>
      <c r="H68" s="48"/>
      <c r="I68" s="48"/>
    </row>
    <row r="69" spans="1:9">
      <c r="A69" s="45"/>
      <c r="B69" s="45" t="s">
        <v>4335</v>
      </c>
      <c r="C69" s="46" cm="1">
        <f t="array" ref="C69">INDEX($D$115:$U$190,$C169,C$101)</f>
        <v>944.39499999999998</v>
      </c>
      <c r="D69" s="46" cm="1">
        <f t="array" ref="D69">INDEX($D$115:$U$190,$C169,D$101)</f>
        <v>442.99900000000002</v>
      </c>
      <c r="E69" s="46" cm="1">
        <f t="array" ref="E69">INDEX($D$115:$U$190,$C169,E$101)</f>
        <v>501.39600000000002</v>
      </c>
      <c r="F69" s="46"/>
      <c r="G69" s="48" t="str" cm="1">
        <f t="array" ref="G69">HYPERLINK(TEXT("#"&amp;INDEX($D$199:$U$274,$C253,C$101),),INDEX($D$199:$U$274,$C253,C$101))</f>
        <v>A126273778F</v>
      </c>
      <c r="H69" s="48" t="str" cm="1">
        <f t="array" ref="H69">HYPERLINK(TEXT("#"&amp;INDEX($D$199:$U$274,$C253,D$101),),INDEX($D$199:$U$274,$C253,D$101))</f>
        <v>A126297106K</v>
      </c>
      <c r="I69" s="48" t="str" cm="1">
        <f t="array" ref="I69">HYPERLINK(TEXT("#"&amp;INDEX($D$199:$U$274,$C253,E$101),),INDEX($D$199:$U$274,$C253,E$101))</f>
        <v>A126285442X</v>
      </c>
    </row>
    <row r="70" spans="1:9">
      <c r="A70" s="45"/>
      <c r="B70" s="45" t="s">
        <v>4336</v>
      </c>
      <c r="C70" s="46" cm="1">
        <f t="array" ref="C70">INDEX($D$115:$U$190,$C170,C$101)</f>
        <v>8468.69</v>
      </c>
      <c r="D70" s="46" cm="1">
        <f t="array" ref="D70">INDEX($D$115:$U$190,$C170,D$101)</f>
        <v>4239.6940000000004</v>
      </c>
      <c r="E70" s="46" cm="1">
        <f t="array" ref="E70">INDEX($D$115:$U$190,$C170,E$101)</f>
        <v>4228.9960000000001</v>
      </c>
      <c r="F70" s="46"/>
      <c r="G70" s="48" t="str" cm="1">
        <f t="array" ref="G70">HYPERLINK(TEXT("#"&amp;INDEX($D$199:$U$274,$C254,C$101),),INDEX($D$199:$U$274,$C254,C$101))</f>
        <v>A126273822C</v>
      </c>
      <c r="H70" s="48" t="str" cm="1">
        <f t="array" ref="H70">HYPERLINK(TEXT("#"&amp;INDEX($D$199:$U$274,$C254,D$101),),INDEX($D$199:$U$274,$C254,D$101))</f>
        <v>A126297150V</v>
      </c>
      <c r="I70" s="48" t="str" cm="1">
        <f t="array" ref="I70">HYPERLINK(TEXT("#"&amp;INDEX($D$199:$U$274,$C254,E$101),),INDEX($D$199:$U$274,$C254,E$101))</f>
        <v>A126285486A</v>
      </c>
    </row>
    <row r="71" spans="1:9">
      <c r="A71" s="44" t="s">
        <v>4337</v>
      </c>
      <c r="B71" s="45"/>
      <c r="C71" s="46"/>
      <c r="D71" s="46"/>
      <c r="E71" s="46"/>
      <c r="F71" s="46"/>
      <c r="G71" s="48"/>
      <c r="H71" s="48"/>
      <c r="I71" s="48"/>
    </row>
    <row r="72" spans="1:9">
      <c r="A72" s="45"/>
      <c r="B72" s="45" t="s">
        <v>4338</v>
      </c>
      <c r="C72" s="46" cm="1">
        <f t="array" ref="C72">INDEX($D$115:$U$190,$C172,C$101)</f>
        <v>1538.6</v>
      </c>
      <c r="D72" s="46" cm="1">
        <f t="array" ref="D72">INDEX($D$115:$U$190,$C172,D$101)</f>
        <v>747.12800000000004</v>
      </c>
      <c r="E72" s="46" cm="1">
        <f t="array" ref="E72">INDEX($D$115:$U$190,$C172,E$101)</f>
        <v>791.47199999999998</v>
      </c>
      <c r="F72" s="46"/>
      <c r="G72" s="48" t="str" cm="1">
        <f t="array" ref="G72">HYPERLINK(TEXT("#"&amp;INDEX($D$199:$U$274,$C256,C$101),),INDEX($D$199:$U$274,$C256,C$101))</f>
        <v>A126273782W</v>
      </c>
      <c r="H72" s="48" t="str" cm="1">
        <f t="array" ref="H72">HYPERLINK(TEXT("#"&amp;INDEX($D$199:$U$274,$C256,D$101),),INDEX($D$199:$U$274,$C256,D$101))</f>
        <v>A126297110A</v>
      </c>
      <c r="I72" s="48" t="str" cm="1">
        <f t="array" ref="I72">HYPERLINK(TEXT("#"&amp;INDEX($D$199:$U$274,$C256,E$101),),INDEX($D$199:$U$274,$C256,E$101))</f>
        <v>A126285446J</v>
      </c>
    </row>
    <row r="73" spans="1:9">
      <c r="A73" s="45"/>
      <c r="B73" s="51" t="s">
        <v>4339</v>
      </c>
      <c r="C73" s="46" cm="1">
        <f t="array" ref="C73">INDEX($D$115:$U$190,$C173,C$101)</f>
        <v>543.15200000000004</v>
      </c>
      <c r="D73" s="46" cm="1">
        <f t="array" ref="D73">INDEX($D$115:$U$190,$C173,D$101)</f>
        <v>264.75799999999998</v>
      </c>
      <c r="E73" s="46" cm="1">
        <f t="array" ref="E73">INDEX($D$115:$U$190,$C173,E$101)</f>
        <v>278.39400000000001</v>
      </c>
      <c r="F73" s="46"/>
      <c r="G73" s="48" t="str" cm="1">
        <f t="array" ref="G73">HYPERLINK(TEXT("#"&amp;INDEX($D$199:$U$274,$C257,C$101),),INDEX($D$199:$U$274,$C257,C$101))</f>
        <v>A126273750C</v>
      </c>
      <c r="H73" s="48" t="str" cm="1">
        <f t="array" ref="H73">HYPERLINK(TEXT("#"&amp;INDEX($D$199:$U$274,$C257,D$101),),INDEX($D$199:$U$274,$C257,D$101))</f>
        <v>A126297078L</v>
      </c>
      <c r="I73" s="48" t="str" cm="1">
        <f t="array" ref="I73">HYPERLINK(TEXT("#"&amp;INDEX($D$199:$U$274,$C257,E$101),),INDEX($D$199:$U$274,$C257,E$101))</f>
        <v>A126285414R</v>
      </c>
    </row>
    <row r="74" spans="1:9">
      <c r="A74" s="45"/>
      <c r="B74" s="51" t="s">
        <v>4340</v>
      </c>
      <c r="C74" s="46" cm="1">
        <f t="array" ref="C74">INDEX($D$115:$U$190,$C174,C$101)</f>
        <v>594.20500000000004</v>
      </c>
      <c r="D74" s="46" cm="1">
        <f t="array" ref="D74">INDEX($D$115:$U$190,$C174,D$101)</f>
        <v>304.12900000000002</v>
      </c>
      <c r="E74" s="46" cm="1">
        <f t="array" ref="E74">INDEX($D$115:$U$190,$C174,E$101)</f>
        <v>290.07600000000002</v>
      </c>
      <c r="F74" s="46"/>
      <c r="G74" s="48" t="str" cm="1">
        <f t="array" ref="G74">HYPERLINK(TEXT("#"&amp;INDEX($D$199:$U$274,$C258,C$101),),INDEX($D$199:$U$274,$C258,C$101))</f>
        <v>A126273858F</v>
      </c>
      <c r="H74" s="48" t="str" cm="1">
        <f t="array" ref="H74">HYPERLINK(TEXT("#"&amp;INDEX($D$199:$U$274,$C258,D$101),),INDEX($D$199:$U$274,$C258,D$101))</f>
        <v>A126297186W</v>
      </c>
      <c r="I74" s="48" t="str" cm="1">
        <f t="array" ref="I74">HYPERLINK(TEXT("#"&amp;INDEX($D$199:$U$274,$C258,E$101),),INDEX($D$199:$U$274,$C258,E$101))</f>
        <v>A126285522X</v>
      </c>
    </row>
    <row r="75" spans="1:9">
      <c r="A75" s="45"/>
      <c r="B75" s="51" t="s">
        <v>4341</v>
      </c>
      <c r="C75" s="46" cm="1">
        <f t="array" ref="C75">INDEX($D$115:$U$190,$C175,C$101)</f>
        <v>401.24299999999999</v>
      </c>
      <c r="D75" s="46" cm="1">
        <f t="array" ref="D75">INDEX($D$115:$U$190,$C175,D$101)</f>
        <v>178.24100000000001</v>
      </c>
      <c r="E75" s="46" cm="1">
        <f t="array" ref="E75">INDEX($D$115:$U$190,$C175,E$101)</f>
        <v>223.00200000000001</v>
      </c>
      <c r="F75" s="46"/>
      <c r="G75" s="48" t="str" cm="1">
        <f t="array" ref="G75">HYPERLINK(TEXT("#"&amp;INDEX($D$199:$U$274,$C259,C$101),),INDEX($D$199:$U$274,$C259,C$101))</f>
        <v>A126273826L</v>
      </c>
      <c r="H75" s="48" t="str" cm="1">
        <f t="array" ref="H75">HYPERLINK(TEXT("#"&amp;INDEX($D$199:$U$274,$C259,D$101),),INDEX($D$199:$U$274,$C259,D$101))</f>
        <v>A126297154C</v>
      </c>
      <c r="I75" s="48" t="str" cm="1">
        <f t="array" ref="I75">HYPERLINK(TEXT("#"&amp;INDEX($D$199:$U$274,$C259,E$101),),INDEX($D$199:$U$274,$C259,E$101))</f>
        <v>A126285490T</v>
      </c>
    </row>
    <row r="76" spans="1:9">
      <c r="A76" s="45"/>
      <c r="B76" s="45" t="s">
        <v>4342</v>
      </c>
      <c r="C76" s="46" cm="1">
        <f t="array" ref="C76">INDEX($D$115:$U$190,$C176,C$101)</f>
        <v>7874.4859999999999</v>
      </c>
      <c r="D76" s="46" cm="1">
        <f t="array" ref="D76">INDEX($D$115:$U$190,$C176,D$101)</f>
        <v>3935.5650000000001</v>
      </c>
      <c r="E76" s="46" cm="1">
        <f t="array" ref="E76">INDEX($D$115:$U$190,$C176,E$101)</f>
        <v>3938.9209999999998</v>
      </c>
      <c r="F76" s="46"/>
      <c r="G76" s="48" t="str" cm="1">
        <f t="array" ref="G76">HYPERLINK(TEXT("#"&amp;INDEX($D$199:$U$274,$C260,C$101),),INDEX($D$199:$U$274,$C260,C$101))</f>
        <v>A126273830C</v>
      </c>
      <c r="H76" s="48" t="str" cm="1">
        <f t="array" ref="H76">HYPERLINK(TEXT("#"&amp;INDEX($D$199:$U$274,$C260,D$101),),INDEX($D$199:$U$274,$C260,D$101))</f>
        <v>A126297158L</v>
      </c>
      <c r="I76" s="48" t="str" cm="1">
        <f t="array" ref="I76">HYPERLINK(TEXT("#"&amp;INDEX($D$199:$U$274,$C260,E$101),),INDEX($D$199:$U$274,$C260,E$101))</f>
        <v>A126285494A</v>
      </c>
    </row>
    <row r="77" spans="1:9">
      <c r="A77" s="44" t="s">
        <v>4289</v>
      </c>
      <c r="B77" s="45"/>
      <c r="C77" s="49" cm="1">
        <f t="array" ref="C77">INDEX($D$115:$U$190,$C177,C$101)</f>
        <v>9413.0849999999991</v>
      </c>
      <c r="D77" s="49" cm="1">
        <f t="array" ref="D77">INDEX($D$115:$U$190,$C177,D$101)</f>
        <v>4682.6930000000002</v>
      </c>
      <c r="E77" s="49" cm="1">
        <f t="array" ref="E77">INDEX($D$115:$U$190,$C177,E$101)</f>
        <v>4730.393</v>
      </c>
      <c r="F77" s="46"/>
      <c r="G77" s="48" t="str" cm="1">
        <f t="array" ref="G77">HYPERLINK(TEXT("#"&amp;INDEX($D$199:$U$274,$C261,C$101),),INDEX($D$199:$U$274,$C261,C$101))</f>
        <v>A126273702K</v>
      </c>
      <c r="H77" s="48" t="str" cm="1">
        <f t="array" ref="H77">HYPERLINK(TEXT("#"&amp;INDEX($D$199:$U$274,$C261,D$101),),INDEX($D$199:$U$274,$C261,D$101))</f>
        <v>A126297030A</v>
      </c>
      <c r="I77" s="48" t="str" cm="1">
        <f t="array" ref="I77">HYPERLINK(TEXT("#"&amp;INDEX($D$199:$U$274,$C261,E$101),),INDEX($D$199:$U$274,$C261,E$101))</f>
        <v>A126285366J</v>
      </c>
    </row>
    <row r="78" spans="1:9">
      <c r="A78" s="41" t="s">
        <v>4343</v>
      </c>
      <c r="B78" s="42"/>
      <c r="C78" s="42"/>
      <c r="D78" s="42"/>
      <c r="E78" s="42"/>
      <c r="F78" s="46"/>
      <c r="G78" s="42"/>
      <c r="H78" s="42"/>
      <c r="I78" s="42"/>
    </row>
    <row r="79" spans="1:9">
      <c r="A79" s="44" t="s">
        <v>4344</v>
      </c>
      <c r="B79" s="45"/>
      <c r="C79" s="46"/>
      <c r="D79" s="46"/>
      <c r="E79" s="46"/>
      <c r="F79" s="46"/>
      <c r="G79" s="48"/>
      <c r="H79" s="48"/>
      <c r="I79" s="48"/>
    </row>
    <row r="80" spans="1:9">
      <c r="A80" s="45"/>
      <c r="B80" s="45" t="s">
        <v>4345</v>
      </c>
      <c r="C80" s="46" cm="1">
        <f t="array" ref="C80">INDEX($D$115:$U$190,$C180,C$101)</f>
        <v>1249.259</v>
      </c>
      <c r="D80" s="46" cm="1">
        <f t="array" ref="D80">INDEX($D$115:$U$190,$C180,D$101)</f>
        <v>821.14099999999996</v>
      </c>
      <c r="E80" s="46" cm="1">
        <f t="array" ref="E80">INDEX($D$115:$U$190,$C180,E$101)</f>
        <v>428.11700000000002</v>
      </c>
      <c r="F80" s="46"/>
      <c r="G80" s="48" t="str" cm="1">
        <f t="array" ref="G80">HYPERLINK(TEXT("#"&amp;INDEX($D$199:$U$274,$C264,C$101),),INDEX($D$199:$U$274,$C264,C$101))</f>
        <v>A126273718C</v>
      </c>
      <c r="H80" s="48" t="str" cm="1">
        <f t="array" ref="H80">HYPERLINK(TEXT("#"&amp;INDEX($D$199:$U$274,$C264,D$101),),INDEX($D$199:$U$274,$C264,D$101))</f>
        <v>A126297046V</v>
      </c>
      <c r="I80" s="48" t="str" cm="1">
        <f t="array" ref="I80">HYPERLINK(TEXT("#"&amp;INDEX($D$199:$U$274,$C264,E$101),),INDEX($D$199:$U$274,$C264,E$101))</f>
        <v>A126285382J</v>
      </c>
    </row>
    <row r="81" spans="1:20">
      <c r="A81" s="45"/>
      <c r="B81" s="45" t="s">
        <v>4346</v>
      </c>
      <c r="C81" s="46" cm="1">
        <f t="array" ref="C81">INDEX($D$115:$U$190,$C181,C$101)</f>
        <v>71.694999999999993</v>
      </c>
      <c r="D81" s="46" cm="1">
        <f t="array" ref="D81">INDEX($D$115:$U$190,$C181,D$101)</f>
        <v>42.19</v>
      </c>
      <c r="E81" s="46" cm="1">
        <f t="array" ref="E81">INDEX($D$115:$U$190,$C181,E$101)</f>
        <v>29.504999999999999</v>
      </c>
      <c r="F81" s="46"/>
      <c r="G81" s="48" t="str" cm="1">
        <f t="array" ref="G81">HYPERLINK(TEXT("#"&amp;INDEX($D$199:$U$274,$C265,C$101),),INDEX($D$199:$U$274,$C265,C$101))</f>
        <v>A126273786F</v>
      </c>
      <c r="H81" s="48" t="str" cm="1">
        <f t="array" ref="H81">HYPERLINK(TEXT("#"&amp;INDEX($D$199:$U$274,$C265,D$101),),INDEX($D$199:$U$274,$C265,D$101))</f>
        <v>A126297114K</v>
      </c>
      <c r="I81" s="48" t="str" cm="1">
        <f t="array" ref="I81">HYPERLINK(TEXT("#"&amp;INDEX($D$199:$U$274,$C265,E$101),),INDEX($D$199:$U$274,$C265,E$101))</f>
        <v>A126285450X</v>
      </c>
    </row>
    <row r="82" spans="1:20">
      <c r="A82" s="45"/>
      <c r="B82" s="51" t="s">
        <v>4323</v>
      </c>
      <c r="C82" s="46" cm="1">
        <f t="array" ref="C82">INDEX($D$115:$U$190,$C182,C$101)</f>
        <v>26.824999999999999</v>
      </c>
      <c r="D82" s="46" cm="1">
        <f t="array" ref="D82">INDEX($D$115:$U$190,$C182,D$101)</f>
        <v>19.224</v>
      </c>
      <c r="E82" s="46" cm="1">
        <f t="array" ref="E82">INDEX($D$115:$U$190,$C182,E$101)</f>
        <v>7.601</v>
      </c>
      <c r="F82" s="46"/>
      <c r="G82" s="48" t="str" cm="1">
        <f t="array" ref="G82">HYPERLINK(TEXT("#"&amp;INDEX($D$199:$U$274,$C266,C$101),),INDEX($D$199:$U$274,$C266,C$101))</f>
        <v>A126273738L</v>
      </c>
      <c r="H82" s="48" t="str" cm="1">
        <f t="array" ref="H82">HYPERLINK(TEXT("#"&amp;INDEX($D$199:$U$274,$C266,D$101),),INDEX($D$199:$U$274,$C266,D$101))</f>
        <v>A126297066C</v>
      </c>
      <c r="I82" s="48" t="str" cm="1">
        <f t="array" ref="I82">HYPERLINK(TEXT("#"&amp;INDEX($D$199:$U$274,$C266,E$101),),INDEX($D$199:$U$274,$C266,E$101))</f>
        <v>A126285402F</v>
      </c>
    </row>
    <row r="83" spans="1:20">
      <c r="A83" s="45"/>
      <c r="B83" s="51" t="s">
        <v>4324</v>
      </c>
      <c r="C83" s="46" cm="1">
        <f t="array" ref="C83">INDEX($D$115:$U$190,$C183,C$101)</f>
        <v>21.465</v>
      </c>
      <c r="D83" s="46" cm="1">
        <f t="array" ref="D83">INDEX($D$115:$U$190,$C183,D$101)</f>
        <v>13.635</v>
      </c>
      <c r="E83" s="46" cm="1">
        <f t="array" ref="E83">INDEX($D$115:$U$190,$C183,E$101)</f>
        <v>7.8310000000000004</v>
      </c>
      <c r="F83" s="46"/>
      <c r="G83" s="48" t="str" cm="1">
        <f t="array" ref="G83">HYPERLINK(TEXT("#"&amp;INDEX($D$199:$U$274,$C267,C$101),),INDEX($D$199:$U$274,$C267,C$101))</f>
        <v>A126273834L</v>
      </c>
      <c r="H83" s="48" t="str" cm="1">
        <f t="array" ref="H83">HYPERLINK(TEXT("#"&amp;INDEX($D$199:$U$274,$C267,D$101),),INDEX($D$199:$U$274,$C267,D$101))</f>
        <v>A126297162C</v>
      </c>
      <c r="I83" s="48" t="str" cm="1">
        <f t="array" ref="I83">HYPERLINK(TEXT("#"&amp;INDEX($D$199:$U$274,$C267,E$101),),INDEX($D$199:$U$274,$C267,E$101))</f>
        <v>A126285498K</v>
      </c>
    </row>
    <row r="84" spans="1:20">
      <c r="A84" s="45"/>
      <c r="B84" s="51" t="s">
        <v>4325</v>
      </c>
      <c r="C84" s="46" cm="1">
        <f t="array" ref="C84">INDEX($D$115:$U$190,$C184,C$101)</f>
        <v>23.405000000000001</v>
      </c>
      <c r="D84" s="46" cm="1">
        <f t="array" ref="D84">INDEX($D$115:$U$190,$C184,D$101)</f>
        <v>9.3320000000000007</v>
      </c>
      <c r="E84" s="46" cm="1">
        <f t="array" ref="E84">INDEX($D$115:$U$190,$C184,E$101)</f>
        <v>14.073</v>
      </c>
      <c r="F84" s="46"/>
      <c r="G84" s="48" t="str" cm="1">
        <f t="array" ref="G84">HYPERLINK(TEXT("#"&amp;INDEX($D$199:$U$274,$C268,C$101),),INDEX($D$199:$U$274,$C268,C$101))</f>
        <v>A126273838W</v>
      </c>
      <c r="H84" s="48" t="str" cm="1">
        <f t="array" ref="H84">HYPERLINK(TEXT("#"&amp;INDEX($D$199:$U$274,$C268,D$101),),INDEX($D$199:$U$274,$C268,D$101))</f>
        <v>A126297166L</v>
      </c>
      <c r="I84" s="48" t="str" cm="1">
        <f t="array" ref="I84">HYPERLINK(TEXT("#"&amp;INDEX($D$199:$U$274,$C268,E$101),),INDEX($D$199:$U$274,$C268,E$101))</f>
        <v>A126285502R</v>
      </c>
    </row>
    <row r="85" spans="1:20">
      <c r="A85" s="45"/>
      <c r="B85" s="45" t="s">
        <v>4347</v>
      </c>
      <c r="C85" s="46" cm="1">
        <f t="array" ref="C85">INDEX($D$115:$U$190,$C185,C$101)</f>
        <v>103.64700000000001</v>
      </c>
      <c r="D85" s="46" cm="1">
        <f t="array" ref="D85">INDEX($D$115:$U$190,$C185,D$101)</f>
        <v>57.863999999999997</v>
      </c>
      <c r="E85" s="46" cm="1">
        <f t="array" ref="E85">INDEX($D$115:$U$190,$C185,E$101)</f>
        <v>45.783000000000001</v>
      </c>
      <c r="F85" s="46"/>
      <c r="G85" s="48" t="str" cm="1">
        <f t="array" ref="G85">HYPERLINK(TEXT("#"&amp;INDEX($D$199:$U$274,$C269,C$101),),INDEX($D$199:$U$274,$C269,C$101))</f>
        <v>A126273754L</v>
      </c>
      <c r="H85" s="48" t="str" cm="1">
        <f t="array" ref="H85">HYPERLINK(TEXT("#"&amp;INDEX($D$199:$U$274,$C269,D$101),),INDEX($D$199:$U$274,$C269,D$101))</f>
        <v>A126297082C</v>
      </c>
      <c r="I85" s="48" t="str" cm="1">
        <f t="array" ref="I85">HYPERLINK(TEXT("#"&amp;INDEX($D$199:$U$274,$C269,E$101),),INDEX($D$199:$U$274,$C269,E$101))</f>
        <v>A126285418X</v>
      </c>
    </row>
    <row r="86" spans="1:20">
      <c r="A86" s="45"/>
      <c r="B86" s="51" t="s">
        <v>4327</v>
      </c>
      <c r="C86" s="46" cm="1">
        <f t="array" ref="C86">INDEX($D$115:$U$190,$C186,C$101)</f>
        <v>36.476999999999997</v>
      </c>
      <c r="D86" s="46" cm="1">
        <f t="array" ref="D86">INDEX($D$115:$U$190,$C186,D$101)</f>
        <v>23.300999999999998</v>
      </c>
      <c r="E86" s="46" cm="1">
        <f t="array" ref="E86">INDEX($D$115:$U$190,$C186,E$101)</f>
        <v>13.176</v>
      </c>
      <c r="F86" s="46"/>
      <c r="G86" s="48" t="str" cm="1">
        <f t="array" ref="G86">HYPERLINK(TEXT("#"&amp;INDEX($D$199:$U$274,$C270,C$101),),INDEX($D$199:$U$274,$C270,C$101))</f>
        <v>A126273722V</v>
      </c>
      <c r="H86" s="48" t="str" cm="1">
        <f t="array" ref="H86">HYPERLINK(TEXT("#"&amp;INDEX($D$199:$U$274,$C270,D$101),),INDEX($D$199:$U$274,$C270,D$101))</f>
        <v>A126297050K</v>
      </c>
      <c r="I86" s="48" t="str" cm="1">
        <f t="array" ref="I86">HYPERLINK(TEXT("#"&amp;INDEX($D$199:$U$274,$C270,E$101),),INDEX($D$199:$U$274,$C270,E$101))</f>
        <v>A126285386T</v>
      </c>
    </row>
    <row r="87" spans="1:20">
      <c r="A87" s="45"/>
      <c r="B87" s="51" t="s">
        <v>4328</v>
      </c>
      <c r="C87" s="46" cm="1">
        <f t="array" ref="C87">INDEX($D$115:$U$190,$C187,C$101)</f>
        <v>29.713999999999999</v>
      </c>
      <c r="D87" s="46" cm="1">
        <f t="array" ref="D87">INDEX($D$115:$U$190,$C187,D$101)</f>
        <v>15.249000000000001</v>
      </c>
      <c r="E87" s="46" cm="1">
        <f t="array" ref="E87">INDEX($D$115:$U$190,$C187,E$101)</f>
        <v>14.465</v>
      </c>
      <c r="F87" s="46"/>
      <c r="G87" s="48" t="str" cm="1">
        <f t="array" ref="G87">HYPERLINK(TEXT("#"&amp;INDEX($D$199:$U$274,$C271,C$101),),INDEX($D$199:$U$274,$C271,C$101))</f>
        <v>A126273906L</v>
      </c>
      <c r="H87" s="48" t="str" cm="1">
        <f t="array" ref="H87">HYPERLINK(TEXT("#"&amp;INDEX($D$199:$U$274,$C271,D$101),),INDEX($D$199:$U$274,$C271,D$101))</f>
        <v>A126297234C</v>
      </c>
      <c r="I87" s="48" t="str" cm="1">
        <f t="array" ref="I87">HYPERLINK(TEXT("#"&amp;INDEX($D$199:$U$274,$C271,E$101),),INDEX($D$199:$U$274,$C271,E$101))</f>
        <v>A126285570T</v>
      </c>
    </row>
    <row r="88" spans="1:20">
      <c r="A88" s="45"/>
      <c r="B88" s="51" t="s">
        <v>4329</v>
      </c>
      <c r="C88" s="46" cm="1">
        <f t="array" ref="C88">INDEX($D$115:$U$190,$C188,C$101)</f>
        <v>37.456000000000003</v>
      </c>
      <c r="D88" s="46" cm="1">
        <f t="array" ref="D88">INDEX($D$115:$U$190,$C188,D$101)</f>
        <v>19.314</v>
      </c>
      <c r="E88" s="46" cm="1">
        <f t="array" ref="E88">INDEX($D$115:$U$190,$C188,E$101)</f>
        <v>18.141999999999999</v>
      </c>
      <c r="F88" s="46"/>
      <c r="G88" s="48" t="str" cm="1">
        <f t="array" ref="G88">HYPERLINK(TEXT("#"&amp;INDEX($D$199:$U$274,$C272,C$101),),INDEX($D$199:$U$274,$C272,C$101))</f>
        <v>A126273790W</v>
      </c>
      <c r="H88" s="48" t="str" cm="1">
        <f t="array" ref="H88">HYPERLINK(TEXT("#"&amp;INDEX($D$199:$U$274,$C272,D$101),),INDEX($D$199:$U$274,$C272,D$101))</f>
        <v>A126297118V</v>
      </c>
      <c r="I88" s="48" t="str" cm="1">
        <f t="array" ref="I88">HYPERLINK(TEXT("#"&amp;INDEX($D$199:$U$274,$C272,E$101),),INDEX($D$199:$U$274,$C272,E$101))</f>
        <v>A126285454J</v>
      </c>
    </row>
    <row r="89" spans="1:20">
      <c r="A89" s="45"/>
      <c r="B89" s="45" t="s">
        <v>4330</v>
      </c>
      <c r="C89" s="46" cm="1">
        <f t="array" ref="C89">INDEX($D$115:$U$190,$C189,C$101)</f>
        <v>585.53</v>
      </c>
      <c r="D89" s="46" cm="1">
        <f t="array" ref="D89">INDEX($D$115:$U$190,$C189,D$101)</f>
        <v>375.40499999999997</v>
      </c>
      <c r="E89" s="46" cm="1">
        <f t="array" ref="E89">INDEX($D$115:$U$190,$C189,E$101)</f>
        <v>210.125</v>
      </c>
      <c r="F89" s="46"/>
      <c r="G89" s="48" t="str" cm="1">
        <f t="array" ref="G89">HYPERLINK(TEXT("#"&amp;INDEX($D$199:$U$274,$C273,C$101),),INDEX($D$199:$U$274,$C273,C$101))</f>
        <v>A126273862W</v>
      </c>
      <c r="H89" s="48" t="str" cm="1">
        <f t="array" ref="H89">HYPERLINK(TEXT("#"&amp;INDEX($D$199:$U$274,$C273,D$101),),INDEX($D$199:$U$274,$C273,D$101))</f>
        <v>A126297190L</v>
      </c>
      <c r="I89" s="48" t="str" cm="1">
        <f t="array" ref="I89">HYPERLINK(TEXT("#"&amp;INDEX($D$199:$U$274,$C273,E$101),),INDEX($D$199:$U$274,$C273,E$101))</f>
        <v>A126285526J</v>
      </c>
    </row>
    <row r="90" spans="1:20">
      <c r="A90" s="53" t="s">
        <v>4289</v>
      </c>
      <c r="B90" s="54"/>
      <c r="C90" s="49" cm="1">
        <f t="array" ref="C90">INDEX($D$115:$U$190,$C190,C$101)</f>
        <v>2010.1310000000001</v>
      </c>
      <c r="D90" s="49" cm="1">
        <f t="array" ref="D90">INDEX($D$115:$U$190,$C190,D$101)</f>
        <v>1296.6010000000001</v>
      </c>
      <c r="E90" s="49" cm="1">
        <f t="array" ref="E90">INDEX($D$115:$U$190,$C190,E$101)</f>
        <v>713.53</v>
      </c>
      <c r="F90" s="46"/>
      <c r="G90" s="48" t="str" cm="1">
        <f t="array" ref="G90">HYPERLINK(TEXT("#"&amp;INDEX($D$199:$U$274,$C274,C$101),),INDEX($D$199:$U$274,$C274,C$101))</f>
        <v>A126273902C</v>
      </c>
      <c r="H90" s="48" t="str" cm="1">
        <f t="array" ref="H90">HYPERLINK(TEXT("#"&amp;INDEX($D$199:$U$274,$C274,D$101),),INDEX($D$199:$U$274,$C274,D$101))</f>
        <v>A126297230V</v>
      </c>
      <c r="I90" s="48" t="str" cm="1">
        <f t="array" ref="I90">HYPERLINK(TEXT("#"&amp;INDEX($D$199:$U$274,$C274,E$101),),INDEX($D$199:$U$274,$C274,E$101))</f>
        <v>A126285566A</v>
      </c>
    </row>
    <row r="91" spans="1:20">
      <c r="A91" s="55"/>
      <c r="B91" s="56"/>
      <c r="C91" s="46"/>
      <c r="D91" s="46"/>
      <c r="E91" s="46"/>
      <c r="F91" s="46"/>
      <c r="G91" s="48"/>
      <c r="H91" s="48"/>
      <c r="I91" s="48"/>
    </row>
    <row r="92" spans="1:20">
      <c r="A92" s="55"/>
      <c r="B92" s="57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</row>
    <row r="93" spans="1:20">
      <c r="A93" s="58" t="str">
        <f ca="1">Contents!B27</f>
        <v>© Commonwealth of Australia 2024</v>
      </c>
      <c r="B93" s="59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</row>
    <row r="94" spans="1:20" hidden="1">
      <c r="A94" s="60"/>
      <c r="B94" s="61" t="s">
        <v>4279</v>
      </c>
      <c r="C94" s="62">
        <v>1</v>
      </c>
      <c r="D94" s="63"/>
      <c r="E94" s="63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</row>
    <row r="95" spans="1:20" hidden="1">
      <c r="A95" s="60"/>
      <c r="B95" s="61" t="s">
        <v>4348</v>
      </c>
      <c r="C95" s="62">
        <v>4</v>
      </c>
      <c r="D95" s="63"/>
      <c r="E95" s="63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</row>
    <row r="96" spans="1:20" hidden="1">
      <c r="A96" s="60"/>
      <c r="B96" s="61" t="s">
        <v>4349</v>
      </c>
      <c r="C96" s="62">
        <v>7</v>
      </c>
      <c r="D96" s="63"/>
      <c r="E96" s="63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</row>
    <row r="97" spans="1:21" hidden="1">
      <c r="A97" s="60"/>
      <c r="B97" s="61" t="s">
        <v>4350</v>
      </c>
      <c r="C97" s="62">
        <v>10</v>
      </c>
      <c r="D97" s="63"/>
      <c r="E97" s="63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</row>
    <row r="98" spans="1:21" hidden="1">
      <c r="A98" s="60"/>
      <c r="B98" s="61" t="s">
        <v>4351</v>
      </c>
      <c r="C98" s="62">
        <v>13</v>
      </c>
      <c r="D98" s="63"/>
      <c r="E98" s="63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</row>
    <row r="99" spans="1:21" hidden="1">
      <c r="A99" s="60"/>
      <c r="B99" s="61" t="s">
        <v>4352</v>
      </c>
      <c r="C99" s="62">
        <v>16</v>
      </c>
      <c r="D99" s="63"/>
      <c r="E99" s="63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</row>
    <row r="100" spans="1:21" hidden="1">
      <c r="A100" s="60"/>
      <c r="B100" s="64"/>
      <c r="C100" s="63"/>
      <c r="D100" s="63"/>
      <c r="E100" s="63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</row>
    <row r="101" spans="1:21" hidden="1">
      <c r="A101" s="60"/>
      <c r="B101" s="65"/>
      <c r="C101" s="62">
        <f>VLOOKUP(C10,B94:C99,2,FALSE)</f>
        <v>1</v>
      </c>
      <c r="D101" s="62">
        <f>C101+1</f>
        <v>2</v>
      </c>
      <c r="E101" s="62">
        <f>D101+1</f>
        <v>3</v>
      </c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</row>
    <row r="102" spans="1:21" hidden="1">
      <c r="A102" s="60"/>
      <c r="B102" s="59"/>
      <c r="C102" s="46"/>
      <c r="D102" s="46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</row>
    <row r="103" spans="1:21" hidden="1">
      <c r="A103" s="60"/>
      <c r="B103" s="59"/>
      <c r="C103" s="46"/>
      <c r="D103" s="46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</row>
    <row r="104" spans="1:21" hidden="1">
      <c r="A104" s="60"/>
      <c r="B104" s="59"/>
      <c r="C104" s="46"/>
      <c r="D104" s="46"/>
      <c r="E104" s="46"/>
      <c r="F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</row>
    <row r="105" spans="1:21" hidden="1">
      <c r="A105" s="60"/>
      <c r="B105" s="59"/>
      <c r="C105" s="46"/>
      <c r="D105" s="46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</row>
    <row r="106" spans="1:21" hidden="1">
      <c r="A106" s="60"/>
      <c r="B106" s="59"/>
      <c r="C106" s="46"/>
      <c r="D106" s="46"/>
      <c r="E106" s="46"/>
      <c r="F106" s="46"/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</row>
    <row r="107" spans="1:21" hidden="1">
      <c r="A107" s="60"/>
      <c r="B107" s="59"/>
      <c r="C107" s="46"/>
      <c r="D107" s="46"/>
      <c r="E107" s="46"/>
      <c r="F107" s="46"/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</row>
    <row r="108" spans="1:21" hidden="1">
      <c r="A108" s="60"/>
      <c r="B108" s="59"/>
      <c r="C108" s="46"/>
      <c r="D108" s="46"/>
      <c r="E108" s="46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</row>
    <row r="109" spans="1:21" hidden="1">
      <c r="A109" s="60"/>
      <c r="B109" s="59"/>
      <c r="C109" s="59"/>
      <c r="D109" s="46"/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</row>
    <row r="110" spans="1:21" hidden="1">
      <c r="A110" s="60"/>
      <c r="B110" s="59"/>
      <c r="C110" s="59"/>
      <c r="D110" s="62">
        <v>1</v>
      </c>
      <c r="E110" s="62">
        <v>2</v>
      </c>
      <c r="F110" s="62">
        <v>3</v>
      </c>
      <c r="G110" s="62">
        <v>4</v>
      </c>
      <c r="H110" s="62">
        <v>5</v>
      </c>
      <c r="I110" s="62">
        <v>6</v>
      </c>
      <c r="J110" s="62">
        <v>7</v>
      </c>
      <c r="K110" s="62">
        <v>8</v>
      </c>
      <c r="L110" s="62">
        <v>9</v>
      </c>
      <c r="M110" s="62">
        <v>10</v>
      </c>
      <c r="N110" s="62">
        <v>11</v>
      </c>
      <c r="O110" s="62">
        <v>12</v>
      </c>
      <c r="P110" s="62">
        <v>13</v>
      </c>
      <c r="Q110" s="62">
        <v>14</v>
      </c>
      <c r="R110" s="62">
        <v>15</v>
      </c>
      <c r="S110" s="62">
        <v>16</v>
      </c>
      <c r="T110" s="62">
        <v>17</v>
      </c>
      <c r="U110" s="62">
        <v>18</v>
      </c>
    </row>
    <row r="111" spans="1:21" ht="15" hidden="1" customHeight="1">
      <c r="A111" s="36"/>
      <c r="B111" s="36"/>
      <c r="C111" s="36"/>
      <c r="D111" s="77" t="s">
        <v>4279</v>
      </c>
      <c r="E111" s="77"/>
      <c r="F111" s="77"/>
      <c r="G111" s="77" t="s">
        <v>4348</v>
      </c>
      <c r="H111" s="77"/>
      <c r="I111" s="77"/>
      <c r="J111" s="77" t="s">
        <v>4349</v>
      </c>
      <c r="K111" s="77"/>
      <c r="L111" s="77"/>
      <c r="M111" s="77" t="s">
        <v>4350</v>
      </c>
      <c r="N111" s="77"/>
      <c r="O111" s="77"/>
      <c r="P111" s="77" t="s">
        <v>4351</v>
      </c>
      <c r="Q111" s="77"/>
      <c r="R111" s="77"/>
      <c r="S111" s="77" t="s">
        <v>4352</v>
      </c>
      <c r="T111" s="77"/>
      <c r="U111" s="77"/>
    </row>
    <row r="112" spans="1:21" hidden="1">
      <c r="A112" s="36"/>
      <c r="B112" s="36"/>
      <c r="C112" s="36"/>
      <c r="D112" s="37" t="s">
        <v>4281</v>
      </c>
      <c r="E112" s="37" t="s">
        <v>4282</v>
      </c>
      <c r="F112" s="37" t="s">
        <v>4283</v>
      </c>
      <c r="G112" s="37" t="s">
        <v>4281</v>
      </c>
      <c r="H112" s="37" t="s">
        <v>4282</v>
      </c>
      <c r="I112" s="37" t="s">
        <v>4283</v>
      </c>
      <c r="J112" s="37" t="s">
        <v>4281</v>
      </c>
      <c r="K112" s="37" t="s">
        <v>4282</v>
      </c>
      <c r="L112" s="37" t="s">
        <v>4283</v>
      </c>
      <c r="M112" s="37" t="s">
        <v>4281</v>
      </c>
      <c r="N112" s="37" t="s">
        <v>4282</v>
      </c>
      <c r="O112" s="37" t="s">
        <v>4283</v>
      </c>
      <c r="P112" s="37" t="s">
        <v>4281</v>
      </c>
      <c r="Q112" s="37" t="s">
        <v>4282</v>
      </c>
      <c r="R112" s="37" t="s">
        <v>4283</v>
      </c>
      <c r="S112" s="37" t="s">
        <v>4281</v>
      </c>
      <c r="T112" s="37" t="s">
        <v>4282</v>
      </c>
      <c r="U112" s="37" t="s">
        <v>4283</v>
      </c>
    </row>
    <row r="113" spans="1:22" hidden="1">
      <c r="A113" s="41" t="s">
        <v>4285</v>
      </c>
      <c r="B113" s="42"/>
      <c r="C113" s="36"/>
      <c r="D113" s="40" t="s">
        <v>4284</v>
      </c>
      <c r="E113" s="40" t="s">
        <v>4284</v>
      </c>
      <c r="F113" s="40" t="s">
        <v>4284</v>
      </c>
      <c r="G113" s="40" t="s">
        <v>4284</v>
      </c>
      <c r="H113" s="40" t="s">
        <v>4284</v>
      </c>
      <c r="I113" s="40" t="s">
        <v>4284</v>
      </c>
      <c r="J113" s="40" t="s">
        <v>4284</v>
      </c>
      <c r="K113" s="40" t="s">
        <v>4284</v>
      </c>
      <c r="L113" s="40" t="s">
        <v>4284</v>
      </c>
      <c r="M113" s="40" t="s">
        <v>4284</v>
      </c>
      <c r="N113" s="40" t="s">
        <v>4284</v>
      </c>
      <c r="O113" s="40" t="s">
        <v>4284</v>
      </c>
      <c r="P113" s="40" t="s">
        <v>4284</v>
      </c>
      <c r="Q113" s="40" t="s">
        <v>4284</v>
      </c>
      <c r="R113" s="40" t="s">
        <v>4284</v>
      </c>
      <c r="S113" s="40" t="s">
        <v>4284</v>
      </c>
      <c r="T113" s="40" t="s">
        <v>4284</v>
      </c>
      <c r="U113" s="40" t="s">
        <v>4284</v>
      </c>
    </row>
    <row r="114" spans="1:22" hidden="1">
      <c r="A114" s="44" t="s">
        <v>4286</v>
      </c>
      <c r="B114" s="45"/>
      <c r="C114" s="66"/>
      <c r="D114" s="40"/>
      <c r="E114" s="40"/>
      <c r="F114" s="40"/>
      <c r="G114" s="43"/>
      <c r="H114" s="67"/>
      <c r="I114" s="67"/>
    </row>
    <row r="115" spans="1:22" hidden="1">
      <c r="A115" s="45"/>
      <c r="B115" s="45" t="s">
        <v>4287</v>
      </c>
      <c r="C115" s="62">
        <v>1</v>
      </c>
      <c r="D115" s="46">
        <f>A126273866F_Latest</f>
        <v>2608.6550000000002</v>
      </c>
      <c r="E115" s="46">
        <f>A126297194W_Latest</f>
        <v>1306.8440000000001</v>
      </c>
      <c r="F115" s="46">
        <f>A126285530X_Latest</f>
        <v>1301.8109999999999</v>
      </c>
      <c r="G115" s="46">
        <f>A126279698R_Latest</f>
        <v>2569.7170000000001</v>
      </c>
      <c r="H115" s="46">
        <f>A126303026J_Latest</f>
        <v>1282.038</v>
      </c>
      <c r="I115" s="46">
        <f>A126291362L_Latest</f>
        <v>1287.6790000000001</v>
      </c>
      <c r="J115" s="46">
        <f>A126275810F_Latest</f>
        <v>820.61699999999996</v>
      </c>
      <c r="K115" s="46">
        <f>A126299138R_Latest</f>
        <v>415.50099999999998</v>
      </c>
      <c r="L115" s="46">
        <f>A126287474C_Latest</f>
        <v>405.11599999999999</v>
      </c>
      <c r="M115" s="46">
        <f>A126281642V_Latest</f>
        <v>1246.605</v>
      </c>
      <c r="N115" s="46">
        <f>A126304970T_Latest</f>
        <v>614.327</v>
      </c>
      <c r="O115" s="46">
        <f>A126293306F_Latest</f>
        <v>632.27700000000004</v>
      </c>
      <c r="P115" s="46">
        <f>A126283586X_Latest</f>
        <v>502.495</v>
      </c>
      <c r="Q115" s="46">
        <f>A126306914K_Latest</f>
        <v>252.21</v>
      </c>
      <c r="R115" s="46">
        <f>A126295250T_Latest</f>
        <v>250.286</v>
      </c>
      <c r="S115" s="46">
        <f>A126277754K_Latest</f>
        <v>38.936999999999998</v>
      </c>
      <c r="T115" s="46">
        <f>A126301082R_Latest</f>
        <v>24.806000000000001</v>
      </c>
      <c r="U115" s="46">
        <f>A126289418W_Latest</f>
        <v>14.132</v>
      </c>
      <c r="V115" s="46"/>
    </row>
    <row r="116" spans="1:22" hidden="1">
      <c r="A116" s="45"/>
      <c r="B116" s="45" t="s">
        <v>4288</v>
      </c>
      <c r="C116" s="62">
        <v>2</v>
      </c>
      <c r="D116" s="46">
        <f>A126273894R_Latest</f>
        <v>11423.216</v>
      </c>
      <c r="E116" s="46">
        <f>A126297222V_Latest</f>
        <v>5979.2929999999997</v>
      </c>
      <c r="F116" s="46">
        <f>A126285558A_Latest</f>
        <v>5443.9229999999998</v>
      </c>
      <c r="G116" s="46">
        <f>A126279726L_Latest</f>
        <v>10730.968999999999</v>
      </c>
      <c r="H116" s="46">
        <f>A126303054T_Latest</f>
        <v>5567.5820000000003</v>
      </c>
      <c r="I116" s="46">
        <f>A126291390W_Latest</f>
        <v>5163.3879999999999</v>
      </c>
      <c r="J116" s="46">
        <f>A126275838J_Latest</f>
        <v>1333.9929999999999</v>
      </c>
      <c r="K116" s="46">
        <f>A126299166X_Latest</f>
        <v>672.95699999999999</v>
      </c>
      <c r="L116" s="46">
        <f>A126287502A_Latest</f>
        <v>661.03599999999994</v>
      </c>
      <c r="M116" s="46">
        <f>A126281670C_Latest</f>
        <v>5177.6059999999998</v>
      </c>
      <c r="N116" s="46">
        <f>A126304998V_Latest</f>
        <v>2716.259</v>
      </c>
      <c r="O116" s="46">
        <f>A126293334R_Latest</f>
        <v>2461.3470000000002</v>
      </c>
      <c r="P116" s="46">
        <f>A126283614W_Latest</f>
        <v>4219.3710000000001</v>
      </c>
      <c r="Q116" s="46">
        <f>A126306942V_Latest</f>
        <v>2178.366</v>
      </c>
      <c r="R116" s="46">
        <f>A126295278V_Latest</f>
        <v>2041.0050000000001</v>
      </c>
      <c r="S116" s="46">
        <f>A126277782V_Latest</f>
        <v>692.24699999999996</v>
      </c>
      <c r="T116" s="46">
        <f>A126301110L_Latest</f>
        <v>411.71199999999999</v>
      </c>
      <c r="U116" s="46">
        <f>A126289446F_Latest</f>
        <v>280.53500000000003</v>
      </c>
      <c r="V116" s="61"/>
    </row>
    <row r="117" spans="1:22" hidden="1">
      <c r="A117" s="44" t="s">
        <v>4289</v>
      </c>
      <c r="B117" s="45"/>
      <c r="C117" s="62">
        <v>3</v>
      </c>
      <c r="D117" s="46">
        <f>A126273910C_Latest</f>
        <v>14031.870999999999</v>
      </c>
      <c r="E117" s="46">
        <f>A126297238L_Latest</f>
        <v>7286.1369999999997</v>
      </c>
      <c r="F117" s="46">
        <f>A126285574A_Latest</f>
        <v>6745.7340000000004</v>
      </c>
      <c r="G117" s="46">
        <f>A126279742L_Latest</f>
        <v>13300.687</v>
      </c>
      <c r="H117" s="46">
        <f>A126303070T_Latest</f>
        <v>6849.62</v>
      </c>
      <c r="I117" s="46">
        <f>A126291406C_Latest</f>
        <v>6451.067</v>
      </c>
      <c r="J117" s="46">
        <f>A126275854J_Latest</f>
        <v>2154.61</v>
      </c>
      <c r="K117" s="46">
        <f>A126299182X_Latest</f>
        <v>1088.4580000000001</v>
      </c>
      <c r="L117" s="46">
        <f>A126287518V_Latest</f>
        <v>1066.152</v>
      </c>
      <c r="M117" s="46">
        <f>A126281686W_Latest</f>
        <v>6424.2110000000002</v>
      </c>
      <c r="N117" s="46">
        <f>A126305014K_Latest</f>
        <v>3330.5859999999998</v>
      </c>
      <c r="O117" s="46">
        <f>A126293350R_Latest</f>
        <v>3093.625</v>
      </c>
      <c r="P117" s="46">
        <f>A126283630W_Latest</f>
        <v>4721.866</v>
      </c>
      <c r="Q117" s="46">
        <f>A126306958L_Latest</f>
        <v>2430.5749999999998</v>
      </c>
      <c r="R117" s="46">
        <f>A126295294V_Latest</f>
        <v>2291.2910000000002</v>
      </c>
      <c r="S117" s="46">
        <f>A126277798L_Latest</f>
        <v>731.18399999999997</v>
      </c>
      <c r="T117" s="46">
        <f>A126301126F_Latest</f>
        <v>436.517</v>
      </c>
      <c r="U117" s="46">
        <f>A126289462F_Latest</f>
        <v>294.66699999999997</v>
      </c>
      <c r="V117" s="61"/>
    </row>
    <row r="118" spans="1:22" hidden="1">
      <c r="A118" s="41" t="s">
        <v>4287</v>
      </c>
      <c r="B118" s="42"/>
      <c r="C118" s="62">
        <v>4</v>
      </c>
      <c r="D118" s="46"/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61"/>
    </row>
    <row r="119" spans="1:22" hidden="1">
      <c r="A119" s="44" t="s">
        <v>4290</v>
      </c>
      <c r="B119" s="45"/>
      <c r="C119" s="62">
        <v>5</v>
      </c>
      <c r="D119" s="46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61"/>
    </row>
    <row r="120" spans="1:22" hidden="1">
      <c r="A120" s="44"/>
      <c r="B120" s="45" t="s">
        <v>4291</v>
      </c>
      <c r="C120" s="62">
        <v>6</v>
      </c>
      <c r="D120" s="46">
        <f>A126273814C_Latest</f>
        <v>1479.2370000000001</v>
      </c>
      <c r="E120" s="46">
        <f>A126297142V_Latest</f>
        <v>729.95799999999997</v>
      </c>
      <c r="F120" s="46">
        <f>A126285478A_Latest</f>
        <v>749.279</v>
      </c>
      <c r="G120" s="46">
        <f>A126279646L_Latest</f>
        <v>1453.008</v>
      </c>
      <c r="H120" s="46">
        <f>A126302974R_Latest</f>
        <v>712.65</v>
      </c>
      <c r="I120" s="46">
        <f>A126291310K_Latest</f>
        <v>740.35799999999995</v>
      </c>
      <c r="J120" s="46">
        <f>A126275758J_Latest</f>
        <v>550.16600000000005</v>
      </c>
      <c r="K120" s="46">
        <f>A126299086X_Latest</f>
        <v>290.81200000000001</v>
      </c>
      <c r="L120" s="46">
        <f>A126287422A_Latest</f>
        <v>259.35500000000002</v>
      </c>
      <c r="M120" s="46">
        <f>A126281590C_Latest</f>
        <v>650.33600000000001</v>
      </c>
      <c r="N120" s="46">
        <f>A126304918J_Latest</f>
        <v>299.02</v>
      </c>
      <c r="O120" s="46">
        <f>A126293254R_Latest</f>
        <v>351.31599999999997</v>
      </c>
      <c r="P120" s="46">
        <f>A126283534W_Latest</f>
        <v>252.505</v>
      </c>
      <c r="Q120" s="46">
        <f>A126306862V_Latest</f>
        <v>122.818</v>
      </c>
      <c r="R120" s="46">
        <f>A126295198V_Latest</f>
        <v>129.68700000000001</v>
      </c>
      <c r="S120" s="46">
        <f>A126277702J_Latest</f>
        <v>26.23</v>
      </c>
      <c r="T120" s="46">
        <f>A126301030L_Latest</f>
        <v>17.308</v>
      </c>
      <c r="U120" s="46">
        <f>A126289366F_Latest</f>
        <v>8.9220000000000006</v>
      </c>
      <c r="V120" s="61"/>
    </row>
    <row r="121" spans="1:22" hidden="1">
      <c r="A121" s="45"/>
      <c r="B121" s="45" t="s">
        <v>4292</v>
      </c>
      <c r="C121" s="62">
        <v>7</v>
      </c>
      <c r="D121" s="46">
        <f>A126273794F_Latest</f>
        <v>1129.4169999999999</v>
      </c>
      <c r="E121" s="46">
        <f>A126297122K_Latest</f>
        <v>576.88499999999999</v>
      </c>
      <c r="F121" s="46">
        <f>A126285458T_Latest</f>
        <v>552.53200000000004</v>
      </c>
      <c r="G121" s="46">
        <f>A126279626C_Latest</f>
        <v>1116.71</v>
      </c>
      <c r="H121" s="46">
        <f>A126302954F_Latest</f>
        <v>569.38800000000003</v>
      </c>
      <c r="I121" s="46">
        <f>A126291290L_Latest</f>
        <v>547.322</v>
      </c>
      <c r="J121" s="46">
        <f>A126275738X_Latest</f>
        <v>270.45100000000002</v>
      </c>
      <c r="K121" s="46">
        <f>A126299066R_Latest</f>
        <v>124.68899999999999</v>
      </c>
      <c r="L121" s="46">
        <f>A126287402T_Latest</f>
        <v>145.762</v>
      </c>
      <c r="M121" s="46">
        <f>A126281570V_Latest</f>
        <v>596.26900000000001</v>
      </c>
      <c r="N121" s="46">
        <f>A126304898K_Latest</f>
        <v>315.30700000000002</v>
      </c>
      <c r="O121" s="46">
        <f>A126293234F_Latest</f>
        <v>280.96100000000001</v>
      </c>
      <c r="P121" s="46">
        <f>A126283514L_Latest</f>
        <v>249.99</v>
      </c>
      <c r="Q121" s="46">
        <f>A126306842K_Latest</f>
        <v>129.39099999999999</v>
      </c>
      <c r="R121" s="46">
        <f>A126295178K_Latest</f>
        <v>120.599</v>
      </c>
      <c r="S121" s="46">
        <f>A126277682K_Latest</f>
        <v>12.707000000000001</v>
      </c>
      <c r="T121" s="46">
        <f>A126301010C_Latest</f>
        <v>7.4969999999999999</v>
      </c>
      <c r="U121" s="46">
        <f>A126289346W_Latest</f>
        <v>5.21</v>
      </c>
      <c r="V121" s="61"/>
    </row>
    <row r="122" spans="1:22" hidden="1">
      <c r="A122" s="44" t="s">
        <v>4289</v>
      </c>
      <c r="B122" s="44"/>
      <c r="C122" s="62">
        <v>8</v>
      </c>
      <c r="D122" s="46">
        <f>A126273866F_Latest</f>
        <v>2608.6550000000002</v>
      </c>
      <c r="E122" s="46">
        <f>A126297194W_Latest</f>
        <v>1306.8440000000001</v>
      </c>
      <c r="F122" s="46">
        <f>A126285530X_Latest</f>
        <v>1301.8109999999999</v>
      </c>
      <c r="G122" s="46">
        <f>A126279698R_Latest</f>
        <v>2569.7170000000001</v>
      </c>
      <c r="H122" s="46">
        <f>A126303026J_Latest</f>
        <v>1282.038</v>
      </c>
      <c r="I122" s="46">
        <f>A126291362L_Latest</f>
        <v>1287.6790000000001</v>
      </c>
      <c r="J122" s="46">
        <f>A126275810F_Latest</f>
        <v>820.61699999999996</v>
      </c>
      <c r="K122" s="46">
        <f>A126299138R_Latest</f>
        <v>415.50099999999998</v>
      </c>
      <c r="L122" s="46">
        <f>A126287474C_Latest</f>
        <v>405.11599999999999</v>
      </c>
      <c r="M122" s="46">
        <f>A126281642V_Latest</f>
        <v>1246.605</v>
      </c>
      <c r="N122" s="46">
        <f>A126304970T_Latest</f>
        <v>614.327</v>
      </c>
      <c r="O122" s="46">
        <f>A126293306F_Latest</f>
        <v>632.27700000000004</v>
      </c>
      <c r="P122" s="46">
        <f>A126283586X_Latest</f>
        <v>502.495</v>
      </c>
      <c r="Q122" s="46">
        <f>A126306914K_Latest</f>
        <v>252.21</v>
      </c>
      <c r="R122" s="46">
        <f>A126295250T_Latest</f>
        <v>250.286</v>
      </c>
      <c r="S122" s="46">
        <f>A126277754K_Latest</f>
        <v>38.936999999999998</v>
      </c>
      <c r="T122" s="46">
        <f>A126301082R_Latest</f>
        <v>24.806000000000001</v>
      </c>
      <c r="U122" s="46">
        <f>A126289418W_Latest</f>
        <v>14.132</v>
      </c>
      <c r="V122" s="61"/>
    </row>
    <row r="123" spans="1:22" hidden="1">
      <c r="A123" s="41" t="s">
        <v>4292</v>
      </c>
      <c r="B123" s="42"/>
      <c r="C123" s="62">
        <v>9</v>
      </c>
      <c r="D123" s="46"/>
      <c r="E123" s="46"/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61"/>
    </row>
    <row r="124" spans="1:22" hidden="1">
      <c r="A124" s="44" t="s">
        <v>4293</v>
      </c>
      <c r="B124" s="50"/>
      <c r="C124" s="62">
        <v>10</v>
      </c>
      <c r="D124" s="46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61"/>
    </row>
    <row r="125" spans="1:22" hidden="1">
      <c r="A125" s="45"/>
      <c r="B125" s="51" t="s">
        <v>4294</v>
      </c>
      <c r="C125" s="62">
        <v>11</v>
      </c>
      <c r="D125" s="46">
        <f>A126273870W_Latest</f>
        <v>503.18900000000002</v>
      </c>
      <c r="E125" s="46">
        <f>A126297198F_Latest</f>
        <v>263.60899999999998</v>
      </c>
      <c r="F125" s="46">
        <f>A126285534J_Latest</f>
        <v>239.58</v>
      </c>
      <c r="G125" s="46">
        <f>A126279702V_Latest</f>
        <v>496.245</v>
      </c>
      <c r="H125" s="46">
        <f>A126303030X_Latest</f>
        <v>258.60500000000002</v>
      </c>
      <c r="I125" s="46">
        <f>A126291366W_Latest</f>
        <v>237.64</v>
      </c>
      <c r="J125" s="46">
        <f>A126275814R_Latest</f>
        <v>100.36499999999999</v>
      </c>
      <c r="K125" s="46">
        <f>A126299142F_Latest</f>
        <v>47.113999999999997</v>
      </c>
      <c r="L125" s="46">
        <f>A126287478L_Latest</f>
        <v>53.252000000000002</v>
      </c>
      <c r="M125" s="46">
        <f>A126281646C_Latest</f>
        <v>293.47500000000002</v>
      </c>
      <c r="N125" s="46">
        <f>A126304974A_Latest</f>
        <v>160.87299999999999</v>
      </c>
      <c r="O125" s="46">
        <f>A126293310W_Latest</f>
        <v>132.602</v>
      </c>
      <c r="P125" s="46">
        <f>A126283590R_Latest</f>
        <v>102.405</v>
      </c>
      <c r="Q125" s="46">
        <f>A126306918V_Latest</f>
        <v>50.619</v>
      </c>
      <c r="R125" s="46">
        <f>A126295254A_Latest</f>
        <v>51.786000000000001</v>
      </c>
      <c r="S125" s="46">
        <f>A126277758V_Latest</f>
        <v>6.944</v>
      </c>
      <c r="T125" s="46">
        <f>A126301086X_Latest</f>
        <v>5.0039999999999996</v>
      </c>
      <c r="U125" s="46">
        <f>A126289422L_Latest</f>
        <v>1.94</v>
      </c>
      <c r="V125" s="61"/>
    </row>
    <row r="126" spans="1:22" hidden="1">
      <c r="A126" s="45"/>
      <c r="B126" s="51" t="s">
        <v>4295</v>
      </c>
      <c r="C126" s="62">
        <v>12</v>
      </c>
      <c r="D126" s="46">
        <f>A126273874F_Latest</f>
        <v>610.58100000000002</v>
      </c>
      <c r="E126" s="46">
        <f>A126297202K_Latest</f>
        <v>306.221</v>
      </c>
      <c r="F126" s="46">
        <f>A126285538T_Latest</f>
        <v>304.36</v>
      </c>
      <c r="G126" s="46">
        <f>A126279706C_Latest</f>
        <v>604.81799999999998</v>
      </c>
      <c r="H126" s="46">
        <f>A126303034J_Latest</f>
        <v>303.72800000000001</v>
      </c>
      <c r="I126" s="46">
        <f>A126291370L_Latest</f>
        <v>301.08999999999997</v>
      </c>
      <c r="J126" s="46">
        <f>A126275818X_Latest</f>
        <v>166.11099999999999</v>
      </c>
      <c r="K126" s="46">
        <f>A126299146R_Latest</f>
        <v>76.710999999999999</v>
      </c>
      <c r="L126" s="46">
        <f>A126287482C_Latest</f>
        <v>89.399000000000001</v>
      </c>
      <c r="M126" s="46">
        <f>A126281650V_Latest</f>
        <v>296.02499999999998</v>
      </c>
      <c r="N126" s="46">
        <f>A126304978K_Latest</f>
        <v>151.84100000000001</v>
      </c>
      <c r="O126" s="46">
        <f>A126293314F_Latest</f>
        <v>144.184</v>
      </c>
      <c r="P126" s="46">
        <f>A126283594X_Latest</f>
        <v>142.68199999999999</v>
      </c>
      <c r="Q126" s="46">
        <f>A126306922K_Latest</f>
        <v>75.174999999999997</v>
      </c>
      <c r="R126" s="46">
        <f>A126295258K_Latest</f>
        <v>67.507000000000005</v>
      </c>
      <c r="S126" s="46">
        <f>A126277762K_Latest</f>
        <v>5.7629999999999999</v>
      </c>
      <c r="T126" s="46">
        <f>A126301090R_Latest</f>
        <v>2.4929999999999999</v>
      </c>
      <c r="U126" s="46">
        <f>A126289426W_Latest</f>
        <v>3.27</v>
      </c>
      <c r="V126" s="61"/>
    </row>
    <row r="127" spans="1:22" hidden="1">
      <c r="A127" s="44" t="s">
        <v>4296</v>
      </c>
      <c r="B127" s="45"/>
      <c r="C127" s="62">
        <v>13</v>
      </c>
      <c r="D127" s="46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61"/>
    </row>
    <row r="128" spans="1:22" hidden="1">
      <c r="A128" s="45"/>
      <c r="B128" s="45" t="s">
        <v>4297</v>
      </c>
      <c r="C128" s="62">
        <v>14</v>
      </c>
      <c r="D128" s="46">
        <f>A126273798R_Latest</f>
        <v>625.99599999999998</v>
      </c>
      <c r="E128" s="46">
        <f>A126297126V_Latest</f>
        <v>334.55599999999998</v>
      </c>
      <c r="F128" s="46">
        <f>A126285462J_Latest</f>
        <v>291.43900000000002</v>
      </c>
      <c r="G128" s="46">
        <f>A126279630V_Latest</f>
        <v>616.60699999999997</v>
      </c>
      <c r="H128" s="46">
        <f>A126302958R_Latest</f>
        <v>328.577</v>
      </c>
      <c r="I128" s="46">
        <f>A126291294W_Latest</f>
        <v>288.03100000000001</v>
      </c>
      <c r="J128" s="46">
        <f>A126275742R_Latest</f>
        <v>126.34</v>
      </c>
      <c r="K128" s="46">
        <f>A126299070F_Latest</f>
        <v>63.164000000000001</v>
      </c>
      <c r="L128" s="46">
        <f>A126287406A_Latest</f>
        <v>63.176000000000002</v>
      </c>
      <c r="M128" s="46">
        <f>A126281574C_Latest</f>
        <v>357.935</v>
      </c>
      <c r="N128" s="46">
        <f>A126304902R_Latest</f>
        <v>200.41200000000001</v>
      </c>
      <c r="O128" s="46">
        <f>A126293238R_Latest</f>
        <v>157.523</v>
      </c>
      <c r="P128" s="46">
        <f>A126283518W_Latest</f>
        <v>132.33199999999999</v>
      </c>
      <c r="Q128" s="46">
        <f>A126306846V_Latest</f>
        <v>65.001000000000005</v>
      </c>
      <c r="R128" s="46">
        <f>A126295182A_Latest</f>
        <v>67.331000000000003</v>
      </c>
      <c r="S128" s="46">
        <f>A126277686V_Latest</f>
        <v>9.3879999999999999</v>
      </c>
      <c r="T128" s="46">
        <f>A126301014L_Latest</f>
        <v>5.98</v>
      </c>
      <c r="U128" s="46">
        <f>A126289350L_Latest</f>
        <v>3.4089999999999998</v>
      </c>
      <c r="V128" s="61"/>
    </row>
    <row r="129" spans="1:22" hidden="1">
      <c r="A129" s="45"/>
      <c r="B129" s="45" t="s">
        <v>4298</v>
      </c>
      <c r="C129" s="62">
        <v>15</v>
      </c>
      <c r="D129" s="46">
        <f>A126273802V_Latest</f>
        <v>488.49200000000002</v>
      </c>
      <c r="E129" s="46">
        <f>A126297130K_Latest</f>
        <v>234.53299999999999</v>
      </c>
      <c r="F129" s="46">
        <f>A126285466T_Latest</f>
        <v>253.959</v>
      </c>
      <c r="G129" s="46">
        <f>A126279634C_Latest</f>
        <v>485.173</v>
      </c>
      <c r="H129" s="46">
        <f>A126302962F_Latest</f>
        <v>233.01499999999999</v>
      </c>
      <c r="I129" s="46">
        <f>A126291298F_Latest</f>
        <v>252.15799999999999</v>
      </c>
      <c r="J129" s="46">
        <f>A126275746X_Latest</f>
        <v>140.351</v>
      </c>
      <c r="K129" s="46">
        <f>A126299074R_Latest</f>
        <v>60.841000000000001</v>
      </c>
      <c r="L129" s="46">
        <f>A126287410T_Latest</f>
        <v>79.510000000000005</v>
      </c>
      <c r="M129" s="46">
        <f>A126281578L_Latest</f>
        <v>233.53700000000001</v>
      </c>
      <c r="N129" s="46">
        <f>A126304906X_Latest</f>
        <v>112.264</v>
      </c>
      <c r="O129" s="46">
        <f>A126293242F_Latest</f>
        <v>121.273</v>
      </c>
      <c r="P129" s="46">
        <f>A126283522L_Latest</f>
        <v>111.285</v>
      </c>
      <c r="Q129" s="46">
        <f>A126306850K_Latest</f>
        <v>59.91</v>
      </c>
      <c r="R129" s="46">
        <f>A126295186K_Latest</f>
        <v>51.375</v>
      </c>
      <c r="S129" s="46">
        <f>A126277690K_Latest</f>
        <v>3.319</v>
      </c>
      <c r="T129" s="46">
        <f>A126301018W_Latest</f>
        <v>1.518</v>
      </c>
      <c r="U129" s="46">
        <f>A126289354W_Latest</f>
        <v>1.8009999999999999</v>
      </c>
      <c r="V129" s="61"/>
    </row>
    <row r="130" spans="1:22" hidden="1">
      <c r="A130" s="44" t="s">
        <v>4299</v>
      </c>
      <c r="B130" s="45"/>
      <c r="C130" s="62">
        <v>16</v>
      </c>
      <c r="D130" s="46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61"/>
    </row>
    <row r="131" spans="1:22" hidden="1">
      <c r="A131" s="45"/>
      <c r="B131" s="45" t="s">
        <v>4300</v>
      </c>
      <c r="C131" s="62">
        <v>17</v>
      </c>
      <c r="D131" s="46">
        <f>A126273842L_Latest</f>
        <v>409.42099999999999</v>
      </c>
      <c r="E131" s="46">
        <f>A126297170C_Latest</f>
        <v>224.232</v>
      </c>
      <c r="F131" s="46">
        <f>A126285506X_Latest</f>
        <v>185.18899999999999</v>
      </c>
      <c r="G131" s="46">
        <f>A126279674W_Latest</f>
        <v>404.79899999999998</v>
      </c>
      <c r="H131" s="46">
        <f>A126303002R_Latest</f>
        <v>220.125</v>
      </c>
      <c r="I131" s="46">
        <f>A126291338L_Latest</f>
        <v>184.67400000000001</v>
      </c>
      <c r="J131" s="46">
        <f>A126275786T_Latest</f>
        <v>71.566999999999993</v>
      </c>
      <c r="K131" s="46">
        <f>A126299114W_Latest</f>
        <v>36.698</v>
      </c>
      <c r="L131" s="46">
        <f>A126287450K_Latest</f>
        <v>34.869</v>
      </c>
      <c r="M131" s="46">
        <f>A126281618V_Latest</f>
        <v>239.74600000000001</v>
      </c>
      <c r="N131" s="46">
        <f>A126304946T_Latest</f>
        <v>132.07300000000001</v>
      </c>
      <c r="O131" s="46">
        <f>A126293282X_Latest</f>
        <v>107.673</v>
      </c>
      <c r="P131" s="46">
        <f>A126283562F_Latest</f>
        <v>93.484999999999999</v>
      </c>
      <c r="Q131" s="46">
        <f>A126306890C_Latest</f>
        <v>51.353999999999999</v>
      </c>
      <c r="R131" s="46">
        <f>A126295226T_Latest</f>
        <v>42.131999999999998</v>
      </c>
      <c r="S131" s="46">
        <f>A126277730T_Latest</f>
        <v>4.6219999999999999</v>
      </c>
      <c r="T131" s="46">
        <f>A126301058R_Latest</f>
        <v>4.1070000000000002</v>
      </c>
      <c r="U131" s="46">
        <f>A126289394R_Latest</f>
        <v>0.51600000000000001</v>
      </c>
      <c r="V131" s="61"/>
    </row>
    <row r="132" spans="1:22" hidden="1">
      <c r="A132" s="45"/>
      <c r="B132" s="45" t="s">
        <v>4301</v>
      </c>
      <c r="C132" s="62">
        <v>18</v>
      </c>
      <c r="D132" s="46">
        <f>A126273758W_Latest</f>
        <v>369.351</v>
      </c>
      <c r="E132" s="46">
        <f>A126297086L_Latest</f>
        <v>176.126</v>
      </c>
      <c r="F132" s="46">
        <f>A126285422R_Latest</f>
        <v>193.22499999999999</v>
      </c>
      <c r="G132" s="46">
        <f>A126279590L_Latest</f>
        <v>368.91699999999997</v>
      </c>
      <c r="H132" s="46">
        <f>A126302918W_Latest</f>
        <v>176.05699999999999</v>
      </c>
      <c r="I132" s="46">
        <f>A126291254C_Latest</f>
        <v>192.86</v>
      </c>
      <c r="J132" s="46">
        <f>A126275702W_Latest</f>
        <v>129.94300000000001</v>
      </c>
      <c r="K132" s="46">
        <f>A126299030L_Latest</f>
        <v>58.412999999999997</v>
      </c>
      <c r="L132" s="46">
        <f>A126287366V_Latest</f>
        <v>71.528999999999996</v>
      </c>
      <c r="M132" s="46">
        <f>A126281534K_Latest</f>
        <v>166.04599999999999</v>
      </c>
      <c r="N132" s="46">
        <f>A126304862J_Latest</f>
        <v>81.802000000000007</v>
      </c>
      <c r="O132" s="46">
        <f>A126293198J_Latest</f>
        <v>84.245000000000005</v>
      </c>
      <c r="P132" s="46">
        <f>A126283478R_Latest</f>
        <v>72.927999999999997</v>
      </c>
      <c r="Q132" s="46">
        <f>A126306806A_Latest</f>
        <v>35.841999999999999</v>
      </c>
      <c r="R132" s="46">
        <f>A126295142J_Latest</f>
        <v>37.085000000000001</v>
      </c>
      <c r="S132" s="46">
        <f>A126277646A_Latest</f>
        <v>0.434</v>
      </c>
      <c r="T132" s="46">
        <f>A126300974C_Latest</f>
        <v>6.8000000000000005E-2</v>
      </c>
      <c r="U132" s="46">
        <f>A126289310V_Latest</f>
        <v>0.36599999999999999</v>
      </c>
      <c r="V132" s="61"/>
    </row>
    <row r="133" spans="1:22" hidden="1">
      <c r="A133" s="45"/>
      <c r="B133" s="51" t="s">
        <v>4302</v>
      </c>
      <c r="C133" s="62">
        <v>19</v>
      </c>
      <c r="D133" s="46">
        <f>A126273878R_Latest</f>
        <v>118.051</v>
      </c>
      <c r="E133" s="46">
        <f>A126297206V_Latest</f>
        <v>80.864000000000004</v>
      </c>
      <c r="F133" s="46">
        <f>A126285542J_Latest</f>
        <v>37.186999999999998</v>
      </c>
      <c r="G133" s="46">
        <f>A126279710V_Latest</f>
        <v>117.68600000000001</v>
      </c>
      <c r="H133" s="46">
        <f>A126303038T_Latest</f>
        <v>80.864000000000004</v>
      </c>
      <c r="I133" s="46">
        <f>A126291374W_Latest</f>
        <v>36.822000000000003</v>
      </c>
      <c r="J133" s="46">
        <f>A126275822R_Latest</f>
        <v>15.645</v>
      </c>
      <c r="K133" s="46">
        <f>A126299150F_Latest</f>
        <v>11.558</v>
      </c>
      <c r="L133" s="46">
        <f>A126287486L_Latest</f>
        <v>4.0869999999999997</v>
      </c>
      <c r="M133" s="46">
        <f>A126281654C_Latest</f>
        <v>70.513999999999996</v>
      </c>
      <c r="N133" s="46">
        <f>A126304982A_Latest</f>
        <v>46.779000000000003</v>
      </c>
      <c r="O133" s="46">
        <f>A126293318R_Latest</f>
        <v>23.736000000000001</v>
      </c>
      <c r="P133" s="46">
        <f>A126283598J_Latest</f>
        <v>31.526</v>
      </c>
      <c r="Q133" s="46">
        <f>A126306926V_Latest</f>
        <v>22.527999999999999</v>
      </c>
      <c r="R133" s="46">
        <f>A126295262A_Latest</f>
        <v>8.9979999999999993</v>
      </c>
      <c r="S133" s="46">
        <f>A126277766V_Latest</f>
        <v>0.36599999999999999</v>
      </c>
      <c r="T133" s="46">
        <f>A126301094X_Latest</f>
        <v>0</v>
      </c>
      <c r="U133" s="46">
        <f>A126289430L_Latest</f>
        <v>0.36599999999999999</v>
      </c>
      <c r="V133" s="61"/>
    </row>
    <row r="134" spans="1:22" hidden="1">
      <c r="A134" s="45"/>
      <c r="B134" s="51" t="s">
        <v>4303</v>
      </c>
      <c r="C134" s="62">
        <v>20</v>
      </c>
      <c r="D134" s="46">
        <f>A126273846W_Latest</f>
        <v>142.96899999999999</v>
      </c>
      <c r="E134" s="46">
        <f>A126297174L_Latest</f>
        <v>65.168000000000006</v>
      </c>
      <c r="F134" s="46">
        <f>A126285510R_Latest</f>
        <v>77.8</v>
      </c>
      <c r="G134" s="46">
        <f>A126279678F_Latest</f>
        <v>142.90100000000001</v>
      </c>
      <c r="H134" s="46">
        <f>A126303006X_Latest</f>
        <v>65.099999999999994</v>
      </c>
      <c r="I134" s="46">
        <f>A126291342C_Latest</f>
        <v>77.8</v>
      </c>
      <c r="J134" s="46">
        <f>A126275790J_Latest</f>
        <v>60.816000000000003</v>
      </c>
      <c r="K134" s="46">
        <f>A126299118F_Latest</f>
        <v>30.568999999999999</v>
      </c>
      <c r="L134" s="46">
        <f>A126287454V_Latest</f>
        <v>30.245999999999999</v>
      </c>
      <c r="M134" s="46">
        <f>A126281622K_Latest</f>
        <v>56.238</v>
      </c>
      <c r="N134" s="46">
        <f>A126304950J_Latest</f>
        <v>22.251999999999999</v>
      </c>
      <c r="O134" s="46">
        <f>A126293286J_Latest</f>
        <v>33.985999999999997</v>
      </c>
      <c r="P134" s="46">
        <f>A126283566R_Latest</f>
        <v>25.847000000000001</v>
      </c>
      <c r="Q134" s="46">
        <f>A126306894L_Latest</f>
        <v>12.279</v>
      </c>
      <c r="R134" s="46">
        <f>A126295230J_Latest</f>
        <v>13.568</v>
      </c>
      <c r="S134" s="46">
        <f>A126277734A_Latest</f>
        <v>6.8000000000000005E-2</v>
      </c>
      <c r="T134" s="46">
        <f>A126301062F_Latest</f>
        <v>6.8000000000000005E-2</v>
      </c>
      <c r="U134" s="46">
        <f>A126289398X_Latest</f>
        <v>0</v>
      </c>
      <c r="V134" s="61"/>
    </row>
    <row r="135" spans="1:22" hidden="1">
      <c r="A135" s="45"/>
      <c r="B135" s="51" t="s">
        <v>4304</v>
      </c>
      <c r="C135" s="62">
        <v>21</v>
      </c>
      <c r="D135" s="46">
        <f>A126273890F_Latest</f>
        <v>108.331</v>
      </c>
      <c r="E135" s="46">
        <f>A126297218C_Latest</f>
        <v>30.093</v>
      </c>
      <c r="F135" s="46">
        <f>A126285554T_Latest</f>
        <v>78.238</v>
      </c>
      <c r="G135" s="46">
        <f>A126279722C_Latest</f>
        <v>108.331</v>
      </c>
      <c r="H135" s="46">
        <f>A126303050J_Latest</f>
        <v>30.093</v>
      </c>
      <c r="I135" s="46">
        <f>A126291386F_Latest</f>
        <v>78.238</v>
      </c>
      <c r="J135" s="46">
        <f>A126275834X_Latest</f>
        <v>53.481999999999999</v>
      </c>
      <c r="K135" s="46">
        <f>A126299162R_Latest</f>
        <v>16.286000000000001</v>
      </c>
      <c r="L135" s="46">
        <f>A126287498W_Latest</f>
        <v>37.195999999999998</v>
      </c>
      <c r="M135" s="46">
        <f>A126281666L_Latest</f>
        <v>39.293999999999997</v>
      </c>
      <c r="N135" s="46">
        <f>A126304994K_Latest</f>
        <v>12.771000000000001</v>
      </c>
      <c r="O135" s="46">
        <f>A126293330F_Latest</f>
        <v>26.523</v>
      </c>
      <c r="P135" s="46">
        <f>A126283610L_Latest</f>
        <v>15.555</v>
      </c>
      <c r="Q135" s="46">
        <f>A126306938C_Latest</f>
        <v>1.036</v>
      </c>
      <c r="R135" s="46">
        <f>A126295274K_Latest</f>
        <v>14.519</v>
      </c>
      <c r="S135" s="46">
        <f>A126277778C_Latest</f>
        <v>0</v>
      </c>
      <c r="T135" s="46">
        <f>A126301106W_Latest</f>
        <v>0</v>
      </c>
      <c r="U135" s="46">
        <f>A126289442W_Latest</f>
        <v>0</v>
      </c>
      <c r="V135" s="61"/>
    </row>
    <row r="136" spans="1:22" hidden="1">
      <c r="A136" s="45"/>
      <c r="B136" s="45" t="s">
        <v>4305</v>
      </c>
      <c r="C136" s="62">
        <v>22</v>
      </c>
      <c r="D136" s="46">
        <f>A126273762L_Latest</f>
        <v>350.64499999999998</v>
      </c>
      <c r="E136" s="46">
        <f>A126297090C_Latest</f>
        <v>176.52799999999999</v>
      </c>
      <c r="F136" s="46">
        <f>A126285426X_Latest</f>
        <v>174.11699999999999</v>
      </c>
      <c r="G136" s="46">
        <f>A126279594W_Latest</f>
        <v>342.99400000000003</v>
      </c>
      <c r="H136" s="46">
        <f>A126302922L_Latest</f>
        <v>173.20500000000001</v>
      </c>
      <c r="I136" s="46">
        <f>A126291258L_Latest</f>
        <v>169.78800000000001</v>
      </c>
      <c r="J136" s="46">
        <f>A126275706F_Latest</f>
        <v>68.941000000000003</v>
      </c>
      <c r="K136" s="46">
        <f>A126299034W_Latest</f>
        <v>29.577999999999999</v>
      </c>
      <c r="L136" s="46">
        <f>A126287370K_Latest</f>
        <v>39.363</v>
      </c>
      <c r="M136" s="46">
        <f>A126281538V_Latest</f>
        <v>190.476</v>
      </c>
      <c r="N136" s="46">
        <f>A126304866T_Latest</f>
        <v>101.43300000000001</v>
      </c>
      <c r="O136" s="46">
        <f>A126293202L_Latest</f>
        <v>89.043000000000006</v>
      </c>
      <c r="P136" s="46">
        <f>A126283482F_Latest</f>
        <v>83.576999999999998</v>
      </c>
      <c r="Q136" s="46">
        <f>A126306810T_Latest</f>
        <v>42.195</v>
      </c>
      <c r="R136" s="46">
        <f>A126295146T_Latest</f>
        <v>41.381999999999998</v>
      </c>
      <c r="S136" s="46">
        <f>A126277650T_Latest</f>
        <v>7.6509999999999998</v>
      </c>
      <c r="T136" s="46">
        <f>A126300978L_Latest</f>
        <v>3.3220000000000001</v>
      </c>
      <c r="U136" s="46">
        <f>A126289314C_Latest</f>
        <v>4.3289999999999997</v>
      </c>
      <c r="V136" s="61"/>
    </row>
    <row r="137" spans="1:22" hidden="1">
      <c r="A137" s="45"/>
      <c r="B137" s="51" t="s">
        <v>4306</v>
      </c>
      <c r="C137" s="62">
        <v>23</v>
      </c>
      <c r="D137" s="46">
        <f>A126273698F_Latest</f>
        <v>181.62299999999999</v>
      </c>
      <c r="E137" s="46">
        <f>A126297026K_Latest</f>
        <v>118.271</v>
      </c>
      <c r="F137" s="46">
        <f>A126285362X_Latest</f>
        <v>63.351999999999997</v>
      </c>
      <c r="G137" s="46">
        <f>A126279530K_Latest</f>
        <v>179.816</v>
      </c>
      <c r="H137" s="46">
        <f>A126302858F_Latest</f>
        <v>117.447</v>
      </c>
      <c r="I137" s="46">
        <f>A126291194L_Latest</f>
        <v>62.369</v>
      </c>
      <c r="J137" s="46">
        <f>A126275642F_Latest</f>
        <v>18.238</v>
      </c>
      <c r="K137" s="46">
        <f>A126298970V_Latest</f>
        <v>11.186</v>
      </c>
      <c r="L137" s="46">
        <f>A126287306T_Latest</f>
        <v>7.0519999999999996</v>
      </c>
      <c r="M137" s="46">
        <f>A126281474V_Latest</f>
        <v>119.35899999999999</v>
      </c>
      <c r="N137" s="46">
        <f>A126304802F_Latest</f>
        <v>77.143000000000001</v>
      </c>
      <c r="O137" s="46">
        <f>A126293138F_Latest</f>
        <v>42.216000000000001</v>
      </c>
      <c r="P137" s="46">
        <f>A126283418L_Latest</f>
        <v>42.219000000000001</v>
      </c>
      <c r="Q137" s="46">
        <f>A126306746K_Latest</f>
        <v>29.117999999999999</v>
      </c>
      <c r="R137" s="46">
        <f>A126295082T_Latest</f>
        <v>13.1</v>
      </c>
      <c r="S137" s="46">
        <f>A126277586K_Latest</f>
        <v>1.8069999999999999</v>
      </c>
      <c r="T137" s="46">
        <f>A126300914A_Latest</f>
        <v>0.82399999999999995</v>
      </c>
      <c r="U137" s="46">
        <f>A126289250C_Latest</f>
        <v>0.98399999999999999</v>
      </c>
      <c r="V137" s="61"/>
    </row>
    <row r="138" spans="1:22" hidden="1">
      <c r="A138" s="45"/>
      <c r="B138" s="51" t="s">
        <v>4307</v>
      </c>
      <c r="C138" s="62">
        <v>24</v>
      </c>
      <c r="D138" s="46">
        <f>A126273726C_Latest</f>
        <v>102.913</v>
      </c>
      <c r="E138" s="46">
        <f>A126297054V_Latest</f>
        <v>38.161000000000001</v>
      </c>
      <c r="F138" s="46">
        <f>A126285390J_Latest</f>
        <v>64.751999999999995</v>
      </c>
      <c r="G138" s="46">
        <f>A126279558L_Latest</f>
        <v>98.742000000000004</v>
      </c>
      <c r="H138" s="46">
        <f>A126302886R_Latest</f>
        <v>36.311999999999998</v>
      </c>
      <c r="I138" s="46">
        <f>A126291222K_Latest</f>
        <v>62.43</v>
      </c>
      <c r="J138" s="46">
        <f>A126275670R_Latest</f>
        <v>23.495999999999999</v>
      </c>
      <c r="K138" s="46">
        <f>A126298998W_Latest</f>
        <v>7.9080000000000004</v>
      </c>
      <c r="L138" s="46">
        <f>A126287334A_Latest</f>
        <v>15.587</v>
      </c>
      <c r="M138" s="46">
        <f>A126281502T_Latest</f>
        <v>50.493000000000002</v>
      </c>
      <c r="N138" s="46">
        <f>A126304830R_Latest</f>
        <v>18.245999999999999</v>
      </c>
      <c r="O138" s="46">
        <f>A126293166R_Latest</f>
        <v>32.247</v>
      </c>
      <c r="P138" s="46">
        <f>A126283446W_Latest</f>
        <v>24.753</v>
      </c>
      <c r="Q138" s="46">
        <f>A126306774V_Latest</f>
        <v>10.157</v>
      </c>
      <c r="R138" s="46">
        <f>A126295110R_Latest</f>
        <v>14.596</v>
      </c>
      <c r="S138" s="46">
        <f>A126277614J_Latest</f>
        <v>4.1710000000000003</v>
      </c>
      <c r="T138" s="46">
        <f>A126300942K_Latest</f>
        <v>1.849</v>
      </c>
      <c r="U138" s="46">
        <f>A126289278F_Latest</f>
        <v>2.3210000000000002</v>
      </c>
      <c r="V138" s="61"/>
    </row>
    <row r="139" spans="1:22" hidden="1">
      <c r="A139" s="45"/>
      <c r="B139" s="51" t="s">
        <v>4308</v>
      </c>
      <c r="C139" s="62">
        <v>25</v>
      </c>
      <c r="D139" s="46">
        <f>A126273806C_Latest</f>
        <v>66.108999999999995</v>
      </c>
      <c r="E139" s="46">
        <f>A126297134V_Latest</f>
        <v>20.096</v>
      </c>
      <c r="F139" s="46">
        <f>A126285470J_Latest</f>
        <v>46.012999999999998</v>
      </c>
      <c r="G139" s="46">
        <f>A126279638L_Latest</f>
        <v>64.436000000000007</v>
      </c>
      <c r="H139" s="46">
        <f>A126302966R_Latest</f>
        <v>19.446999999999999</v>
      </c>
      <c r="I139" s="46">
        <f>A126291302K_Latest</f>
        <v>44.988999999999997</v>
      </c>
      <c r="J139" s="46">
        <f>A126275750R_Latest</f>
        <v>27.207000000000001</v>
      </c>
      <c r="K139" s="46">
        <f>A126299078X_Latest</f>
        <v>10.484</v>
      </c>
      <c r="L139" s="46">
        <f>A126287414A_Latest</f>
        <v>16.722999999999999</v>
      </c>
      <c r="M139" s="46">
        <f>A126281582C_Latest</f>
        <v>20.623999999999999</v>
      </c>
      <c r="N139" s="46">
        <f>A126304910R_Latest</f>
        <v>6.0430000000000001</v>
      </c>
      <c r="O139" s="46">
        <f>A126293246R_Latest</f>
        <v>14.581</v>
      </c>
      <c r="P139" s="46">
        <f>A126283526W_Latest</f>
        <v>16.605</v>
      </c>
      <c r="Q139" s="46">
        <f>A126306854V_Latest</f>
        <v>2.92</v>
      </c>
      <c r="R139" s="46">
        <f>A126295190A_Latest</f>
        <v>13.686</v>
      </c>
      <c r="S139" s="46">
        <f>A126277694V_Latest</f>
        <v>1.673</v>
      </c>
      <c r="T139" s="46">
        <f>A126301022L_Latest</f>
        <v>0.64900000000000002</v>
      </c>
      <c r="U139" s="46">
        <f>A126289358F_Latest</f>
        <v>1.024</v>
      </c>
      <c r="V139" s="61"/>
    </row>
    <row r="140" spans="1:22" hidden="1">
      <c r="A140" s="44" t="s">
        <v>4309</v>
      </c>
      <c r="B140" s="45"/>
      <c r="C140" s="62">
        <v>26</v>
      </c>
      <c r="D140" s="46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61"/>
    </row>
    <row r="141" spans="1:22" hidden="1">
      <c r="A141" s="45"/>
      <c r="B141" s="45" t="s">
        <v>4310</v>
      </c>
      <c r="C141" s="62">
        <v>27</v>
      </c>
      <c r="D141" s="46">
        <f>A126273730V_Latest</f>
        <v>785.61500000000001</v>
      </c>
      <c r="E141" s="46">
        <f>A126297058C_Latest</f>
        <v>398.935</v>
      </c>
      <c r="F141" s="46">
        <f>A126285394T_Latest</f>
        <v>386.68</v>
      </c>
      <c r="G141" s="46">
        <f>A126279562C_Latest</f>
        <v>779.73599999999999</v>
      </c>
      <c r="H141" s="46">
        <f>A126302890F_Latest</f>
        <v>395.45299999999997</v>
      </c>
      <c r="I141" s="46">
        <f>A126291226V_Latest</f>
        <v>384.28199999999998</v>
      </c>
      <c r="J141" s="46">
        <f>A126275674X_Latest</f>
        <v>172.59399999999999</v>
      </c>
      <c r="K141" s="46">
        <f>A126299002C_Latest</f>
        <v>83.578000000000003</v>
      </c>
      <c r="L141" s="46">
        <f>A126287338K_Latest</f>
        <v>89.016000000000005</v>
      </c>
      <c r="M141" s="46">
        <f>A126281506A_Latest</f>
        <v>427.35300000000001</v>
      </c>
      <c r="N141" s="46">
        <f>A126304834X_Latest</f>
        <v>220.78800000000001</v>
      </c>
      <c r="O141" s="46">
        <f>A126293170F_Latest</f>
        <v>206.565</v>
      </c>
      <c r="P141" s="46">
        <f>A126283450L_Latest</f>
        <v>179.78800000000001</v>
      </c>
      <c r="Q141" s="46">
        <f>A126306778C_Latest</f>
        <v>91.087000000000003</v>
      </c>
      <c r="R141" s="46">
        <f>A126295114X_Latest</f>
        <v>88.700999999999993</v>
      </c>
      <c r="S141" s="46">
        <f>A126277618T_Latest</f>
        <v>5.88</v>
      </c>
      <c r="T141" s="46">
        <f>A126300946V_Latest</f>
        <v>3.4809999999999999</v>
      </c>
      <c r="U141" s="46">
        <f>A126289282W_Latest</f>
        <v>2.3980000000000001</v>
      </c>
      <c r="V141" s="61"/>
    </row>
    <row r="142" spans="1:22" hidden="1">
      <c r="A142" s="45"/>
      <c r="B142" s="45" t="s">
        <v>4311</v>
      </c>
      <c r="C142" s="62">
        <v>28</v>
      </c>
      <c r="D142" s="46">
        <f>A126273810V_Latest</f>
        <v>343.80200000000002</v>
      </c>
      <c r="E142" s="46">
        <f>A126297138C_Latest</f>
        <v>177.95099999999999</v>
      </c>
      <c r="F142" s="46">
        <f>A126285474T_Latest</f>
        <v>165.851</v>
      </c>
      <c r="G142" s="46">
        <f>A126279642C_Latest</f>
        <v>336.97399999999999</v>
      </c>
      <c r="H142" s="46">
        <f>A126302970F_Latest</f>
        <v>173.935</v>
      </c>
      <c r="I142" s="46">
        <f>A126291306V_Latest</f>
        <v>163.03899999999999</v>
      </c>
      <c r="J142" s="46">
        <f>A126275754X_Latest</f>
        <v>97.855999999999995</v>
      </c>
      <c r="K142" s="46">
        <f>A126299082R_Latest</f>
        <v>41.110999999999997</v>
      </c>
      <c r="L142" s="46">
        <f>A126287418K_Latest</f>
        <v>56.744999999999997</v>
      </c>
      <c r="M142" s="46">
        <f>A126281586L_Latest</f>
        <v>168.91499999999999</v>
      </c>
      <c r="N142" s="46">
        <f>A126304914X_Latest</f>
        <v>94.519000000000005</v>
      </c>
      <c r="O142" s="46">
        <f>A126293250F_Latest</f>
        <v>74.396000000000001</v>
      </c>
      <c r="P142" s="46">
        <f>A126283530L_Latest</f>
        <v>70.201999999999998</v>
      </c>
      <c r="Q142" s="46">
        <f>A126306858C_Latest</f>
        <v>38.304000000000002</v>
      </c>
      <c r="R142" s="46">
        <f>A126295194K_Latest</f>
        <v>31.898</v>
      </c>
      <c r="S142" s="46">
        <f>A126277698C_Latest</f>
        <v>6.8280000000000003</v>
      </c>
      <c r="T142" s="46">
        <f>A126301026W_Latest</f>
        <v>4.016</v>
      </c>
      <c r="U142" s="46">
        <f>A126289362W_Latest</f>
        <v>2.8119999999999998</v>
      </c>
      <c r="V142" s="61"/>
    </row>
    <row r="143" spans="1:22" hidden="1">
      <c r="A143" s="44" t="s">
        <v>4289</v>
      </c>
      <c r="B143" s="52"/>
      <c r="C143" s="62">
        <v>29</v>
      </c>
      <c r="D143" s="46">
        <f>A126273794F_Latest</f>
        <v>1129.4169999999999</v>
      </c>
      <c r="E143" s="46">
        <f>A126297122K_Latest</f>
        <v>576.88499999999999</v>
      </c>
      <c r="F143" s="46">
        <f>A126285458T_Latest</f>
        <v>552.53200000000004</v>
      </c>
      <c r="G143" s="46">
        <f>A126279626C_Latest</f>
        <v>1116.71</v>
      </c>
      <c r="H143" s="46">
        <f>A126302954F_Latest</f>
        <v>569.38800000000003</v>
      </c>
      <c r="I143" s="46">
        <f>A126291290L_Latest</f>
        <v>547.322</v>
      </c>
      <c r="J143" s="46">
        <f>A126275738X_Latest</f>
        <v>270.45100000000002</v>
      </c>
      <c r="K143" s="46">
        <f>A126299066R_Latest</f>
        <v>124.68899999999999</v>
      </c>
      <c r="L143" s="46">
        <f>A126287402T_Latest</f>
        <v>145.762</v>
      </c>
      <c r="M143" s="46">
        <f>A126281570V_Latest</f>
        <v>596.26900000000001</v>
      </c>
      <c r="N143" s="46">
        <f>A126304898K_Latest</f>
        <v>315.30700000000002</v>
      </c>
      <c r="O143" s="46">
        <f>A126293234F_Latest</f>
        <v>280.96100000000001</v>
      </c>
      <c r="P143" s="46">
        <f>A126283514L_Latest</f>
        <v>249.99</v>
      </c>
      <c r="Q143" s="46">
        <f>A126306842K_Latest</f>
        <v>129.39099999999999</v>
      </c>
      <c r="R143" s="46">
        <f>A126295178K_Latest</f>
        <v>120.599</v>
      </c>
      <c r="S143" s="46">
        <f>A126277682K_Latest</f>
        <v>12.707000000000001</v>
      </c>
      <c r="T143" s="46">
        <f>A126301010C_Latest</f>
        <v>7.4969999999999999</v>
      </c>
      <c r="U143" s="46">
        <f>A126289346W_Latest</f>
        <v>5.21</v>
      </c>
      <c r="V143" s="61"/>
    </row>
    <row r="144" spans="1:22" hidden="1">
      <c r="A144" s="41" t="s">
        <v>4288</v>
      </c>
      <c r="B144" s="42"/>
      <c r="C144" s="62">
        <v>30</v>
      </c>
      <c r="D144" s="46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61"/>
    </row>
    <row r="145" spans="1:22" hidden="1">
      <c r="A145" s="44" t="s">
        <v>4312</v>
      </c>
      <c r="B145" s="45"/>
      <c r="C145" s="62">
        <v>31</v>
      </c>
      <c r="D145" s="46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61"/>
    </row>
    <row r="146" spans="1:22" hidden="1">
      <c r="A146" s="45"/>
      <c r="B146" s="45" t="s">
        <v>4313</v>
      </c>
      <c r="C146" s="62">
        <v>32</v>
      </c>
      <c r="D146" s="46">
        <f>A126273702K_Latest</f>
        <v>9413.0849999999991</v>
      </c>
      <c r="E146" s="46">
        <f>A126297030A_Latest</f>
        <v>4682.6930000000002</v>
      </c>
      <c r="F146" s="46">
        <f>A126285366J_Latest</f>
        <v>4730.393</v>
      </c>
      <c r="G146" s="46">
        <f>A126279534V_Latest</f>
        <v>9002.6929999999993</v>
      </c>
      <c r="H146" s="46">
        <f>A126302862W_Latest</f>
        <v>4460.0770000000002</v>
      </c>
      <c r="I146" s="46">
        <f>A126291198W_Latest</f>
        <v>4542.616</v>
      </c>
      <c r="J146" s="46">
        <f>A126275646R_Latest</f>
        <v>1294.5899999999999</v>
      </c>
      <c r="K146" s="46">
        <f>A126298974C_Latest</f>
        <v>648.024</v>
      </c>
      <c r="L146" s="46">
        <f>A126287310J_Latest</f>
        <v>646.56600000000003</v>
      </c>
      <c r="M146" s="46">
        <f>A126281478C_Latest</f>
        <v>4455.9179999999997</v>
      </c>
      <c r="N146" s="46">
        <f>A126304806R_Latest</f>
        <v>2238.2449999999999</v>
      </c>
      <c r="O146" s="46">
        <f>A126293142W_Latest</f>
        <v>2217.6729999999998</v>
      </c>
      <c r="P146" s="46">
        <f>A126283422C_Latest</f>
        <v>3252.1849999999999</v>
      </c>
      <c r="Q146" s="46">
        <f>A126306750A_Latest</f>
        <v>1573.808</v>
      </c>
      <c r="R146" s="46">
        <f>A126295086A_Latest</f>
        <v>1678.377</v>
      </c>
      <c r="S146" s="46">
        <f>A126277590A_Latest</f>
        <v>410.392</v>
      </c>
      <c r="T146" s="46">
        <f>A126300918K_Latest</f>
        <v>222.61500000000001</v>
      </c>
      <c r="U146" s="46">
        <f>A126289254L_Latest</f>
        <v>187.77600000000001</v>
      </c>
      <c r="V146" s="61"/>
    </row>
    <row r="147" spans="1:22" hidden="1">
      <c r="A147" s="45"/>
      <c r="B147" s="45" t="s">
        <v>4314</v>
      </c>
      <c r="C147" s="62">
        <v>33</v>
      </c>
      <c r="D147" s="46">
        <f>A126273902C_Latest</f>
        <v>2010.1310000000001</v>
      </c>
      <c r="E147" s="46">
        <f>A126297230V_Latest</f>
        <v>1296.6010000000001</v>
      </c>
      <c r="F147" s="46">
        <f>A126285566A_Latest</f>
        <v>713.53</v>
      </c>
      <c r="G147" s="46">
        <f>A126279734L_Latest</f>
        <v>1728.2760000000001</v>
      </c>
      <c r="H147" s="46">
        <f>A126303062T_Latest</f>
        <v>1107.5050000000001</v>
      </c>
      <c r="I147" s="46">
        <f>A126291398R_Latest</f>
        <v>620.77200000000005</v>
      </c>
      <c r="J147" s="46">
        <f>A126275846J_Latest</f>
        <v>39.402999999999999</v>
      </c>
      <c r="K147" s="46">
        <f>A126299174X_Latest</f>
        <v>24.933</v>
      </c>
      <c r="L147" s="46">
        <f>A126287510A_Latest</f>
        <v>14.468999999999999</v>
      </c>
      <c r="M147" s="46">
        <f>A126281678W_Latest</f>
        <v>721.68799999999999</v>
      </c>
      <c r="N147" s="46">
        <f>A126305006K_Latest</f>
        <v>478.01400000000001</v>
      </c>
      <c r="O147" s="46">
        <f>A126293342R_Latest</f>
        <v>243.67500000000001</v>
      </c>
      <c r="P147" s="46">
        <f>A126283622W_Latest</f>
        <v>967.18499999999995</v>
      </c>
      <c r="Q147" s="46">
        <f>A126306950V_Latest</f>
        <v>604.55799999999999</v>
      </c>
      <c r="R147" s="46">
        <f>A126295286V_Latest</f>
        <v>362.62799999999999</v>
      </c>
      <c r="S147" s="46">
        <f>A126277790V_Latest</f>
        <v>281.85500000000002</v>
      </c>
      <c r="T147" s="46">
        <f>A126301118F_Latest</f>
        <v>189.096</v>
      </c>
      <c r="U147" s="46">
        <f>A126289454F_Latest</f>
        <v>92.759</v>
      </c>
      <c r="V147" s="61"/>
    </row>
    <row r="148" spans="1:22" hidden="1">
      <c r="A148" s="44" t="s">
        <v>4289</v>
      </c>
      <c r="B148" s="45"/>
      <c r="C148" s="62">
        <v>34</v>
      </c>
      <c r="D148" s="46">
        <f>A126273894R_Latest</f>
        <v>11423.216</v>
      </c>
      <c r="E148" s="46">
        <f>A126297222V_Latest</f>
        <v>5979.2929999999997</v>
      </c>
      <c r="F148" s="46">
        <f>A126285558A_Latest</f>
        <v>5443.9229999999998</v>
      </c>
      <c r="G148" s="46">
        <f>A126279726L_Latest</f>
        <v>10730.968999999999</v>
      </c>
      <c r="H148" s="46">
        <f>A126303054T_Latest</f>
        <v>5567.5820000000003</v>
      </c>
      <c r="I148" s="46">
        <f>A126291390W_Latest</f>
        <v>5163.3879999999999</v>
      </c>
      <c r="J148" s="46">
        <f>A126275838J_Latest</f>
        <v>1333.9929999999999</v>
      </c>
      <c r="K148" s="46">
        <f>A126299166X_Latest</f>
        <v>672.95699999999999</v>
      </c>
      <c r="L148" s="46">
        <f>A126287502A_Latest</f>
        <v>661.03599999999994</v>
      </c>
      <c r="M148" s="46">
        <f>A126281670C_Latest</f>
        <v>5177.6059999999998</v>
      </c>
      <c r="N148" s="46">
        <f>A126304998V_Latest</f>
        <v>2716.259</v>
      </c>
      <c r="O148" s="46">
        <f>A126293334R_Latest</f>
        <v>2461.3470000000002</v>
      </c>
      <c r="P148" s="46">
        <f>A126283614W_Latest</f>
        <v>4219.3710000000001</v>
      </c>
      <c r="Q148" s="46">
        <f>A126306942V_Latest</f>
        <v>2178.366</v>
      </c>
      <c r="R148" s="46">
        <f>A126295278V_Latest</f>
        <v>2041.0050000000001</v>
      </c>
      <c r="S148" s="46">
        <f>A126277782V_Latest</f>
        <v>692.24699999999996</v>
      </c>
      <c r="T148" s="46">
        <f>A126301110L_Latest</f>
        <v>411.71199999999999</v>
      </c>
      <c r="U148" s="46">
        <f>A126289446F_Latest</f>
        <v>280.53500000000003</v>
      </c>
      <c r="V148" s="61"/>
    </row>
    <row r="149" spans="1:22" hidden="1">
      <c r="A149" s="41" t="s">
        <v>4315</v>
      </c>
      <c r="B149" s="42"/>
      <c r="C149" s="62">
        <v>35</v>
      </c>
      <c r="D149" s="46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61"/>
    </row>
    <row r="150" spans="1:22" hidden="1">
      <c r="A150" s="44" t="s">
        <v>4316</v>
      </c>
      <c r="B150" s="45"/>
      <c r="C150" s="62">
        <v>36</v>
      </c>
      <c r="D150" s="46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61"/>
    </row>
    <row r="151" spans="1:22" hidden="1">
      <c r="A151" s="45"/>
      <c r="B151" s="45" t="s">
        <v>4317</v>
      </c>
      <c r="C151" s="62">
        <v>37</v>
      </c>
      <c r="D151" s="46">
        <f>A126273882F_Latest</f>
        <v>8922.84</v>
      </c>
      <c r="E151" s="46">
        <f>A126297210K_Latest</f>
        <v>4451.2809999999999</v>
      </c>
      <c r="F151" s="46">
        <f>A126285546T_Latest</f>
        <v>4471.558</v>
      </c>
      <c r="G151" s="46">
        <f>A126279714C_Latest</f>
        <v>8520.6610000000001</v>
      </c>
      <c r="H151" s="46">
        <f>A126303042J_Latest</f>
        <v>4233.0590000000002</v>
      </c>
      <c r="I151" s="46">
        <f>A126291378F_Latest</f>
        <v>4287.6019999999999</v>
      </c>
      <c r="J151" s="46">
        <f>A126275826X_Latest</f>
        <v>1222.8520000000001</v>
      </c>
      <c r="K151" s="46">
        <f>A126299154R_Latest</f>
        <v>614.29700000000003</v>
      </c>
      <c r="L151" s="46">
        <f>A126287490C_Latest</f>
        <v>608.55600000000004</v>
      </c>
      <c r="M151" s="46">
        <f>A126281658L_Latest</f>
        <v>4180.0460000000003</v>
      </c>
      <c r="N151" s="46">
        <f>A126304986K_Latest</f>
        <v>2102.9960000000001</v>
      </c>
      <c r="O151" s="46">
        <f>A126293322F_Latest</f>
        <v>2077.0509999999999</v>
      </c>
      <c r="P151" s="46">
        <f>A126283602L_Latest</f>
        <v>3117.7620000000002</v>
      </c>
      <c r="Q151" s="46">
        <f>A126306930K_Latest</f>
        <v>1515.7660000000001</v>
      </c>
      <c r="R151" s="46">
        <f>A126295266K_Latest</f>
        <v>1601.9960000000001</v>
      </c>
      <c r="S151" s="46">
        <f>A126277770K_Latest</f>
        <v>402.17899999999997</v>
      </c>
      <c r="T151" s="46">
        <f>A126301098J_Latest</f>
        <v>218.22300000000001</v>
      </c>
      <c r="U151" s="46">
        <f>A126289434W_Latest</f>
        <v>183.95599999999999</v>
      </c>
      <c r="V151" s="61"/>
    </row>
    <row r="152" spans="1:22" hidden="1">
      <c r="A152" s="45"/>
      <c r="B152" s="45" t="s">
        <v>4318</v>
      </c>
      <c r="C152" s="62">
        <v>38</v>
      </c>
      <c r="D152" s="46">
        <f>A126273886R_Latest</f>
        <v>260.85399999999998</v>
      </c>
      <c r="E152" s="46">
        <f>A126297214V_Latest</f>
        <v>126.33</v>
      </c>
      <c r="F152" s="46">
        <f>A126285550J_Latest</f>
        <v>134.524</v>
      </c>
      <c r="G152" s="46">
        <f>A126279718L_Latest</f>
        <v>255.59800000000001</v>
      </c>
      <c r="H152" s="46">
        <f>A126303046T_Latest</f>
        <v>123.73699999999999</v>
      </c>
      <c r="I152" s="46">
        <f>A126291382W_Latest</f>
        <v>131.86000000000001</v>
      </c>
      <c r="J152" s="46">
        <f>A126275830R_Latest</f>
        <v>36.046999999999997</v>
      </c>
      <c r="K152" s="46">
        <f>A126299158X_Latest</f>
        <v>17.038</v>
      </c>
      <c r="L152" s="46">
        <f>A126287494L_Latest</f>
        <v>19.007999999999999</v>
      </c>
      <c r="M152" s="46">
        <f>A126281662C_Latest</f>
        <v>142.935</v>
      </c>
      <c r="N152" s="46">
        <f>A126304990A_Latest</f>
        <v>73.093000000000004</v>
      </c>
      <c r="O152" s="46">
        <f>A126293326R_Latest</f>
        <v>69.841999999999999</v>
      </c>
      <c r="P152" s="46">
        <f>A126283606W_Latest</f>
        <v>76.616</v>
      </c>
      <c r="Q152" s="46">
        <f>A126306934V_Latest</f>
        <v>33.606000000000002</v>
      </c>
      <c r="R152" s="46">
        <f>A126295270A_Latest</f>
        <v>43.01</v>
      </c>
      <c r="S152" s="46">
        <f>A126277774V_Latest</f>
        <v>5.2560000000000002</v>
      </c>
      <c r="T152" s="46">
        <f>A126301102L_Latest</f>
        <v>2.5920000000000001</v>
      </c>
      <c r="U152" s="46">
        <f>A126289438F_Latest</f>
        <v>2.6640000000000001</v>
      </c>
      <c r="V152" s="61"/>
    </row>
    <row r="153" spans="1:22" hidden="1">
      <c r="A153" s="45"/>
      <c r="B153" s="45" t="s">
        <v>4319</v>
      </c>
      <c r="C153" s="62">
        <v>39</v>
      </c>
      <c r="D153" s="46">
        <f>A126273706V_Latest</f>
        <v>198.381</v>
      </c>
      <c r="E153" s="46">
        <f>A126297034K_Latest</f>
        <v>93.415000000000006</v>
      </c>
      <c r="F153" s="46">
        <f>A126285370X_Latest</f>
        <v>104.96599999999999</v>
      </c>
      <c r="G153" s="46">
        <f>A126279538C_Latest</f>
        <v>195.72399999999999</v>
      </c>
      <c r="H153" s="46">
        <f>A126302866F_Latest</f>
        <v>91.614999999999995</v>
      </c>
      <c r="I153" s="46">
        <f>A126291202A_Latest</f>
        <v>104.10899999999999</v>
      </c>
      <c r="J153" s="46">
        <f>A126275650F_Latest</f>
        <v>30.152999999999999</v>
      </c>
      <c r="K153" s="46">
        <f>A126298978L_Latest</f>
        <v>14.763</v>
      </c>
      <c r="L153" s="46">
        <f>A126287314T_Latest</f>
        <v>15.39</v>
      </c>
      <c r="M153" s="46">
        <f>A126281482V_Latest</f>
        <v>116.474</v>
      </c>
      <c r="N153" s="46">
        <f>A126304810F_Latest</f>
        <v>55.616999999999997</v>
      </c>
      <c r="O153" s="46">
        <f>A126293146F_Latest</f>
        <v>60.856000000000002</v>
      </c>
      <c r="P153" s="46">
        <f>A126283426L_Latest</f>
        <v>49.097000000000001</v>
      </c>
      <c r="Q153" s="46">
        <f>A126306754K_Latest</f>
        <v>21.234999999999999</v>
      </c>
      <c r="R153" s="46">
        <f>A126295090T_Latest</f>
        <v>27.861999999999998</v>
      </c>
      <c r="S153" s="46">
        <f>A126277594K_Latest</f>
        <v>2.657</v>
      </c>
      <c r="T153" s="46">
        <f>A126300922A_Latest</f>
        <v>1.8</v>
      </c>
      <c r="U153" s="46">
        <f>A126289258W_Latest</f>
        <v>0.85699999999999998</v>
      </c>
      <c r="V153" s="61"/>
    </row>
    <row r="154" spans="1:22" hidden="1">
      <c r="A154" s="44" t="s">
        <v>4320</v>
      </c>
      <c r="B154" s="45"/>
      <c r="C154" s="62">
        <v>40</v>
      </c>
      <c r="D154" s="46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61"/>
    </row>
    <row r="155" spans="1:22" hidden="1">
      <c r="A155" s="45"/>
      <c r="B155" s="45" t="s">
        <v>4321</v>
      </c>
      <c r="C155" s="62">
        <v>41</v>
      </c>
      <c r="D155" s="46">
        <f>A126273766W_Latest</f>
        <v>7216.491</v>
      </c>
      <c r="E155" s="46">
        <f>A126297094L_Latest</f>
        <v>3689.288</v>
      </c>
      <c r="F155" s="46">
        <f>A126285430R_Latest</f>
        <v>3527.203</v>
      </c>
      <c r="G155" s="46">
        <f>A126279598F_Latest</f>
        <v>6912.5119999999997</v>
      </c>
      <c r="H155" s="46">
        <f>A126302926W_Latest</f>
        <v>3521.9720000000002</v>
      </c>
      <c r="I155" s="46">
        <f>A126291262C_Latest</f>
        <v>3390.54</v>
      </c>
      <c r="J155" s="46">
        <f>A126275710W_Latest</f>
        <v>838.65700000000004</v>
      </c>
      <c r="K155" s="46">
        <f>A126299038F_Latest</f>
        <v>426.38900000000001</v>
      </c>
      <c r="L155" s="46">
        <f>A126287374V_Latest</f>
        <v>412.26900000000001</v>
      </c>
      <c r="M155" s="46">
        <f>A126281542K_Latest</f>
        <v>3473.366</v>
      </c>
      <c r="N155" s="46">
        <f>A126304870J_Latest</f>
        <v>1800.896</v>
      </c>
      <c r="O155" s="46">
        <f>A126293206W_Latest</f>
        <v>1672.47</v>
      </c>
      <c r="P155" s="46">
        <f>A126283486R_Latest</f>
        <v>2600.489</v>
      </c>
      <c r="Q155" s="46">
        <f>A126306814A_Latest</f>
        <v>1294.6869999999999</v>
      </c>
      <c r="R155" s="46">
        <f>A126295150J_Latest</f>
        <v>1305.8019999999999</v>
      </c>
      <c r="S155" s="46">
        <f>A126277654A_Latest</f>
        <v>303.97899999999998</v>
      </c>
      <c r="T155" s="46">
        <f>A126300982C_Latest</f>
        <v>167.31700000000001</v>
      </c>
      <c r="U155" s="46">
        <f>A126289318L_Latest</f>
        <v>136.66200000000001</v>
      </c>
      <c r="V155" s="61"/>
    </row>
    <row r="156" spans="1:22" hidden="1">
      <c r="A156" s="45"/>
      <c r="B156" s="45" t="s">
        <v>4322</v>
      </c>
      <c r="C156" s="62">
        <v>42</v>
      </c>
      <c r="D156" s="46">
        <f>A126273818L_Latest</f>
        <v>473.85899999999998</v>
      </c>
      <c r="E156" s="46">
        <f>A126297146C_Latest</f>
        <v>156.76300000000001</v>
      </c>
      <c r="F156" s="46">
        <f>A126285482T_Latest</f>
        <v>317.09500000000003</v>
      </c>
      <c r="G156" s="46">
        <f>A126279650C_Latest</f>
        <v>459.30599999999998</v>
      </c>
      <c r="H156" s="46">
        <f>A126302978X_Latest</f>
        <v>150.50800000000001</v>
      </c>
      <c r="I156" s="46">
        <f>A126291314V_Latest</f>
        <v>308.798</v>
      </c>
      <c r="J156" s="46">
        <f>A126275762X_Latest</f>
        <v>88.593999999999994</v>
      </c>
      <c r="K156" s="46">
        <f>A126299090R_Latest</f>
        <v>39.881999999999998</v>
      </c>
      <c r="L156" s="46">
        <f>A126287426K_Latest</f>
        <v>48.712000000000003</v>
      </c>
      <c r="M156" s="46">
        <f>A126281594L_Latest</f>
        <v>237.03200000000001</v>
      </c>
      <c r="N156" s="46">
        <f>A126304922X_Latest</f>
        <v>71.227999999999994</v>
      </c>
      <c r="O156" s="46">
        <f>A126293258X_Latest</f>
        <v>165.80500000000001</v>
      </c>
      <c r="P156" s="46">
        <f>A126283538F_Latest</f>
        <v>133.68</v>
      </c>
      <c r="Q156" s="46">
        <f>A126306866C_Latest</f>
        <v>39.398000000000003</v>
      </c>
      <c r="R156" s="46">
        <f>A126295202X_Latest</f>
        <v>94.281999999999996</v>
      </c>
      <c r="S156" s="46">
        <f>A126277706T_Latest</f>
        <v>14.552</v>
      </c>
      <c r="T156" s="46">
        <f>A126301034W_Latest</f>
        <v>6.2549999999999999</v>
      </c>
      <c r="U156" s="46">
        <f>A126289370W_Latest</f>
        <v>8.2970000000000006</v>
      </c>
      <c r="V156" s="61"/>
    </row>
    <row r="157" spans="1:22" hidden="1">
      <c r="A157" s="45"/>
      <c r="B157" s="51" t="s">
        <v>4323</v>
      </c>
      <c r="C157" s="62">
        <v>43</v>
      </c>
      <c r="D157" s="46">
        <f>A126273898X_Latest</f>
        <v>104.875</v>
      </c>
      <c r="E157" s="46">
        <f>A126297226C_Latest</f>
        <v>62.183999999999997</v>
      </c>
      <c r="F157" s="46">
        <f>A126285562T_Latest</f>
        <v>42.69</v>
      </c>
      <c r="G157" s="46">
        <f>A126279730C_Latest</f>
        <v>103.03400000000001</v>
      </c>
      <c r="H157" s="46">
        <f>A126303058A_Latest</f>
        <v>61.218000000000004</v>
      </c>
      <c r="I157" s="46">
        <f>A126291394F_Latest</f>
        <v>41.816000000000003</v>
      </c>
      <c r="J157" s="46">
        <f>A126275842X_Latest</f>
        <v>10.847</v>
      </c>
      <c r="K157" s="46">
        <f>A126299170R_Latest</f>
        <v>7.5369999999999999</v>
      </c>
      <c r="L157" s="46">
        <f>A126287506K_Latest</f>
        <v>3.31</v>
      </c>
      <c r="M157" s="46">
        <f>A126281674L_Latest</f>
        <v>55.082999999999998</v>
      </c>
      <c r="N157" s="46">
        <f>A126305002A_Latest</f>
        <v>33.963999999999999</v>
      </c>
      <c r="O157" s="46">
        <f>A126293338X_Latest</f>
        <v>21.119</v>
      </c>
      <c r="P157" s="46">
        <f>A126283618F_Latest</f>
        <v>37.103999999999999</v>
      </c>
      <c r="Q157" s="46">
        <f>A126306946C_Latest</f>
        <v>19.716999999999999</v>
      </c>
      <c r="R157" s="46">
        <f>A126295282K_Latest</f>
        <v>17.387</v>
      </c>
      <c r="S157" s="46">
        <f>A126277786C_Latest</f>
        <v>1.841</v>
      </c>
      <c r="T157" s="46">
        <f>A126301114W_Latest</f>
        <v>0.96599999999999997</v>
      </c>
      <c r="U157" s="46">
        <f>A126289450W_Latest</f>
        <v>0.874</v>
      </c>
      <c r="V157" s="61"/>
    </row>
    <row r="158" spans="1:22" hidden="1">
      <c r="A158" s="45"/>
      <c r="B158" s="51" t="s">
        <v>4324</v>
      </c>
      <c r="C158" s="62">
        <v>44</v>
      </c>
      <c r="D158" s="46">
        <f>A126273710K_Latest</f>
        <v>164.02199999999999</v>
      </c>
      <c r="E158" s="46">
        <f>A126297038V_Latest</f>
        <v>54.853999999999999</v>
      </c>
      <c r="F158" s="46">
        <f>A126285374J_Latest</f>
        <v>109.16800000000001</v>
      </c>
      <c r="G158" s="46">
        <f>A126279542V_Latest</f>
        <v>161.00800000000001</v>
      </c>
      <c r="H158" s="46">
        <f>A126302870W_Latest</f>
        <v>53.347999999999999</v>
      </c>
      <c r="I158" s="46">
        <f>A126291206K_Latest</f>
        <v>107.66</v>
      </c>
      <c r="J158" s="46">
        <f>A126275654R_Latest</f>
        <v>33.253999999999998</v>
      </c>
      <c r="K158" s="46">
        <f>A126298982C_Latest</f>
        <v>14.65</v>
      </c>
      <c r="L158" s="46">
        <f>A126287318A_Latest</f>
        <v>18.603999999999999</v>
      </c>
      <c r="M158" s="46">
        <f>A126281486C_Latest</f>
        <v>87.436000000000007</v>
      </c>
      <c r="N158" s="46">
        <f>A126304814R_Latest</f>
        <v>25.783999999999999</v>
      </c>
      <c r="O158" s="46">
        <f>A126293150W_Latest</f>
        <v>61.652000000000001</v>
      </c>
      <c r="P158" s="46">
        <f>A126283430C_Latest</f>
        <v>40.317999999999998</v>
      </c>
      <c r="Q158" s="46">
        <f>A126306758V_Latest</f>
        <v>12.914999999999999</v>
      </c>
      <c r="R158" s="46">
        <f>A126295094A_Latest</f>
        <v>27.404</v>
      </c>
      <c r="S158" s="46">
        <f>A126277598V_Latest</f>
        <v>3.0139999999999998</v>
      </c>
      <c r="T158" s="46">
        <f>A126300926K_Latest</f>
        <v>1.506</v>
      </c>
      <c r="U158" s="46">
        <f>A126289262L_Latest</f>
        <v>1.508</v>
      </c>
      <c r="V158" s="61"/>
    </row>
    <row r="159" spans="1:22" hidden="1">
      <c r="A159" s="45"/>
      <c r="B159" s="51" t="s">
        <v>4325</v>
      </c>
      <c r="C159" s="62">
        <v>45</v>
      </c>
      <c r="D159" s="46">
        <f>A126273850L_Latest</f>
        <v>204.96199999999999</v>
      </c>
      <c r="E159" s="46">
        <f>A126297178W_Latest</f>
        <v>39.725000000000001</v>
      </c>
      <c r="F159" s="46">
        <f>A126285514X_Latest</f>
        <v>165.23699999999999</v>
      </c>
      <c r="G159" s="46">
        <f>A126279682W_Latest</f>
        <v>195.26400000000001</v>
      </c>
      <c r="H159" s="46">
        <f>A126303010R_Latest</f>
        <v>35.942</v>
      </c>
      <c r="I159" s="46">
        <f>A126291346L_Latest</f>
        <v>159.322</v>
      </c>
      <c r="J159" s="46">
        <f>A126275794T_Latest</f>
        <v>44.493000000000002</v>
      </c>
      <c r="K159" s="46">
        <f>A126299122W_Latest</f>
        <v>17.695</v>
      </c>
      <c r="L159" s="46">
        <f>A126287458C_Latest</f>
        <v>26.797000000000001</v>
      </c>
      <c r="M159" s="46">
        <f>A126281626V_Latest</f>
        <v>94.513999999999996</v>
      </c>
      <c r="N159" s="46">
        <f>A126304954T_Latest</f>
        <v>11.481</v>
      </c>
      <c r="O159" s="46">
        <f>A126293290X_Latest</f>
        <v>83.034000000000006</v>
      </c>
      <c r="P159" s="46">
        <f>A126283570F_Latest</f>
        <v>56.256999999999998</v>
      </c>
      <c r="Q159" s="46">
        <f>A126306898W_Latest</f>
        <v>6.766</v>
      </c>
      <c r="R159" s="46">
        <f>A126295234T_Latest</f>
        <v>49.491</v>
      </c>
      <c r="S159" s="46">
        <f>A126277738K_Latest</f>
        <v>9.6980000000000004</v>
      </c>
      <c r="T159" s="46">
        <f>A126301066R_Latest</f>
        <v>3.7829999999999999</v>
      </c>
      <c r="U159" s="46">
        <f>A126289402C_Latest</f>
        <v>5.915</v>
      </c>
      <c r="V159" s="61"/>
    </row>
    <row r="160" spans="1:22" hidden="1">
      <c r="A160" s="45"/>
      <c r="B160" s="45" t="s">
        <v>4326</v>
      </c>
      <c r="C160" s="62">
        <v>46</v>
      </c>
      <c r="D160" s="46">
        <f>A126273854W_Latest</f>
        <v>416.74900000000002</v>
      </c>
      <c r="E160" s="46">
        <f>A126297182L_Latest</f>
        <v>149.286</v>
      </c>
      <c r="F160" s="46">
        <f>A126285518J_Latest</f>
        <v>267.46300000000002</v>
      </c>
      <c r="G160" s="46">
        <f>A126279686F_Latest</f>
        <v>385.19600000000003</v>
      </c>
      <c r="H160" s="46">
        <f>A126303014X_Latest</f>
        <v>134.86600000000001</v>
      </c>
      <c r="I160" s="46">
        <f>A126291350C_Latest</f>
        <v>250.33</v>
      </c>
      <c r="J160" s="46">
        <f>A126275798A_Latest</f>
        <v>62.375</v>
      </c>
      <c r="K160" s="46">
        <f>A126299126F_Latest</f>
        <v>24.582000000000001</v>
      </c>
      <c r="L160" s="46">
        <f>A126287462V_Latest</f>
        <v>37.792999999999999</v>
      </c>
      <c r="M160" s="46">
        <f>A126281630K_Latest</f>
        <v>175.27600000000001</v>
      </c>
      <c r="N160" s="46">
        <f>A126304958A_Latest</f>
        <v>56.408999999999999</v>
      </c>
      <c r="O160" s="46">
        <f>A126293294J_Latest</f>
        <v>118.867</v>
      </c>
      <c r="P160" s="46">
        <f>A126283574R_Latest</f>
        <v>147.54499999999999</v>
      </c>
      <c r="Q160" s="46">
        <f>A126306902A_Latest</f>
        <v>53.875</v>
      </c>
      <c r="R160" s="46">
        <f>A126295238A_Latest</f>
        <v>93.67</v>
      </c>
      <c r="S160" s="46">
        <f>A126277742A_Latest</f>
        <v>31.553000000000001</v>
      </c>
      <c r="T160" s="46">
        <f>A126301070F_Latest</f>
        <v>14.42</v>
      </c>
      <c r="U160" s="46">
        <f>A126289406L_Latest</f>
        <v>17.132999999999999</v>
      </c>
      <c r="V160" s="61"/>
    </row>
    <row r="161" spans="1:22" hidden="1">
      <c r="A161" s="45"/>
      <c r="B161" s="51" t="s">
        <v>4327</v>
      </c>
      <c r="C161" s="62">
        <v>47</v>
      </c>
      <c r="D161" s="46">
        <f>A126273742C_Latest</f>
        <v>108.65</v>
      </c>
      <c r="E161" s="46">
        <f>A126297070V_Latest</f>
        <v>66.010000000000005</v>
      </c>
      <c r="F161" s="46">
        <f>A126285406R_Latest</f>
        <v>42.64</v>
      </c>
      <c r="G161" s="46">
        <f>A126279574L_Latest</f>
        <v>103.693</v>
      </c>
      <c r="H161" s="46">
        <f>A126302902C_Latest</f>
        <v>62.911000000000001</v>
      </c>
      <c r="I161" s="46">
        <f>A126291238C_Latest</f>
        <v>40.783000000000001</v>
      </c>
      <c r="J161" s="46">
        <f>A126275686J_Latest</f>
        <v>3.839</v>
      </c>
      <c r="K161" s="46">
        <f>A126299014L_Latest</f>
        <v>2.6880000000000002</v>
      </c>
      <c r="L161" s="46">
        <f>A126287350A_Latest</f>
        <v>1.151</v>
      </c>
      <c r="M161" s="46">
        <f>A126281518K_Latest</f>
        <v>56.189</v>
      </c>
      <c r="N161" s="46">
        <f>A126304846J_Latest</f>
        <v>32.261000000000003</v>
      </c>
      <c r="O161" s="46">
        <f>A126293182R_Latest</f>
        <v>23.928999999999998</v>
      </c>
      <c r="P161" s="46">
        <f>A126283462W_Latest</f>
        <v>43.664999999999999</v>
      </c>
      <c r="Q161" s="46">
        <f>A126306790V_Latest</f>
        <v>27.962</v>
      </c>
      <c r="R161" s="46">
        <f>A126295126J_Latest</f>
        <v>15.702999999999999</v>
      </c>
      <c r="S161" s="46">
        <f>A126277630J_Latest</f>
        <v>4.9569999999999999</v>
      </c>
      <c r="T161" s="46">
        <f>A126300958C_Latest</f>
        <v>3.0990000000000002</v>
      </c>
      <c r="U161" s="46">
        <f>A126289294F_Latest</f>
        <v>1.857</v>
      </c>
      <c r="V161" s="61"/>
    </row>
    <row r="162" spans="1:22" hidden="1">
      <c r="A162" s="45"/>
      <c r="B162" s="51" t="s">
        <v>4328</v>
      </c>
      <c r="C162" s="62">
        <v>48</v>
      </c>
      <c r="D162" s="46">
        <f>A126273714V_Latest</f>
        <v>163.09399999999999</v>
      </c>
      <c r="E162" s="46">
        <f>A126297042K_Latest</f>
        <v>48.110999999999997</v>
      </c>
      <c r="F162" s="46">
        <f>A126285378T_Latest</f>
        <v>114.983</v>
      </c>
      <c r="G162" s="46">
        <f>A126279546C_Latest</f>
        <v>148.18199999999999</v>
      </c>
      <c r="H162" s="46">
        <f>A126302874F_Latest</f>
        <v>39.234999999999999</v>
      </c>
      <c r="I162" s="46">
        <f>A126291210A_Latest</f>
        <v>108.947</v>
      </c>
      <c r="J162" s="46">
        <f>A126275658X_Latest</f>
        <v>19.66</v>
      </c>
      <c r="K162" s="46">
        <f>A126298986L_Latest</f>
        <v>6.2919999999999998</v>
      </c>
      <c r="L162" s="46">
        <f>A126287322T_Latest</f>
        <v>13.369</v>
      </c>
      <c r="M162" s="46">
        <f>A126281490V_Latest</f>
        <v>77.861000000000004</v>
      </c>
      <c r="N162" s="46">
        <f>A126304818X_Latest</f>
        <v>16.02</v>
      </c>
      <c r="O162" s="46">
        <f>A126293154F_Latest</f>
        <v>61.841000000000001</v>
      </c>
      <c r="P162" s="46">
        <f>A126283434L_Latest</f>
        <v>50.661000000000001</v>
      </c>
      <c r="Q162" s="46">
        <f>A126306762K_Latest</f>
        <v>16.923999999999999</v>
      </c>
      <c r="R162" s="46">
        <f>A126295098K_Latest</f>
        <v>33.737000000000002</v>
      </c>
      <c r="S162" s="46">
        <f>A126277602X_Latest</f>
        <v>14.912000000000001</v>
      </c>
      <c r="T162" s="46">
        <f>A126300930A_Latest</f>
        <v>8.875</v>
      </c>
      <c r="U162" s="46">
        <f>A126289266W_Latest</f>
        <v>6.0369999999999999</v>
      </c>
      <c r="V162" s="61"/>
    </row>
    <row r="163" spans="1:22" hidden="1">
      <c r="A163" s="45"/>
      <c r="B163" s="51" t="s">
        <v>4329</v>
      </c>
      <c r="C163" s="62">
        <v>49</v>
      </c>
      <c r="D163" s="46">
        <f>A126273770L_Latest</f>
        <v>145.00399999999999</v>
      </c>
      <c r="E163" s="46">
        <f>A126297098W_Latest</f>
        <v>35.164999999999999</v>
      </c>
      <c r="F163" s="46">
        <f>A126285434X_Latest</f>
        <v>109.839</v>
      </c>
      <c r="G163" s="46">
        <f>A126279602K_Latest</f>
        <v>133.32</v>
      </c>
      <c r="H163" s="46">
        <f>A126302930L_Latest</f>
        <v>32.72</v>
      </c>
      <c r="I163" s="46">
        <f>A126291266L_Latest</f>
        <v>100.6</v>
      </c>
      <c r="J163" s="46">
        <f>A126275714F_Latest</f>
        <v>38.875999999999998</v>
      </c>
      <c r="K163" s="46">
        <f>A126299042W_Latest</f>
        <v>15.603</v>
      </c>
      <c r="L163" s="46">
        <f>A126287378C_Latest</f>
        <v>23.273</v>
      </c>
      <c r="M163" s="46">
        <f>A126281546V_Latest</f>
        <v>41.225999999999999</v>
      </c>
      <c r="N163" s="46">
        <f>A126304874T_Latest</f>
        <v>8.1289999999999996</v>
      </c>
      <c r="O163" s="46">
        <f>A126293210L_Latest</f>
        <v>33.097000000000001</v>
      </c>
      <c r="P163" s="46">
        <f>A126283490F_Latest</f>
        <v>53.219000000000001</v>
      </c>
      <c r="Q163" s="46">
        <f>A126306818K_Latest</f>
        <v>8.9890000000000008</v>
      </c>
      <c r="R163" s="46">
        <f>A126295154T_Latest</f>
        <v>44.23</v>
      </c>
      <c r="S163" s="46">
        <f>A126277658K_Latest</f>
        <v>11.683999999999999</v>
      </c>
      <c r="T163" s="46">
        <f>A126300986L_Latest</f>
        <v>2.4449999999999998</v>
      </c>
      <c r="U163" s="46">
        <f>A126289322C_Latest</f>
        <v>9.2390000000000008</v>
      </c>
      <c r="V163" s="61"/>
    </row>
    <row r="164" spans="1:22" hidden="1">
      <c r="A164" s="45"/>
      <c r="B164" s="45" t="s">
        <v>4330</v>
      </c>
      <c r="C164" s="62">
        <v>50</v>
      </c>
      <c r="D164" s="46">
        <f>A126273734C_Latest</f>
        <v>1305.9870000000001</v>
      </c>
      <c r="E164" s="46">
        <f>A126297062V_Latest</f>
        <v>687.35400000000004</v>
      </c>
      <c r="F164" s="46">
        <f>A126285398A_Latest</f>
        <v>618.63199999999995</v>
      </c>
      <c r="G164" s="46">
        <f>A126279566L_Latest</f>
        <v>1245.6790000000001</v>
      </c>
      <c r="H164" s="46">
        <f>A126302894R_Latest</f>
        <v>652.73099999999999</v>
      </c>
      <c r="I164" s="46">
        <f>A126291230K_Latest</f>
        <v>592.94799999999998</v>
      </c>
      <c r="J164" s="46">
        <f>A126275678J_Latest</f>
        <v>304.964</v>
      </c>
      <c r="K164" s="46">
        <f>A126299006L_Latest</f>
        <v>157.17099999999999</v>
      </c>
      <c r="L164" s="46">
        <f>A126287342A_Latest</f>
        <v>147.79300000000001</v>
      </c>
      <c r="M164" s="46">
        <f>A126281510T_Latest</f>
        <v>570.24400000000003</v>
      </c>
      <c r="N164" s="46">
        <f>A126304838J_Latest</f>
        <v>309.71199999999999</v>
      </c>
      <c r="O164" s="46">
        <f>A126293174R_Latest</f>
        <v>260.53100000000001</v>
      </c>
      <c r="P164" s="46">
        <f>A126283454W_Latest</f>
        <v>370.471</v>
      </c>
      <c r="Q164" s="46">
        <f>A126306782V_Latest</f>
        <v>185.84800000000001</v>
      </c>
      <c r="R164" s="46">
        <f>A126295118J_Latest</f>
        <v>184.624</v>
      </c>
      <c r="S164" s="46">
        <f>A126277622J_Latest</f>
        <v>60.308</v>
      </c>
      <c r="T164" s="46">
        <f>A126300950K_Latest</f>
        <v>34.622999999999998</v>
      </c>
      <c r="U164" s="46">
        <f>A126289286F_Latest</f>
        <v>25.684000000000001</v>
      </c>
      <c r="V164" s="61"/>
    </row>
    <row r="165" spans="1:22" hidden="1">
      <c r="A165" s="44" t="s">
        <v>4331</v>
      </c>
      <c r="B165" s="45"/>
      <c r="C165" s="62">
        <v>51</v>
      </c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61"/>
    </row>
    <row r="166" spans="1:22" hidden="1">
      <c r="A166" s="45"/>
      <c r="B166" s="45" t="s">
        <v>4332</v>
      </c>
      <c r="C166" s="62">
        <v>52</v>
      </c>
      <c r="D166" s="46">
        <f>A126273774W_Latest</f>
        <v>1137.356</v>
      </c>
      <c r="E166" s="46">
        <f>A126297102A_Latest</f>
        <v>568.88699999999994</v>
      </c>
      <c r="F166" s="46">
        <f>A126285438J_Latest</f>
        <v>568.47</v>
      </c>
      <c r="G166" s="46">
        <f>A126279606V_Latest</f>
        <v>1125.3030000000001</v>
      </c>
      <c r="H166" s="46">
        <f>A126302934W_Latest</f>
        <v>564.20699999999999</v>
      </c>
      <c r="I166" s="46">
        <f>A126291270C_Latest</f>
        <v>561.096</v>
      </c>
      <c r="J166" s="46">
        <f>A126275718R_Latest</f>
        <v>173.60599999999999</v>
      </c>
      <c r="K166" s="46">
        <f>A126299046F_Latest</f>
        <v>87.516000000000005</v>
      </c>
      <c r="L166" s="46">
        <f>A126287382V_Latest</f>
        <v>86.09</v>
      </c>
      <c r="M166" s="46">
        <f>A126281550K_Latest</f>
        <v>696.99800000000005</v>
      </c>
      <c r="N166" s="46">
        <f>A126304878A_Latest</f>
        <v>355.80700000000002</v>
      </c>
      <c r="O166" s="46">
        <f>A126293214W_Latest</f>
        <v>341.19099999999997</v>
      </c>
      <c r="P166" s="46">
        <f>A126283494R_Latest</f>
        <v>254.69900000000001</v>
      </c>
      <c r="Q166" s="46">
        <f>A126306822A_Latest</f>
        <v>120.883</v>
      </c>
      <c r="R166" s="46">
        <f>A126295158A_Latest</f>
        <v>133.816</v>
      </c>
      <c r="S166" s="46">
        <f>A126277662A_Latest</f>
        <v>12.053000000000001</v>
      </c>
      <c r="T166" s="46">
        <f>A126300990C_Latest</f>
        <v>4.68</v>
      </c>
      <c r="U166" s="46">
        <f>A126289326L_Latest</f>
        <v>7.3730000000000002</v>
      </c>
      <c r="V166" s="61"/>
    </row>
    <row r="167" spans="1:22" hidden="1">
      <c r="A167" s="45"/>
      <c r="B167" s="45" t="s">
        <v>4333</v>
      </c>
      <c r="C167" s="62">
        <v>53</v>
      </c>
      <c r="D167" s="46">
        <f>A126273746L_Latest</f>
        <v>8275.7289999999994</v>
      </c>
      <c r="E167" s="46">
        <f>A126297074C_Latest</f>
        <v>4113.8059999999996</v>
      </c>
      <c r="F167" s="46">
        <f>A126285410F_Latest</f>
        <v>4161.9229999999998</v>
      </c>
      <c r="G167" s="46">
        <f>A126279578W_Latest</f>
        <v>7877.39</v>
      </c>
      <c r="H167" s="46">
        <f>A126302906L_Latest</f>
        <v>3895.8710000000001</v>
      </c>
      <c r="I167" s="46">
        <f>A126291242V_Latest</f>
        <v>3981.52</v>
      </c>
      <c r="J167" s="46">
        <f>A126275690X_Latest</f>
        <v>1120.9829999999999</v>
      </c>
      <c r="K167" s="46">
        <f>A126299018W_Latest</f>
        <v>560.50699999999995</v>
      </c>
      <c r="L167" s="46">
        <f>A126287354K_Latest</f>
        <v>560.476</v>
      </c>
      <c r="M167" s="46">
        <f>A126281522A_Latest</f>
        <v>3758.92</v>
      </c>
      <c r="N167" s="46">
        <f>A126304850X_Latest</f>
        <v>1882.4380000000001</v>
      </c>
      <c r="O167" s="46">
        <f>A126293186X_Latest</f>
        <v>1876.482</v>
      </c>
      <c r="P167" s="46">
        <f>A126283466F_Latest</f>
        <v>2997.4870000000001</v>
      </c>
      <c r="Q167" s="46">
        <f>A126306794C_Latest</f>
        <v>1452.925</v>
      </c>
      <c r="R167" s="46">
        <f>A126295130X_Latest</f>
        <v>1544.5619999999999</v>
      </c>
      <c r="S167" s="46">
        <f>A126277634T_Latest</f>
        <v>398.33800000000002</v>
      </c>
      <c r="T167" s="46">
        <f>A126300962V_Latest</f>
        <v>217.935</v>
      </c>
      <c r="U167" s="46">
        <f>A126289298R_Latest</f>
        <v>180.40299999999999</v>
      </c>
      <c r="V167" s="61"/>
    </row>
    <row r="168" spans="1:22" hidden="1">
      <c r="A168" s="44" t="s">
        <v>4334</v>
      </c>
      <c r="B168" s="45"/>
      <c r="C168" s="62">
        <v>54</v>
      </c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61"/>
    </row>
    <row r="169" spans="1:22" hidden="1">
      <c r="A169" s="45"/>
      <c r="B169" s="45" t="s">
        <v>4335</v>
      </c>
      <c r="C169" s="62">
        <v>55</v>
      </c>
      <c r="D169" s="46">
        <f>A126273778F_Latest</f>
        <v>944.39499999999998</v>
      </c>
      <c r="E169" s="46">
        <f>A126297106K_Latest</f>
        <v>442.99900000000002</v>
      </c>
      <c r="F169" s="46">
        <f>A126285442X_Latest</f>
        <v>501.39600000000002</v>
      </c>
      <c r="G169" s="46">
        <f>A126279610K_Latest</f>
        <v>930.96900000000005</v>
      </c>
      <c r="H169" s="46">
        <f>A126302938F_Latest</f>
        <v>437.48899999999998</v>
      </c>
      <c r="I169" s="46">
        <f>A126291274L_Latest</f>
        <v>493.48</v>
      </c>
      <c r="J169" s="46">
        <f>A126275722F_Latest</f>
        <v>126.898</v>
      </c>
      <c r="K169" s="46">
        <f>A126299050W_Latest</f>
        <v>61.825000000000003</v>
      </c>
      <c r="L169" s="46">
        <f>A126287386C_Latest</f>
        <v>65.072999999999993</v>
      </c>
      <c r="M169" s="46">
        <f>A126281554V_Latest</f>
        <v>554.19200000000001</v>
      </c>
      <c r="N169" s="46">
        <f>A126304882T_Latest</f>
        <v>263.39600000000002</v>
      </c>
      <c r="O169" s="46">
        <f>A126293218F_Latest</f>
        <v>290.79599999999999</v>
      </c>
      <c r="P169" s="46">
        <f>A126283498X_Latest</f>
        <v>249.87799999999999</v>
      </c>
      <c r="Q169" s="46">
        <f>A126306826K_Latest</f>
        <v>112.268</v>
      </c>
      <c r="R169" s="46">
        <f>A126295162T_Latest</f>
        <v>137.61099999999999</v>
      </c>
      <c r="S169" s="46">
        <f>A126277666K_Latest</f>
        <v>13.426</v>
      </c>
      <c r="T169" s="46">
        <f>A126300994L_Latest</f>
        <v>5.51</v>
      </c>
      <c r="U169" s="46">
        <f>A126289330C_Latest</f>
        <v>7.9160000000000004</v>
      </c>
      <c r="V169" s="61"/>
    </row>
    <row r="170" spans="1:22" hidden="1">
      <c r="A170" s="45"/>
      <c r="B170" s="45" t="s">
        <v>4336</v>
      </c>
      <c r="C170" s="62">
        <v>56</v>
      </c>
      <c r="D170" s="46">
        <f>A126273822C_Latest</f>
        <v>8468.69</v>
      </c>
      <c r="E170" s="46">
        <f>A126297150V_Latest</f>
        <v>4239.6940000000004</v>
      </c>
      <c r="F170" s="46">
        <f>A126285486A_Latest</f>
        <v>4228.9960000000001</v>
      </c>
      <c r="G170" s="46">
        <f>A126279654L_Latest</f>
        <v>8071.7240000000002</v>
      </c>
      <c r="H170" s="46">
        <f>A126302982R_Latest</f>
        <v>4022.5880000000002</v>
      </c>
      <c r="I170" s="46">
        <f>A126291318C_Latest</f>
        <v>4049.136</v>
      </c>
      <c r="J170" s="46">
        <f>A126275766J_Latest</f>
        <v>1167.692</v>
      </c>
      <c r="K170" s="46">
        <f>A126299094X_Latest</f>
        <v>586.19799999999998</v>
      </c>
      <c r="L170" s="46">
        <f>A126287430A_Latest</f>
        <v>581.49300000000005</v>
      </c>
      <c r="M170" s="46">
        <f>A126281598W_Latest</f>
        <v>3901.7260000000001</v>
      </c>
      <c r="N170" s="46">
        <f>A126304926J_Latest</f>
        <v>1974.8489999999999</v>
      </c>
      <c r="O170" s="46">
        <f>A126293262R_Latest</f>
        <v>1926.876</v>
      </c>
      <c r="P170" s="46">
        <f>A126283542W_Latest</f>
        <v>3002.3069999999998</v>
      </c>
      <c r="Q170" s="46">
        <f>A126306870V_Latest</f>
        <v>1461.54</v>
      </c>
      <c r="R170" s="46">
        <f>A126295206J_Latest</f>
        <v>1540.7670000000001</v>
      </c>
      <c r="S170" s="46">
        <f>A126277710J_Latest</f>
        <v>396.96600000000001</v>
      </c>
      <c r="T170" s="46">
        <f>A126301038F_Latest</f>
        <v>217.10599999999999</v>
      </c>
      <c r="U170" s="46">
        <f>A126289374F_Latest</f>
        <v>179.86</v>
      </c>
      <c r="V170" s="61"/>
    </row>
    <row r="171" spans="1:22" hidden="1">
      <c r="A171" s="44" t="s">
        <v>4337</v>
      </c>
      <c r="B171" s="45"/>
      <c r="C171" s="62">
        <v>57</v>
      </c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61"/>
    </row>
    <row r="172" spans="1:22" hidden="1">
      <c r="A172" s="45"/>
      <c r="B172" s="45" t="s">
        <v>4338</v>
      </c>
      <c r="C172" s="62">
        <v>58</v>
      </c>
      <c r="D172" s="46">
        <f>A126273782W_Latest</f>
        <v>1538.6</v>
      </c>
      <c r="E172" s="46">
        <f>A126297110A_Latest</f>
        <v>747.12800000000004</v>
      </c>
      <c r="F172" s="46">
        <f>A126285446J_Latest</f>
        <v>791.47199999999998</v>
      </c>
      <c r="G172" s="46">
        <f>A126279614V_Latest</f>
        <v>1520.6990000000001</v>
      </c>
      <c r="H172" s="46">
        <f>A126302942W_Latest</f>
        <v>739.55600000000004</v>
      </c>
      <c r="I172" s="46">
        <f>A126291278W_Latest</f>
        <v>781.14200000000005</v>
      </c>
      <c r="J172" s="46">
        <f>A126275726R_Latest</f>
        <v>216.941</v>
      </c>
      <c r="K172" s="46">
        <f>A126299054F_Latest</f>
        <v>107.926</v>
      </c>
      <c r="L172" s="46">
        <f>A126287390V_Latest</f>
        <v>109.01600000000001</v>
      </c>
      <c r="M172" s="46">
        <f>A126281558C_Latest</f>
        <v>925.30399999999997</v>
      </c>
      <c r="N172" s="46">
        <f>A126304886A_Latest</f>
        <v>454.56200000000001</v>
      </c>
      <c r="O172" s="46">
        <f>A126293222W_Latest</f>
        <v>470.74299999999999</v>
      </c>
      <c r="P172" s="46">
        <f>A126283502C_Latest</f>
        <v>378.45299999999997</v>
      </c>
      <c r="Q172" s="46">
        <f>A126306830A_Latest</f>
        <v>177.06899999999999</v>
      </c>
      <c r="R172" s="46">
        <f>A126295166A_Latest</f>
        <v>201.38399999999999</v>
      </c>
      <c r="S172" s="46">
        <f>A126277670A_Latest</f>
        <v>17.901</v>
      </c>
      <c r="T172" s="46">
        <f>A126300998W_Latest</f>
        <v>7.5709999999999997</v>
      </c>
      <c r="U172" s="46">
        <f>A126289334L_Latest</f>
        <v>10.33</v>
      </c>
      <c r="V172" s="61"/>
    </row>
    <row r="173" spans="1:22" hidden="1">
      <c r="A173" s="45"/>
      <c r="B173" s="51" t="s">
        <v>4339</v>
      </c>
      <c r="C173" s="62">
        <v>59</v>
      </c>
      <c r="D173" s="46">
        <f>A126273750C_Latest</f>
        <v>543.15200000000004</v>
      </c>
      <c r="E173" s="46">
        <f>A126297078L_Latest</f>
        <v>264.75799999999998</v>
      </c>
      <c r="F173" s="46">
        <f>A126285414R_Latest</f>
        <v>278.39400000000001</v>
      </c>
      <c r="G173" s="46">
        <f>A126279582L_Latest</f>
        <v>535.57299999999998</v>
      </c>
      <c r="H173" s="46">
        <f>A126302910C_Latest</f>
        <v>262.13900000000001</v>
      </c>
      <c r="I173" s="46">
        <f>A126291246C_Latest</f>
        <v>273.43400000000003</v>
      </c>
      <c r="J173" s="46">
        <f>A126275694J_Latest</f>
        <v>83.563000000000002</v>
      </c>
      <c r="K173" s="46">
        <f>A126299022L_Latest</f>
        <v>41.415999999999997</v>
      </c>
      <c r="L173" s="46">
        <f>A126287358V_Latest</f>
        <v>42.146999999999998</v>
      </c>
      <c r="M173" s="46">
        <f>A126281526K_Latest</f>
        <v>325.88600000000002</v>
      </c>
      <c r="N173" s="46">
        <f>A126304854J_Latest</f>
        <v>164.64099999999999</v>
      </c>
      <c r="O173" s="46">
        <f>A126293190R_Latest</f>
        <v>161.244</v>
      </c>
      <c r="P173" s="46">
        <f>A126283470W_Latest</f>
        <v>126.124</v>
      </c>
      <c r="Q173" s="46">
        <f>A126306798L_Latest</f>
        <v>56.081000000000003</v>
      </c>
      <c r="R173" s="46">
        <f>A126295134J_Latest</f>
        <v>70.043000000000006</v>
      </c>
      <c r="S173" s="46">
        <f>A126277638A_Latest</f>
        <v>7.5780000000000003</v>
      </c>
      <c r="T173" s="46">
        <f>A126300966C_Latest</f>
        <v>2.6190000000000002</v>
      </c>
      <c r="U173" s="46">
        <f>A126289302V_Latest</f>
        <v>4.96</v>
      </c>
      <c r="V173" s="61"/>
    </row>
    <row r="174" spans="1:22" hidden="1">
      <c r="A174" s="45"/>
      <c r="B174" s="51" t="s">
        <v>4340</v>
      </c>
      <c r="C174" s="62">
        <v>60</v>
      </c>
      <c r="D174" s="46">
        <f>A126273858F_Latest</f>
        <v>594.20500000000004</v>
      </c>
      <c r="E174" s="46">
        <f>A126297186W_Latest</f>
        <v>304.12900000000002</v>
      </c>
      <c r="F174" s="46">
        <f>A126285522X_Latest</f>
        <v>290.07600000000002</v>
      </c>
      <c r="G174" s="46">
        <f>A126279690W_Latest</f>
        <v>589.73</v>
      </c>
      <c r="H174" s="46">
        <f>A126303018J_Latest</f>
        <v>302.06799999999998</v>
      </c>
      <c r="I174" s="46">
        <f>A126291354L_Latest</f>
        <v>287.66199999999998</v>
      </c>
      <c r="J174" s="46">
        <f>A126275802F_Latest</f>
        <v>90.043000000000006</v>
      </c>
      <c r="K174" s="46">
        <f>A126299130W_Latest</f>
        <v>46.1</v>
      </c>
      <c r="L174" s="46">
        <f>A126287466C_Latest</f>
        <v>43.942999999999998</v>
      </c>
      <c r="M174" s="46">
        <f>A126281634V_Latest</f>
        <v>371.11200000000002</v>
      </c>
      <c r="N174" s="46">
        <f>A126304962T_Latest</f>
        <v>191.166</v>
      </c>
      <c r="O174" s="46">
        <f>A126293298T_Latest</f>
        <v>179.946</v>
      </c>
      <c r="P174" s="46">
        <f>A126283578X_Latest</f>
        <v>128.57499999999999</v>
      </c>
      <c r="Q174" s="46">
        <f>A126306906K_Latest</f>
        <v>64.802000000000007</v>
      </c>
      <c r="R174" s="46">
        <f>A126295242T_Latest</f>
        <v>63.773000000000003</v>
      </c>
      <c r="S174" s="46">
        <f>A126277746K_Latest</f>
        <v>4.4749999999999996</v>
      </c>
      <c r="T174" s="46">
        <f>A126301074R_Latest</f>
        <v>2.0619999999999998</v>
      </c>
      <c r="U174" s="46">
        <f>A126289410C_Latest</f>
        <v>2.4129999999999998</v>
      </c>
      <c r="V174" s="61"/>
    </row>
    <row r="175" spans="1:22" hidden="1">
      <c r="A175" s="45"/>
      <c r="B175" s="51" t="s">
        <v>4341</v>
      </c>
      <c r="C175" s="62">
        <v>61</v>
      </c>
      <c r="D175" s="46">
        <f>A126273826L_Latest</f>
        <v>401.24299999999999</v>
      </c>
      <c r="E175" s="46">
        <f>A126297154C_Latest</f>
        <v>178.24100000000001</v>
      </c>
      <c r="F175" s="46">
        <f>A126285490T_Latest</f>
        <v>223.00200000000001</v>
      </c>
      <c r="G175" s="46">
        <f>A126279658W_Latest</f>
        <v>395.39600000000002</v>
      </c>
      <c r="H175" s="46">
        <f>A126302986X_Latest</f>
        <v>175.35</v>
      </c>
      <c r="I175" s="46">
        <f>A126291322V_Latest</f>
        <v>220.04599999999999</v>
      </c>
      <c r="J175" s="46">
        <f>A126275770X_Latest</f>
        <v>43.335000000000001</v>
      </c>
      <c r="K175" s="46">
        <f>A126299098J_Latest</f>
        <v>20.408999999999999</v>
      </c>
      <c r="L175" s="46">
        <f>A126287434K_Latest</f>
        <v>22.925999999999998</v>
      </c>
      <c r="M175" s="46">
        <f>A126281602A_Latest</f>
        <v>228.30600000000001</v>
      </c>
      <c r="N175" s="46">
        <f>A126304930X_Latest</f>
        <v>98.754000000000005</v>
      </c>
      <c r="O175" s="46">
        <f>A126293266X_Latest</f>
        <v>129.55199999999999</v>
      </c>
      <c r="P175" s="46">
        <f>A126283546F_Latest</f>
        <v>123.754</v>
      </c>
      <c r="Q175" s="46">
        <f>A126306874C_Latest</f>
        <v>56.186</v>
      </c>
      <c r="R175" s="46">
        <f>A126295210X_Latest</f>
        <v>67.567999999999998</v>
      </c>
      <c r="S175" s="46">
        <f>A126277714T_Latest</f>
        <v>5.8479999999999999</v>
      </c>
      <c r="T175" s="46">
        <f>A126301042W_Latest</f>
        <v>2.891</v>
      </c>
      <c r="U175" s="46">
        <f>A126289378R_Latest</f>
        <v>2.956</v>
      </c>
      <c r="V175" s="61"/>
    </row>
    <row r="176" spans="1:22" hidden="1">
      <c r="A176" s="45"/>
      <c r="B176" s="45" t="s">
        <v>4342</v>
      </c>
      <c r="C176" s="62">
        <v>62</v>
      </c>
      <c r="D176" s="46">
        <f>A126273830C_Latest</f>
        <v>7874.4859999999999</v>
      </c>
      <c r="E176" s="46">
        <f>A126297158L_Latest</f>
        <v>3935.5650000000001</v>
      </c>
      <c r="F176" s="46">
        <f>A126285494A_Latest</f>
        <v>3938.9209999999998</v>
      </c>
      <c r="G176" s="46">
        <f>A126279662L_Latest</f>
        <v>7481.9949999999999</v>
      </c>
      <c r="H176" s="46">
        <f>A126302990R_Latest</f>
        <v>3720.5210000000002</v>
      </c>
      <c r="I176" s="46">
        <f>A126291326C_Latest</f>
        <v>3761.4740000000002</v>
      </c>
      <c r="J176" s="46">
        <f>A126275774J_Latest</f>
        <v>1077.6489999999999</v>
      </c>
      <c r="K176" s="46">
        <f>A126299102L_Latest</f>
        <v>540.09799999999996</v>
      </c>
      <c r="L176" s="46">
        <f>A126287438V_Latest</f>
        <v>537.54999999999995</v>
      </c>
      <c r="M176" s="46">
        <f>A126281606K_Latest</f>
        <v>3530.614</v>
      </c>
      <c r="N176" s="46">
        <f>A126304934J_Latest</f>
        <v>1783.684</v>
      </c>
      <c r="O176" s="46">
        <f>A126293270R_Latest</f>
        <v>1746.93</v>
      </c>
      <c r="P176" s="46">
        <f>A126283550W_Latest</f>
        <v>2873.732</v>
      </c>
      <c r="Q176" s="46">
        <f>A126306878L_Latest</f>
        <v>1396.739</v>
      </c>
      <c r="R176" s="46">
        <f>A126295214J_Latest</f>
        <v>1476.9939999999999</v>
      </c>
      <c r="S176" s="46">
        <f>A126277718A_Latest</f>
        <v>392.49099999999999</v>
      </c>
      <c r="T176" s="46">
        <f>A126301046F_Latest</f>
        <v>215.04400000000001</v>
      </c>
      <c r="U176" s="46">
        <f>A126289382F_Latest</f>
        <v>177.447</v>
      </c>
      <c r="V176" s="61"/>
    </row>
    <row r="177" spans="1:22" hidden="1">
      <c r="A177" s="44" t="s">
        <v>4289</v>
      </c>
      <c r="B177" s="45"/>
      <c r="C177" s="62">
        <v>63</v>
      </c>
      <c r="D177" s="46">
        <f>A126273702K_Latest</f>
        <v>9413.0849999999991</v>
      </c>
      <c r="E177" s="46">
        <f>A126297030A_Latest</f>
        <v>4682.6930000000002</v>
      </c>
      <c r="F177" s="46">
        <f>A126285366J_Latest</f>
        <v>4730.393</v>
      </c>
      <c r="G177" s="46">
        <f>A126279534V_Latest</f>
        <v>9002.6929999999993</v>
      </c>
      <c r="H177" s="46">
        <f>A126302862W_Latest</f>
        <v>4460.0770000000002</v>
      </c>
      <c r="I177" s="46">
        <f>A126291198W_Latest</f>
        <v>4542.616</v>
      </c>
      <c r="J177" s="46">
        <f>A126275646R_Latest</f>
        <v>1294.5899999999999</v>
      </c>
      <c r="K177" s="46">
        <f>A126298974C_Latest</f>
        <v>648.024</v>
      </c>
      <c r="L177" s="46">
        <f>A126287310J_Latest</f>
        <v>646.56600000000003</v>
      </c>
      <c r="M177" s="46">
        <f>A126281478C_Latest</f>
        <v>4455.9179999999997</v>
      </c>
      <c r="N177" s="46">
        <f>A126304806R_Latest</f>
        <v>2238.2449999999999</v>
      </c>
      <c r="O177" s="46">
        <f>A126293142W_Latest</f>
        <v>2217.6729999999998</v>
      </c>
      <c r="P177" s="46">
        <f>A126283422C_Latest</f>
        <v>3252.1849999999999</v>
      </c>
      <c r="Q177" s="46">
        <f>A126306750A_Latest</f>
        <v>1573.808</v>
      </c>
      <c r="R177" s="46">
        <f>A126295086A_Latest</f>
        <v>1678.377</v>
      </c>
      <c r="S177" s="46">
        <f>A126277590A_Latest</f>
        <v>410.392</v>
      </c>
      <c r="T177" s="46">
        <f>A126300918K_Latest</f>
        <v>222.61500000000001</v>
      </c>
      <c r="U177" s="46">
        <f>A126289254L_Latest</f>
        <v>187.77600000000001</v>
      </c>
      <c r="V177" s="61"/>
    </row>
    <row r="178" spans="1:22" hidden="1">
      <c r="A178" s="41" t="s">
        <v>4343</v>
      </c>
      <c r="B178" s="42"/>
      <c r="C178" s="62">
        <v>64</v>
      </c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61"/>
    </row>
    <row r="179" spans="1:22" hidden="1">
      <c r="A179" s="44" t="s">
        <v>4344</v>
      </c>
      <c r="B179" s="45"/>
      <c r="C179" s="62">
        <v>65</v>
      </c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61"/>
    </row>
    <row r="180" spans="1:22" hidden="1">
      <c r="A180" s="45"/>
      <c r="B180" s="45" t="s">
        <v>4345</v>
      </c>
      <c r="C180" s="62">
        <v>66</v>
      </c>
      <c r="D180" s="46">
        <f>A126273718C_Latest</f>
        <v>1249.259</v>
      </c>
      <c r="E180" s="46">
        <f>A126297046V_Latest</f>
        <v>821.14099999999996</v>
      </c>
      <c r="F180" s="46">
        <f>A126285382J_Latest</f>
        <v>428.11700000000002</v>
      </c>
      <c r="G180" s="46">
        <f>A126279550V_Latest</f>
        <v>1082.5360000000001</v>
      </c>
      <c r="H180" s="46">
        <f>A126302878R_Latest</f>
        <v>708.70899999999995</v>
      </c>
      <c r="I180" s="46">
        <f>A126291214K_Latest</f>
        <v>373.827</v>
      </c>
      <c r="J180" s="46">
        <f>A126275662R_Latest</f>
        <v>20.568000000000001</v>
      </c>
      <c r="K180" s="46">
        <f>A126298990C_Latest</f>
        <v>14.531000000000001</v>
      </c>
      <c r="L180" s="46">
        <f>A126287326A_Latest</f>
        <v>6.0369999999999999</v>
      </c>
      <c r="M180" s="46">
        <f>A126281494C_Latest</f>
        <v>443.36900000000003</v>
      </c>
      <c r="N180" s="46">
        <f>A126304822R_Latest</f>
        <v>297.63400000000001</v>
      </c>
      <c r="O180" s="46">
        <f>A126293158R_Latest</f>
        <v>145.73500000000001</v>
      </c>
      <c r="P180" s="46">
        <f>A126283438W_Latest</f>
        <v>618.6</v>
      </c>
      <c r="Q180" s="46">
        <f>A126306766V_Latest</f>
        <v>396.54399999999998</v>
      </c>
      <c r="R180" s="46">
        <f>A126295102R_Latest</f>
        <v>222.05600000000001</v>
      </c>
      <c r="S180" s="46">
        <f>A126277606J_Latest</f>
        <v>166.72200000000001</v>
      </c>
      <c r="T180" s="46">
        <f>A126300934K_Latest</f>
        <v>112.432</v>
      </c>
      <c r="U180" s="46">
        <f>A126289270L_Latest</f>
        <v>54.29</v>
      </c>
      <c r="V180" s="61"/>
    </row>
    <row r="181" spans="1:22" hidden="1">
      <c r="A181" s="45"/>
      <c r="B181" s="45" t="s">
        <v>4346</v>
      </c>
      <c r="C181" s="62">
        <v>67</v>
      </c>
      <c r="D181" s="46">
        <f>A126273786F_Latest</f>
        <v>71.694999999999993</v>
      </c>
      <c r="E181" s="46">
        <f>A126297114K_Latest</f>
        <v>42.19</v>
      </c>
      <c r="F181" s="46">
        <f>A126285450X_Latest</f>
        <v>29.504999999999999</v>
      </c>
      <c r="G181" s="46">
        <f>A126279618C_Latest</f>
        <v>67.397999999999996</v>
      </c>
      <c r="H181" s="46">
        <f>A126302946F_Latest</f>
        <v>38.823</v>
      </c>
      <c r="I181" s="46">
        <f>A126291282L_Latest</f>
        <v>28.576000000000001</v>
      </c>
      <c r="J181" s="46">
        <f>A126275730F_Latest</f>
        <v>3.5859999999999999</v>
      </c>
      <c r="K181" s="46">
        <f>A126299058R_Latest</f>
        <v>1.772</v>
      </c>
      <c r="L181" s="46">
        <f>A126287394C_Latest</f>
        <v>1.8140000000000001</v>
      </c>
      <c r="M181" s="46">
        <f>A126281562V_Latest</f>
        <v>33.036999999999999</v>
      </c>
      <c r="N181" s="46">
        <f>A126304890T_Latest</f>
        <v>18.074000000000002</v>
      </c>
      <c r="O181" s="46">
        <f>A126293226F_Latest</f>
        <v>14.962999999999999</v>
      </c>
      <c r="P181" s="46">
        <f>A126283506L_Latest</f>
        <v>30.774999999999999</v>
      </c>
      <c r="Q181" s="46">
        <f>A126306834K_Latest</f>
        <v>18.975999999999999</v>
      </c>
      <c r="R181" s="46">
        <f>A126295170T_Latest</f>
        <v>11.798999999999999</v>
      </c>
      <c r="S181" s="46">
        <f>A126277674K_Latest</f>
        <v>4.2969999999999997</v>
      </c>
      <c r="T181" s="46">
        <f>A126301002C_Latest</f>
        <v>3.3679999999999999</v>
      </c>
      <c r="U181" s="46">
        <f>A126289338W_Latest</f>
        <v>0.92900000000000005</v>
      </c>
      <c r="V181" s="61"/>
    </row>
    <row r="182" spans="1:22" hidden="1">
      <c r="A182" s="45"/>
      <c r="B182" s="51" t="s">
        <v>4323</v>
      </c>
      <c r="C182" s="62">
        <v>68</v>
      </c>
      <c r="D182" s="46">
        <f>A126273738L_Latest</f>
        <v>26.824999999999999</v>
      </c>
      <c r="E182" s="46">
        <f>A126297066C_Latest</f>
        <v>19.224</v>
      </c>
      <c r="F182" s="46">
        <f>A126285402F_Latest</f>
        <v>7.601</v>
      </c>
      <c r="G182" s="46">
        <f>A126279570C_Latest</f>
        <v>25.206</v>
      </c>
      <c r="H182" s="46">
        <f>A126302898X_Latest</f>
        <v>17.738</v>
      </c>
      <c r="I182" s="46">
        <f>A126291234V_Latest</f>
        <v>7.468</v>
      </c>
      <c r="J182" s="46">
        <f>A126275682X_Latest</f>
        <v>1.1850000000000001</v>
      </c>
      <c r="K182" s="46">
        <f>A126299010C_Latest</f>
        <v>0</v>
      </c>
      <c r="L182" s="46">
        <f>A126287346K_Latest</f>
        <v>1.1850000000000001</v>
      </c>
      <c r="M182" s="46">
        <f>A126281514A_Latest</f>
        <v>13.039</v>
      </c>
      <c r="N182" s="46">
        <f>A126304842X_Latest</f>
        <v>9.766</v>
      </c>
      <c r="O182" s="46">
        <f>A126293178X_Latest</f>
        <v>3.2730000000000001</v>
      </c>
      <c r="P182" s="46">
        <f>A126283458F_Latest</f>
        <v>10.981999999999999</v>
      </c>
      <c r="Q182" s="46">
        <f>A126306786C_Latest</f>
        <v>7.9720000000000004</v>
      </c>
      <c r="R182" s="46">
        <f>A126295122X_Latest</f>
        <v>3.01</v>
      </c>
      <c r="S182" s="46">
        <f>A126277626T_Latest</f>
        <v>1.619</v>
      </c>
      <c r="T182" s="46">
        <f>A126300954V_Latest</f>
        <v>1.486</v>
      </c>
      <c r="U182" s="46">
        <f>A126289290W_Latest</f>
        <v>0.13300000000000001</v>
      </c>
      <c r="V182" s="61"/>
    </row>
    <row r="183" spans="1:22" hidden="1">
      <c r="A183" s="45"/>
      <c r="B183" s="51" t="s">
        <v>4324</v>
      </c>
      <c r="C183" s="62">
        <v>69</v>
      </c>
      <c r="D183" s="46">
        <f>A126273834L_Latest</f>
        <v>21.465</v>
      </c>
      <c r="E183" s="46">
        <f>A126297162C_Latest</f>
        <v>13.635</v>
      </c>
      <c r="F183" s="46">
        <f>A126285498K_Latest</f>
        <v>7.8310000000000004</v>
      </c>
      <c r="G183" s="46">
        <f>A126279666W_Latest</f>
        <v>19.652000000000001</v>
      </c>
      <c r="H183" s="46">
        <f>A126302994X_Latest</f>
        <v>12.552</v>
      </c>
      <c r="I183" s="46">
        <f>A126291330V_Latest</f>
        <v>7.1</v>
      </c>
      <c r="J183" s="46">
        <f>A126275778T_Latest</f>
        <v>0</v>
      </c>
      <c r="K183" s="46">
        <f>A126299106W_Latest</f>
        <v>0</v>
      </c>
      <c r="L183" s="46">
        <f>A126287442K_Latest</f>
        <v>0</v>
      </c>
      <c r="M183" s="46">
        <f>A126281610A_Latest</f>
        <v>9.6690000000000005</v>
      </c>
      <c r="N183" s="46">
        <f>A126304938T_Latest</f>
        <v>5.8920000000000003</v>
      </c>
      <c r="O183" s="46">
        <f>A126293274X_Latest</f>
        <v>3.7770000000000001</v>
      </c>
      <c r="P183" s="46">
        <f>A126283554F_Latest</f>
        <v>9.9830000000000005</v>
      </c>
      <c r="Q183" s="46">
        <f>A126306882C_Latest</f>
        <v>6.66</v>
      </c>
      <c r="R183" s="46">
        <f>A126295218T_Latest</f>
        <v>3.323</v>
      </c>
      <c r="S183" s="46">
        <f>A126277722T_Latest</f>
        <v>1.8129999999999999</v>
      </c>
      <c r="T183" s="46">
        <f>A126301050W_Latest</f>
        <v>1.0820000000000001</v>
      </c>
      <c r="U183" s="46">
        <f>A126289386R_Latest</f>
        <v>0.73099999999999998</v>
      </c>
      <c r="V183" s="61"/>
    </row>
    <row r="184" spans="1:22" hidden="1">
      <c r="A184" s="45"/>
      <c r="B184" s="51" t="s">
        <v>4325</v>
      </c>
      <c r="C184" s="62">
        <v>70</v>
      </c>
      <c r="D184" s="46">
        <f>A126273838W_Latest</f>
        <v>23.405000000000001</v>
      </c>
      <c r="E184" s="46">
        <f>A126297166L_Latest</f>
        <v>9.3320000000000007</v>
      </c>
      <c r="F184" s="46">
        <f>A126285502R_Latest</f>
        <v>14.073</v>
      </c>
      <c r="G184" s="46">
        <f>A126279670L_Latest</f>
        <v>22.54</v>
      </c>
      <c r="H184" s="46">
        <f>A126302998J_Latest</f>
        <v>8.532</v>
      </c>
      <c r="I184" s="46">
        <f>A126291334C_Latest</f>
        <v>14.007999999999999</v>
      </c>
      <c r="J184" s="46">
        <f>A126275782J_Latest</f>
        <v>2.4009999999999998</v>
      </c>
      <c r="K184" s="46">
        <f>A126299110L_Latest</f>
        <v>1.772</v>
      </c>
      <c r="L184" s="46">
        <f>A126287446V_Latest</f>
        <v>0.629</v>
      </c>
      <c r="M184" s="46">
        <f>A126281614K_Latest</f>
        <v>10.329000000000001</v>
      </c>
      <c r="N184" s="46">
        <f>A126304942J_Latest</f>
        <v>2.4159999999999999</v>
      </c>
      <c r="O184" s="46">
        <f>A126293278J_Latest</f>
        <v>7.9130000000000003</v>
      </c>
      <c r="P184" s="46">
        <f>A126283558R_Latest</f>
        <v>9.81</v>
      </c>
      <c r="Q184" s="46">
        <f>A126306886L_Latest</f>
        <v>4.3440000000000003</v>
      </c>
      <c r="R184" s="46">
        <f>A126295222J_Latest</f>
        <v>5.4660000000000002</v>
      </c>
      <c r="S184" s="46">
        <f>A126277726A_Latest</f>
        <v>0.86499999999999999</v>
      </c>
      <c r="T184" s="46">
        <f>A126301054F_Latest</f>
        <v>0.8</v>
      </c>
      <c r="U184" s="46">
        <f>A126289390F_Latest</f>
        <v>6.5000000000000002E-2</v>
      </c>
      <c r="V184" s="61"/>
    </row>
    <row r="185" spans="1:22" hidden="1">
      <c r="A185" s="45"/>
      <c r="B185" s="45" t="s">
        <v>4347</v>
      </c>
      <c r="C185" s="62">
        <v>71</v>
      </c>
      <c r="D185" s="46">
        <f>A126273754L_Latest</f>
        <v>103.64700000000001</v>
      </c>
      <c r="E185" s="46">
        <f>A126297082C_Latest</f>
        <v>57.863999999999997</v>
      </c>
      <c r="F185" s="46">
        <f>A126285418X_Latest</f>
        <v>45.783000000000001</v>
      </c>
      <c r="G185" s="46">
        <f>A126279586W_Latest</f>
        <v>81.896000000000001</v>
      </c>
      <c r="H185" s="46">
        <f>A126302914L_Latest</f>
        <v>43.396999999999998</v>
      </c>
      <c r="I185" s="46">
        <f>A126291250V_Latest</f>
        <v>38.499000000000002</v>
      </c>
      <c r="J185" s="46">
        <f>A126275698T_Latest</f>
        <v>2.3570000000000002</v>
      </c>
      <c r="K185" s="46">
        <f>A126299026W_Latest</f>
        <v>1.956</v>
      </c>
      <c r="L185" s="46">
        <f>A126287362K_Latest</f>
        <v>0.40100000000000002</v>
      </c>
      <c r="M185" s="46">
        <f>A126281530A_Latest</f>
        <v>23.859000000000002</v>
      </c>
      <c r="N185" s="46">
        <f>A126304858T_Latest</f>
        <v>12.396000000000001</v>
      </c>
      <c r="O185" s="46">
        <f>A126293194X_Latest</f>
        <v>11.462</v>
      </c>
      <c r="P185" s="46">
        <f>A126283474F_Latest</f>
        <v>55.680999999999997</v>
      </c>
      <c r="Q185" s="46">
        <f>A126306802T_Latest</f>
        <v>29.045000000000002</v>
      </c>
      <c r="R185" s="46">
        <f>A126295138T_Latest</f>
        <v>26.635999999999999</v>
      </c>
      <c r="S185" s="46">
        <f>A126277642T_Latest</f>
        <v>21.751000000000001</v>
      </c>
      <c r="T185" s="46">
        <f>A126300970V_Latest</f>
        <v>14.467000000000001</v>
      </c>
      <c r="U185" s="46">
        <f>A126289306C_Latest</f>
        <v>7.2839999999999998</v>
      </c>
      <c r="V185" s="61"/>
    </row>
    <row r="186" spans="1:22" hidden="1">
      <c r="A186" s="45"/>
      <c r="B186" s="51" t="s">
        <v>4327</v>
      </c>
      <c r="C186" s="62">
        <v>72</v>
      </c>
      <c r="D186" s="46">
        <f>A126273722V_Latest</f>
        <v>36.476999999999997</v>
      </c>
      <c r="E186" s="46">
        <f>A126297050K_Latest</f>
        <v>23.300999999999998</v>
      </c>
      <c r="F186" s="46">
        <f>A126285386T_Latest</f>
        <v>13.176</v>
      </c>
      <c r="G186" s="46">
        <f>A126279554C_Latest</f>
        <v>31.640999999999998</v>
      </c>
      <c r="H186" s="46">
        <f>A126302882F_Latest</f>
        <v>20.100000000000001</v>
      </c>
      <c r="I186" s="46">
        <f>A126291218V_Latest</f>
        <v>11.541</v>
      </c>
      <c r="J186" s="46">
        <f>A126275666X_Latest</f>
        <v>0.66900000000000004</v>
      </c>
      <c r="K186" s="46">
        <f>A126298994L_Latest</f>
        <v>0.66900000000000004</v>
      </c>
      <c r="L186" s="46">
        <f>A126287330T_Latest</f>
        <v>0</v>
      </c>
      <c r="M186" s="46">
        <f>A126281498L_Latest</f>
        <v>10.138</v>
      </c>
      <c r="N186" s="46">
        <f>A126304826X_Latest</f>
        <v>8.2650000000000006</v>
      </c>
      <c r="O186" s="46">
        <f>A126293162F_Latest</f>
        <v>1.873</v>
      </c>
      <c r="P186" s="46">
        <f>A126283442L_Latest</f>
        <v>20.834</v>
      </c>
      <c r="Q186" s="46">
        <f>A126306770K_Latest</f>
        <v>11.166</v>
      </c>
      <c r="R186" s="46">
        <f>A126295106X_Latest</f>
        <v>9.6679999999999993</v>
      </c>
      <c r="S186" s="46">
        <f>A126277610X_Latest</f>
        <v>4.8360000000000003</v>
      </c>
      <c r="T186" s="46">
        <f>A126300938V_Latest</f>
        <v>3.2010000000000001</v>
      </c>
      <c r="U186" s="46">
        <f>A126289274W_Latest</f>
        <v>1.635</v>
      </c>
      <c r="V186" s="61"/>
    </row>
    <row r="187" spans="1:22" hidden="1">
      <c r="A187" s="45"/>
      <c r="B187" s="51" t="s">
        <v>4328</v>
      </c>
      <c r="C187" s="62">
        <v>73</v>
      </c>
      <c r="D187" s="46">
        <f>A126273906L_Latest</f>
        <v>29.713999999999999</v>
      </c>
      <c r="E187" s="46">
        <f>A126297234C_Latest</f>
        <v>15.249000000000001</v>
      </c>
      <c r="F187" s="46">
        <f>A126285570T_Latest</f>
        <v>14.465</v>
      </c>
      <c r="G187" s="46">
        <f>A126279738W_Latest</f>
        <v>21.9</v>
      </c>
      <c r="H187" s="46">
        <f>A126303066A_Latest</f>
        <v>9.673</v>
      </c>
      <c r="I187" s="46">
        <f>A126291402V_Latest</f>
        <v>12.228</v>
      </c>
      <c r="J187" s="46">
        <f>A126275850X_Latest</f>
        <v>0</v>
      </c>
      <c r="K187" s="46">
        <f>A126299178J_Latest</f>
        <v>0</v>
      </c>
      <c r="L187" s="46">
        <f>A126287514K_Latest</f>
        <v>0</v>
      </c>
      <c r="M187" s="46">
        <f>A126281682L_Latest</f>
        <v>7.3710000000000004</v>
      </c>
      <c r="N187" s="46">
        <f>A126305010A_Latest</f>
        <v>2.6240000000000001</v>
      </c>
      <c r="O187" s="46">
        <f>A126293346X_Latest</f>
        <v>4.7469999999999999</v>
      </c>
      <c r="P187" s="46">
        <f>A126283626F_Latest</f>
        <v>14.529</v>
      </c>
      <c r="Q187" s="46">
        <f>A126306954C_Latest</f>
        <v>7.0490000000000004</v>
      </c>
      <c r="R187" s="46">
        <f>A126295290K_Latest</f>
        <v>7.4809999999999999</v>
      </c>
      <c r="S187" s="46">
        <f>A126277794C_Latest</f>
        <v>7.8129999999999997</v>
      </c>
      <c r="T187" s="46">
        <f>A126301122W_Latest</f>
        <v>5.5759999999999996</v>
      </c>
      <c r="U187" s="46">
        <f>A126289458R_Latest</f>
        <v>2.2370000000000001</v>
      </c>
      <c r="V187" s="61"/>
    </row>
    <row r="188" spans="1:22" hidden="1">
      <c r="A188" s="45"/>
      <c r="B188" s="51" t="s">
        <v>4329</v>
      </c>
      <c r="C188" s="62">
        <v>74</v>
      </c>
      <c r="D188" s="46">
        <f>A126273790W_Latest</f>
        <v>37.456000000000003</v>
      </c>
      <c r="E188" s="46">
        <f>A126297118V_Latest</f>
        <v>19.314</v>
      </c>
      <c r="F188" s="46">
        <f>A126285454J_Latest</f>
        <v>18.141999999999999</v>
      </c>
      <c r="G188" s="46">
        <f>A126279622V_Latest</f>
        <v>28.355</v>
      </c>
      <c r="H188" s="46">
        <f>A126302950W_Latest</f>
        <v>13.624000000000001</v>
      </c>
      <c r="I188" s="46">
        <f>A126291286W_Latest</f>
        <v>14.73</v>
      </c>
      <c r="J188" s="46">
        <f>A126275734R_Latest</f>
        <v>1.6879999999999999</v>
      </c>
      <c r="K188" s="46">
        <f>A126299062F_Latest</f>
        <v>1.2869999999999999</v>
      </c>
      <c r="L188" s="46">
        <f>A126287398L_Latest</f>
        <v>0.40100000000000002</v>
      </c>
      <c r="M188" s="46">
        <f>A126281566C_Latest</f>
        <v>6.35</v>
      </c>
      <c r="N188" s="46">
        <f>A126304894A_Latest</f>
        <v>1.5069999999999999</v>
      </c>
      <c r="O188" s="46">
        <f>A126293230W_Latest</f>
        <v>4.8419999999999996</v>
      </c>
      <c r="P188" s="46">
        <f>A126283510C_Latest</f>
        <v>20.317</v>
      </c>
      <c r="Q188" s="46">
        <f>A126306838V_Latest</f>
        <v>10.83</v>
      </c>
      <c r="R188" s="46">
        <f>A126295174A_Latest</f>
        <v>9.4870000000000001</v>
      </c>
      <c r="S188" s="46">
        <f>A126277678V_Latest</f>
        <v>9.1010000000000009</v>
      </c>
      <c r="T188" s="46">
        <f>A126301006L_Latest</f>
        <v>5.69</v>
      </c>
      <c r="U188" s="46">
        <f>A126289342L_Latest</f>
        <v>3.411</v>
      </c>
      <c r="V188" s="61"/>
    </row>
    <row r="189" spans="1:22" hidden="1">
      <c r="A189" s="45"/>
      <c r="B189" s="45" t="s">
        <v>4330</v>
      </c>
      <c r="C189" s="62">
        <v>75</v>
      </c>
      <c r="D189" s="46">
        <f>A126273862W_Latest</f>
        <v>585.53</v>
      </c>
      <c r="E189" s="46">
        <f>A126297190L_Latest</f>
        <v>375.40499999999997</v>
      </c>
      <c r="F189" s="46">
        <f>A126285526J_Latest</f>
        <v>210.125</v>
      </c>
      <c r="G189" s="46">
        <f>A126279694F_Latest</f>
        <v>496.44499999999999</v>
      </c>
      <c r="H189" s="46">
        <f>A126303022X_Latest</f>
        <v>316.57600000000002</v>
      </c>
      <c r="I189" s="46">
        <f>A126291358W_Latest</f>
        <v>179.869</v>
      </c>
      <c r="J189" s="46">
        <f>A126275806R_Latest</f>
        <v>12.891999999999999</v>
      </c>
      <c r="K189" s="46">
        <f>A126299134F_Latest</f>
        <v>6.6740000000000004</v>
      </c>
      <c r="L189" s="46">
        <f>A126287470V_Latest</f>
        <v>6.218</v>
      </c>
      <c r="M189" s="46">
        <f>A126281638C_Latest</f>
        <v>221.42400000000001</v>
      </c>
      <c r="N189" s="46">
        <f>A126304966A_Latest</f>
        <v>149.91</v>
      </c>
      <c r="O189" s="46">
        <f>A126293302W_Latest</f>
        <v>71.513999999999996</v>
      </c>
      <c r="P189" s="46">
        <f>A126283582R_Latest</f>
        <v>262.12900000000002</v>
      </c>
      <c r="Q189" s="46">
        <f>A126306910A_Latest</f>
        <v>159.99299999999999</v>
      </c>
      <c r="R189" s="46">
        <f>A126295246A_Latest</f>
        <v>102.137</v>
      </c>
      <c r="S189" s="46">
        <f>A126277750A_Latest</f>
        <v>89.084999999999994</v>
      </c>
      <c r="T189" s="46">
        <f>A126301078X_Latest</f>
        <v>58.829000000000001</v>
      </c>
      <c r="U189" s="46">
        <f>A126289414L_Latest</f>
        <v>30.256</v>
      </c>
      <c r="V189" s="61"/>
    </row>
    <row r="190" spans="1:22" hidden="1">
      <c r="A190" s="53" t="s">
        <v>4289</v>
      </c>
      <c r="B190" s="54"/>
      <c r="C190" s="62">
        <v>76</v>
      </c>
      <c r="D190" s="46">
        <f>A126273902C_Latest</f>
        <v>2010.1310000000001</v>
      </c>
      <c r="E190" s="46">
        <f>A126297230V_Latest</f>
        <v>1296.6010000000001</v>
      </c>
      <c r="F190" s="46">
        <f>A126285566A_Latest</f>
        <v>713.53</v>
      </c>
      <c r="G190" s="46">
        <f>A126279734L_Latest</f>
        <v>1728.2760000000001</v>
      </c>
      <c r="H190" s="46">
        <f>A126303062T_Latest</f>
        <v>1107.5050000000001</v>
      </c>
      <c r="I190" s="46">
        <f>A126291398R_Latest</f>
        <v>620.77200000000005</v>
      </c>
      <c r="J190" s="46">
        <f>A126275846J_Latest</f>
        <v>39.402999999999999</v>
      </c>
      <c r="K190" s="46">
        <f>A126299174X_Latest</f>
        <v>24.933</v>
      </c>
      <c r="L190" s="46">
        <f>A126287510A_Latest</f>
        <v>14.468999999999999</v>
      </c>
      <c r="M190" s="46">
        <f>A126281678W_Latest</f>
        <v>721.68799999999999</v>
      </c>
      <c r="N190" s="46">
        <f>A126305006K_Latest</f>
        <v>478.01400000000001</v>
      </c>
      <c r="O190" s="46">
        <f>A126293342R_Latest</f>
        <v>243.67500000000001</v>
      </c>
      <c r="P190" s="46">
        <f>A126283622W_Latest</f>
        <v>967.18499999999995</v>
      </c>
      <c r="Q190" s="46">
        <f>A126306950V_Latest</f>
        <v>604.55799999999999</v>
      </c>
      <c r="R190" s="46">
        <f>A126295286V_Latest</f>
        <v>362.62799999999999</v>
      </c>
      <c r="S190" s="46">
        <f>A126277790V_Latest</f>
        <v>281.85500000000002</v>
      </c>
      <c r="T190" s="46">
        <f>A126301118F_Latest</f>
        <v>189.096</v>
      </c>
      <c r="U190" s="46">
        <f>A126289454F_Latest</f>
        <v>92.759</v>
      </c>
      <c r="V190" s="61"/>
    </row>
    <row r="191" spans="1:22" hidden="1">
      <c r="A191" s="55"/>
      <c r="B191" s="56"/>
      <c r="C191" s="56"/>
      <c r="D191" s="46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61"/>
    </row>
    <row r="192" spans="1:22" hidden="1">
      <c r="A192" s="55"/>
      <c r="B192" s="56"/>
      <c r="C192" s="56"/>
      <c r="D192" s="46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61"/>
    </row>
    <row r="193" spans="1:21" hidden="1">
      <c r="A193" s="55"/>
      <c r="B193" s="56"/>
      <c r="C193" s="56"/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</row>
    <row r="194" spans="1:21" hidden="1">
      <c r="A194" s="60"/>
      <c r="B194" s="59"/>
      <c r="C194" s="59"/>
      <c r="D194" s="62">
        <v>1</v>
      </c>
      <c r="E194" s="62">
        <v>2</v>
      </c>
      <c r="F194" s="62">
        <v>3</v>
      </c>
      <c r="G194" s="62">
        <v>4</v>
      </c>
      <c r="H194" s="62">
        <v>5</v>
      </c>
      <c r="I194" s="62">
        <v>6</v>
      </c>
      <c r="J194" s="62">
        <v>7</v>
      </c>
      <c r="K194" s="62">
        <v>8</v>
      </c>
      <c r="L194" s="62">
        <v>9</v>
      </c>
      <c r="M194" s="62">
        <v>10</v>
      </c>
      <c r="N194" s="62">
        <v>11</v>
      </c>
      <c r="O194" s="62">
        <v>12</v>
      </c>
      <c r="P194" s="62">
        <v>13</v>
      </c>
      <c r="Q194" s="62">
        <v>14</v>
      </c>
      <c r="R194" s="62">
        <v>15</v>
      </c>
      <c r="S194" s="62">
        <v>16</v>
      </c>
      <c r="T194" s="62">
        <v>17</v>
      </c>
      <c r="U194" s="62">
        <v>18</v>
      </c>
    </row>
    <row r="195" spans="1:21" hidden="1">
      <c r="A195" s="36"/>
      <c r="B195" s="36"/>
      <c r="C195" s="36"/>
      <c r="D195" s="77" t="s">
        <v>4279</v>
      </c>
      <c r="E195" s="77"/>
      <c r="F195" s="77"/>
      <c r="G195" s="77" t="s">
        <v>4348</v>
      </c>
      <c r="H195" s="77"/>
      <c r="I195" s="77"/>
      <c r="J195" s="77" t="s">
        <v>4349</v>
      </c>
      <c r="K195" s="77"/>
      <c r="L195" s="77"/>
      <c r="M195" s="77" t="s">
        <v>4350</v>
      </c>
      <c r="N195" s="77"/>
      <c r="O195" s="77"/>
      <c r="P195" s="77" t="s">
        <v>4351</v>
      </c>
      <c r="Q195" s="77"/>
      <c r="R195" s="77"/>
      <c r="S195" s="77" t="s">
        <v>4352</v>
      </c>
      <c r="T195" s="77"/>
      <c r="U195" s="77"/>
    </row>
    <row r="196" spans="1:21" hidden="1">
      <c r="A196" s="36"/>
      <c r="B196" s="36"/>
      <c r="C196" s="36"/>
      <c r="D196" s="37" t="s">
        <v>4281</v>
      </c>
      <c r="E196" s="37" t="s">
        <v>4282</v>
      </c>
      <c r="F196" s="37" t="s">
        <v>4283</v>
      </c>
      <c r="G196" s="37" t="s">
        <v>4281</v>
      </c>
      <c r="H196" s="37" t="s">
        <v>4282</v>
      </c>
      <c r="I196" s="37" t="s">
        <v>4283</v>
      </c>
      <c r="J196" s="37" t="s">
        <v>4281</v>
      </c>
      <c r="K196" s="37" t="s">
        <v>4282</v>
      </c>
      <c r="L196" s="37" t="s">
        <v>4283</v>
      </c>
      <c r="M196" s="37" t="s">
        <v>4281</v>
      </c>
      <c r="N196" s="37" t="s">
        <v>4282</v>
      </c>
      <c r="O196" s="37" t="s">
        <v>4283</v>
      </c>
      <c r="P196" s="37" t="s">
        <v>4281</v>
      </c>
      <c r="Q196" s="37" t="s">
        <v>4282</v>
      </c>
      <c r="R196" s="37" t="s">
        <v>4283</v>
      </c>
      <c r="S196" s="37" t="s">
        <v>4281</v>
      </c>
      <c r="T196" s="37" t="s">
        <v>4282</v>
      </c>
      <c r="U196" s="37" t="s">
        <v>4283</v>
      </c>
    </row>
    <row r="197" spans="1:21" hidden="1">
      <c r="A197" s="41" t="s">
        <v>4285</v>
      </c>
      <c r="B197" s="42"/>
      <c r="C197" s="36"/>
      <c r="D197" s="40" t="s">
        <v>4284</v>
      </c>
      <c r="E197" s="40" t="s">
        <v>4284</v>
      </c>
      <c r="F197" s="40" t="s">
        <v>4284</v>
      </c>
      <c r="G197" s="40" t="s">
        <v>4284</v>
      </c>
      <c r="H197" s="40" t="s">
        <v>4284</v>
      </c>
      <c r="I197" s="40" t="s">
        <v>4284</v>
      </c>
      <c r="J197" s="40" t="s">
        <v>4284</v>
      </c>
      <c r="K197" s="40" t="s">
        <v>4284</v>
      </c>
      <c r="L197" s="40" t="s">
        <v>4284</v>
      </c>
      <c r="M197" s="40" t="s">
        <v>4284</v>
      </c>
      <c r="N197" s="40" t="s">
        <v>4284</v>
      </c>
      <c r="O197" s="40" t="s">
        <v>4284</v>
      </c>
      <c r="P197" s="40" t="s">
        <v>4284</v>
      </c>
      <c r="Q197" s="40" t="s">
        <v>4284</v>
      </c>
      <c r="R197" s="40" t="s">
        <v>4284</v>
      </c>
      <c r="S197" s="40" t="s">
        <v>4284</v>
      </c>
      <c r="T197" s="40" t="s">
        <v>4284</v>
      </c>
      <c r="U197" s="40" t="s">
        <v>4284</v>
      </c>
    </row>
    <row r="198" spans="1:21" hidden="1">
      <c r="A198" s="44" t="s">
        <v>4286</v>
      </c>
      <c r="B198" s="45"/>
      <c r="C198" s="66"/>
      <c r="D198" s="40"/>
      <c r="E198" s="40"/>
      <c r="F198" s="40"/>
      <c r="G198" s="43"/>
      <c r="H198" s="67"/>
      <c r="I198" s="67"/>
    </row>
    <row r="199" spans="1:21" hidden="1">
      <c r="A199" s="45"/>
      <c r="B199" s="45" t="s">
        <v>4287</v>
      </c>
      <c r="C199" s="62">
        <v>1</v>
      </c>
      <c r="D199" s="48" t="s">
        <v>244</v>
      </c>
      <c r="E199" s="48" t="s">
        <v>245</v>
      </c>
      <c r="F199" s="48" t="s">
        <v>246</v>
      </c>
      <c r="G199" s="48" t="s">
        <v>406</v>
      </c>
      <c r="H199" s="48" t="s">
        <v>407</v>
      </c>
      <c r="I199" s="48" t="s">
        <v>408</v>
      </c>
      <c r="J199" s="48" t="s">
        <v>776</v>
      </c>
      <c r="K199" s="48" t="s">
        <v>777</v>
      </c>
      <c r="L199" s="48" t="s">
        <v>778</v>
      </c>
      <c r="M199" s="48" t="s">
        <v>938</v>
      </c>
      <c r="N199" s="48" t="s">
        <v>939</v>
      </c>
      <c r="O199" s="48" t="s">
        <v>940</v>
      </c>
      <c r="P199" s="48" t="s">
        <v>1329</v>
      </c>
      <c r="Q199" s="48" t="s">
        <v>1330</v>
      </c>
      <c r="R199" s="48" t="s">
        <v>1331</v>
      </c>
      <c r="S199" s="48" t="s">
        <v>1699</v>
      </c>
      <c r="T199" s="48" t="s">
        <v>1700</v>
      </c>
      <c r="U199" s="48" t="s">
        <v>1701</v>
      </c>
    </row>
    <row r="200" spans="1:21" hidden="1">
      <c r="A200" s="45"/>
      <c r="B200" s="45" t="s">
        <v>4288</v>
      </c>
      <c r="C200" s="62">
        <v>2</v>
      </c>
      <c r="D200" s="48" t="s">
        <v>298</v>
      </c>
      <c r="E200" s="48" t="s">
        <v>299</v>
      </c>
      <c r="F200" s="48" t="s">
        <v>300</v>
      </c>
      <c r="G200" s="48" t="s">
        <v>460</v>
      </c>
      <c r="H200" s="48" t="s">
        <v>461</v>
      </c>
      <c r="I200" s="48" t="s">
        <v>462</v>
      </c>
      <c r="J200" s="48" t="s">
        <v>830</v>
      </c>
      <c r="K200" s="48" t="s">
        <v>831</v>
      </c>
      <c r="L200" s="48" t="s">
        <v>832</v>
      </c>
      <c r="M200" s="48" t="s">
        <v>1221</v>
      </c>
      <c r="N200" s="48" t="s">
        <v>1222</v>
      </c>
      <c r="O200" s="48" t="s">
        <v>1223</v>
      </c>
      <c r="P200" s="48" t="s">
        <v>1383</v>
      </c>
      <c r="Q200" s="48" t="s">
        <v>1384</v>
      </c>
      <c r="R200" s="48" t="s">
        <v>1385</v>
      </c>
      <c r="S200" s="48" t="s">
        <v>1753</v>
      </c>
      <c r="T200" s="48" t="s">
        <v>1754</v>
      </c>
      <c r="U200" s="48" t="s">
        <v>1755</v>
      </c>
    </row>
    <row r="201" spans="1:21" hidden="1">
      <c r="A201" s="44" t="s">
        <v>4289</v>
      </c>
      <c r="B201" s="45"/>
      <c r="C201" s="62">
        <v>3</v>
      </c>
      <c r="D201" s="48" t="s">
        <v>241</v>
      </c>
      <c r="E201" s="48" t="s">
        <v>242</v>
      </c>
      <c r="F201" s="48" t="s">
        <v>243</v>
      </c>
      <c r="G201" s="48" t="s">
        <v>403</v>
      </c>
      <c r="H201" s="48" t="s">
        <v>404</v>
      </c>
      <c r="I201" s="48" t="s">
        <v>405</v>
      </c>
      <c r="J201" s="48" t="s">
        <v>773</v>
      </c>
      <c r="K201" s="48" t="s">
        <v>774</v>
      </c>
      <c r="L201" s="48" t="s">
        <v>775</v>
      </c>
      <c r="M201" s="48" t="s">
        <v>935</v>
      </c>
      <c r="N201" s="48" t="s">
        <v>936</v>
      </c>
      <c r="O201" s="48" t="s">
        <v>937</v>
      </c>
      <c r="P201" s="48" t="s">
        <v>1326</v>
      </c>
      <c r="Q201" s="48" t="s">
        <v>1327</v>
      </c>
      <c r="R201" s="48" t="s">
        <v>1328</v>
      </c>
      <c r="S201" s="48" t="s">
        <v>1696</v>
      </c>
      <c r="T201" s="48" t="s">
        <v>1697</v>
      </c>
      <c r="U201" s="48" t="s">
        <v>1698</v>
      </c>
    </row>
    <row r="202" spans="1:21" hidden="1">
      <c r="A202" s="41" t="s">
        <v>4287</v>
      </c>
      <c r="B202" s="42"/>
      <c r="C202" s="62">
        <v>4</v>
      </c>
      <c r="D202" s="48"/>
      <c r="E202" s="48"/>
      <c r="F202" s="48"/>
      <c r="G202" s="48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</row>
    <row r="203" spans="1:21" hidden="1">
      <c r="A203" s="44" t="s">
        <v>4290</v>
      </c>
      <c r="B203" s="45"/>
      <c r="C203" s="62">
        <v>5</v>
      </c>
      <c r="D203" s="48"/>
      <c r="E203" s="48"/>
      <c r="F203" s="48"/>
      <c r="G203" s="48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</row>
    <row r="204" spans="1:21" hidden="1">
      <c r="A204" s="44"/>
      <c r="B204" s="45" t="s">
        <v>4291</v>
      </c>
      <c r="C204" s="62">
        <v>6</v>
      </c>
      <c r="D204" s="48" t="s">
        <v>295</v>
      </c>
      <c r="E204" s="48" t="s">
        <v>296</v>
      </c>
      <c r="F204" s="48" t="s">
        <v>297</v>
      </c>
      <c r="G204" s="48" t="s">
        <v>457</v>
      </c>
      <c r="H204" s="48" t="s">
        <v>458</v>
      </c>
      <c r="I204" s="48" t="s">
        <v>459</v>
      </c>
      <c r="J204" s="48" t="s">
        <v>827</v>
      </c>
      <c r="K204" s="48" t="s">
        <v>828</v>
      </c>
      <c r="L204" s="48" t="s">
        <v>829</v>
      </c>
      <c r="M204" s="48" t="s">
        <v>1218</v>
      </c>
      <c r="N204" s="48" t="s">
        <v>1219</v>
      </c>
      <c r="O204" s="48" t="s">
        <v>1220</v>
      </c>
      <c r="P204" s="48" t="s">
        <v>1380</v>
      </c>
      <c r="Q204" s="48" t="s">
        <v>1381</v>
      </c>
      <c r="R204" s="48" t="s">
        <v>1382</v>
      </c>
      <c r="S204" s="48" t="s">
        <v>1750</v>
      </c>
      <c r="T204" s="48" t="s">
        <v>1751</v>
      </c>
      <c r="U204" s="48" t="s">
        <v>1752</v>
      </c>
    </row>
    <row r="205" spans="1:21" hidden="1">
      <c r="A205" s="45"/>
      <c r="B205" s="45" t="s">
        <v>4292</v>
      </c>
      <c r="C205" s="62">
        <v>7</v>
      </c>
      <c r="D205" s="48" t="s">
        <v>247</v>
      </c>
      <c r="E205" s="48" t="s">
        <v>248</v>
      </c>
      <c r="F205" s="48" t="s">
        <v>249</v>
      </c>
      <c r="G205" s="48" t="s">
        <v>409</v>
      </c>
      <c r="H205" s="48" t="s">
        <v>410</v>
      </c>
      <c r="I205" s="48" t="s">
        <v>411</v>
      </c>
      <c r="J205" s="48" t="s">
        <v>779</v>
      </c>
      <c r="K205" s="48" t="s">
        <v>780</v>
      </c>
      <c r="L205" s="48" t="s">
        <v>781</v>
      </c>
      <c r="M205" s="48" t="s">
        <v>941</v>
      </c>
      <c r="N205" s="48" t="s">
        <v>942</v>
      </c>
      <c r="O205" s="48" t="s">
        <v>943</v>
      </c>
      <c r="P205" s="48" t="s">
        <v>1332</v>
      </c>
      <c r="Q205" s="48" t="s">
        <v>1333</v>
      </c>
      <c r="R205" s="48" t="s">
        <v>1334</v>
      </c>
      <c r="S205" s="48" t="s">
        <v>1702</v>
      </c>
      <c r="T205" s="48" t="s">
        <v>1703</v>
      </c>
      <c r="U205" s="48" t="s">
        <v>1704</v>
      </c>
    </row>
    <row r="206" spans="1:21" hidden="1">
      <c r="A206" s="44" t="s">
        <v>4289</v>
      </c>
      <c r="B206" s="44"/>
      <c r="C206" s="62">
        <v>8</v>
      </c>
      <c r="D206" s="48" t="s">
        <v>244</v>
      </c>
      <c r="E206" s="48" t="s">
        <v>245</v>
      </c>
      <c r="F206" s="48" t="s">
        <v>246</v>
      </c>
      <c r="G206" s="48" t="s">
        <v>406</v>
      </c>
      <c r="H206" s="48" t="s">
        <v>407</v>
      </c>
      <c r="I206" s="48" t="s">
        <v>408</v>
      </c>
      <c r="J206" s="48" t="s">
        <v>776</v>
      </c>
      <c r="K206" s="48" t="s">
        <v>777</v>
      </c>
      <c r="L206" s="48" t="s">
        <v>778</v>
      </c>
      <c r="M206" s="48" t="s">
        <v>938</v>
      </c>
      <c r="N206" s="48" t="s">
        <v>939</v>
      </c>
      <c r="O206" s="48" t="s">
        <v>940</v>
      </c>
      <c r="P206" s="48" t="s">
        <v>1329</v>
      </c>
      <c r="Q206" s="48" t="s">
        <v>1330</v>
      </c>
      <c r="R206" s="48" t="s">
        <v>1331</v>
      </c>
      <c r="S206" s="48" t="s">
        <v>1699</v>
      </c>
      <c r="T206" s="48" t="s">
        <v>1700</v>
      </c>
      <c r="U206" s="48" t="s">
        <v>1701</v>
      </c>
    </row>
    <row r="207" spans="1:21" hidden="1">
      <c r="A207" s="41" t="s">
        <v>4292</v>
      </c>
      <c r="B207" s="42"/>
      <c r="C207" s="62">
        <v>9</v>
      </c>
      <c r="D207" s="48"/>
      <c r="E207" s="48"/>
      <c r="F207" s="48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</row>
    <row r="208" spans="1:21" hidden="1">
      <c r="A208" s="44" t="s">
        <v>4293</v>
      </c>
      <c r="B208" s="50"/>
      <c r="C208" s="62">
        <v>10</v>
      </c>
      <c r="D208" s="48"/>
      <c r="E208" s="48"/>
      <c r="F208" s="48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</row>
    <row r="209" spans="1:21" hidden="1">
      <c r="A209" s="45"/>
      <c r="B209" s="51" t="s">
        <v>4294</v>
      </c>
      <c r="C209" s="62">
        <v>11</v>
      </c>
      <c r="D209" s="48" t="s">
        <v>250</v>
      </c>
      <c r="E209" s="48" t="s">
        <v>251</v>
      </c>
      <c r="F209" s="48" t="s">
        <v>252</v>
      </c>
      <c r="G209" s="48" t="s">
        <v>412</v>
      </c>
      <c r="H209" s="48" t="s">
        <v>413</v>
      </c>
      <c r="I209" s="48" t="s">
        <v>414</v>
      </c>
      <c r="J209" s="48" t="s">
        <v>782</v>
      </c>
      <c r="K209" s="48" t="s">
        <v>783</v>
      </c>
      <c r="L209" s="48" t="s">
        <v>784</v>
      </c>
      <c r="M209" s="48" t="s">
        <v>944</v>
      </c>
      <c r="N209" s="48" t="s">
        <v>945</v>
      </c>
      <c r="O209" s="48" t="s">
        <v>946</v>
      </c>
      <c r="P209" s="48" t="s">
        <v>1335</v>
      </c>
      <c r="Q209" s="48" t="s">
        <v>1336</v>
      </c>
      <c r="R209" s="48" t="s">
        <v>1337</v>
      </c>
      <c r="S209" s="48" t="s">
        <v>1705</v>
      </c>
      <c r="T209" s="48" t="s">
        <v>1706</v>
      </c>
      <c r="U209" s="48" t="s">
        <v>1707</v>
      </c>
    </row>
    <row r="210" spans="1:21" hidden="1">
      <c r="A210" s="45"/>
      <c r="B210" s="51" t="s">
        <v>4295</v>
      </c>
      <c r="C210" s="62">
        <v>12</v>
      </c>
      <c r="D210" s="48" t="s">
        <v>253</v>
      </c>
      <c r="E210" s="48" t="s">
        <v>254</v>
      </c>
      <c r="F210" s="48" t="s">
        <v>255</v>
      </c>
      <c r="G210" s="48" t="s">
        <v>415</v>
      </c>
      <c r="H210" s="48" t="s">
        <v>416</v>
      </c>
      <c r="I210" s="48" t="s">
        <v>417</v>
      </c>
      <c r="J210" s="48" t="s">
        <v>785</v>
      </c>
      <c r="K210" s="48" t="s">
        <v>786</v>
      </c>
      <c r="L210" s="48" t="s">
        <v>787</v>
      </c>
      <c r="M210" s="48" t="s">
        <v>947</v>
      </c>
      <c r="N210" s="48" t="s">
        <v>948</v>
      </c>
      <c r="O210" s="48" t="s">
        <v>1178</v>
      </c>
      <c r="P210" s="48" t="s">
        <v>1338</v>
      </c>
      <c r="Q210" s="48" t="s">
        <v>1339</v>
      </c>
      <c r="R210" s="48" t="s">
        <v>1340</v>
      </c>
      <c r="S210" s="48" t="s">
        <v>1708</v>
      </c>
      <c r="T210" s="48" t="s">
        <v>1709</v>
      </c>
      <c r="U210" s="48" t="s">
        <v>1710</v>
      </c>
    </row>
    <row r="211" spans="1:21" hidden="1">
      <c r="A211" s="44" t="s">
        <v>4296</v>
      </c>
      <c r="B211" s="45"/>
      <c r="C211" s="62">
        <v>13</v>
      </c>
      <c r="D211" s="48"/>
      <c r="E211" s="48"/>
      <c r="F211" s="48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</row>
    <row r="212" spans="1:21" hidden="1">
      <c r="A212" s="45"/>
      <c r="B212" s="45" t="s">
        <v>4297</v>
      </c>
      <c r="C212" s="62">
        <v>14</v>
      </c>
      <c r="D212" s="48" t="s">
        <v>256</v>
      </c>
      <c r="E212" s="48" t="s">
        <v>257</v>
      </c>
      <c r="F212" s="48" t="s">
        <v>258</v>
      </c>
      <c r="G212" s="48" t="s">
        <v>418</v>
      </c>
      <c r="H212" s="48" t="s">
        <v>419</v>
      </c>
      <c r="I212" s="48" t="s">
        <v>420</v>
      </c>
      <c r="J212" s="48" t="s">
        <v>788</v>
      </c>
      <c r="K212" s="48" t="s">
        <v>789</v>
      </c>
      <c r="L212" s="48" t="s">
        <v>790</v>
      </c>
      <c r="M212" s="48" t="s">
        <v>1179</v>
      </c>
      <c r="N212" s="48" t="s">
        <v>1180</v>
      </c>
      <c r="O212" s="48" t="s">
        <v>1181</v>
      </c>
      <c r="P212" s="48" t="s">
        <v>1341</v>
      </c>
      <c r="Q212" s="48" t="s">
        <v>1342</v>
      </c>
      <c r="R212" s="48" t="s">
        <v>1343</v>
      </c>
      <c r="S212" s="48" t="s">
        <v>1711</v>
      </c>
      <c r="T212" s="48" t="s">
        <v>1712</v>
      </c>
      <c r="U212" s="48" t="s">
        <v>1713</v>
      </c>
    </row>
    <row r="213" spans="1:21" hidden="1">
      <c r="A213" s="45"/>
      <c r="B213" s="45" t="s">
        <v>4298</v>
      </c>
      <c r="C213" s="62">
        <v>15</v>
      </c>
      <c r="D213" s="48" t="s">
        <v>259</v>
      </c>
      <c r="E213" s="48" t="s">
        <v>260</v>
      </c>
      <c r="F213" s="48" t="s">
        <v>261</v>
      </c>
      <c r="G213" s="48" t="s">
        <v>421</v>
      </c>
      <c r="H213" s="48" t="s">
        <v>422</v>
      </c>
      <c r="I213" s="48" t="s">
        <v>423</v>
      </c>
      <c r="J213" s="48" t="s">
        <v>791</v>
      </c>
      <c r="K213" s="48" t="s">
        <v>792</v>
      </c>
      <c r="L213" s="48" t="s">
        <v>793</v>
      </c>
      <c r="M213" s="48" t="s">
        <v>1182</v>
      </c>
      <c r="N213" s="48" t="s">
        <v>1183</v>
      </c>
      <c r="O213" s="48" t="s">
        <v>1184</v>
      </c>
      <c r="P213" s="48" t="s">
        <v>1344</v>
      </c>
      <c r="Q213" s="48" t="s">
        <v>1345</v>
      </c>
      <c r="R213" s="48" t="s">
        <v>1346</v>
      </c>
      <c r="S213" s="48" t="s">
        <v>1714</v>
      </c>
      <c r="T213" s="48" t="s">
        <v>1715</v>
      </c>
      <c r="U213" s="48" t="s">
        <v>1716</v>
      </c>
    </row>
    <row r="214" spans="1:21" hidden="1">
      <c r="A214" s="44" t="s">
        <v>4299</v>
      </c>
      <c r="B214" s="45"/>
      <c r="C214" s="62">
        <v>16</v>
      </c>
      <c r="D214" s="48"/>
      <c r="E214" s="48"/>
      <c r="F214" s="48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</row>
    <row r="215" spans="1:21" hidden="1">
      <c r="A215" s="45"/>
      <c r="B215" s="45" t="s">
        <v>4300</v>
      </c>
      <c r="C215" s="62">
        <v>17</v>
      </c>
      <c r="D215" s="48" t="s">
        <v>262</v>
      </c>
      <c r="E215" s="48" t="s">
        <v>263</v>
      </c>
      <c r="F215" s="48" t="s">
        <v>264</v>
      </c>
      <c r="G215" s="48" t="s">
        <v>424</v>
      </c>
      <c r="H215" s="48" t="s">
        <v>425</v>
      </c>
      <c r="I215" s="48" t="s">
        <v>426</v>
      </c>
      <c r="J215" s="48" t="s">
        <v>794</v>
      </c>
      <c r="K215" s="48" t="s">
        <v>795</v>
      </c>
      <c r="L215" s="48" t="s">
        <v>796</v>
      </c>
      <c r="M215" s="48" t="s">
        <v>1185</v>
      </c>
      <c r="N215" s="48" t="s">
        <v>1186</v>
      </c>
      <c r="O215" s="48" t="s">
        <v>1187</v>
      </c>
      <c r="P215" s="48" t="s">
        <v>1347</v>
      </c>
      <c r="Q215" s="48" t="s">
        <v>1348</v>
      </c>
      <c r="R215" s="48" t="s">
        <v>1349</v>
      </c>
      <c r="S215" s="48" t="s">
        <v>1717</v>
      </c>
      <c r="T215" s="48" t="s">
        <v>1718</v>
      </c>
      <c r="U215" s="48" t="s">
        <v>1719</v>
      </c>
    </row>
    <row r="216" spans="1:21" hidden="1">
      <c r="A216" s="45"/>
      <c r="B216" s="45" t="s">
        <v>4301</v>
      </c>
      <c r="C216" s="62">
        <v>18</v>
      </c>
      <c r="D216" s="48" t="s">
        <v>265</v>
      </c>
      <c r="E216" s="48" t="s">
        <v>266</v>
      </c>
      <c r="F216" s="48" t="s">
        <v>267</v>
      </c>
      <c r="G216" s="48" t="s">
        <v>427</v>
      </c>
      <c r="H216" s="48" t="s">
        <v>428</v>
      </c>
      <c r="I216" s="48" t="s">
        <v>429</v>
      </c>
      <c r="J216" s="48" t="s">
        <v>797</v>
      </c>
      <c r="K216" s="48" t="s">
        <v>798</v>
      </c>
      <c r="L216" s="48" t="s">
        <v>799</v>
      </c>
      <c r="M216" s="48" t="s">
        <v>1188</v>
      </c>
      <c r="N216" s="48" t="s">
        <v>1189</v>
      </c>
      <c r="O216" s="48" t="s">
        <v>1190</v>
      </c>
      <c r="P216" s="48" t="s">
        <v>1350</v>
      </c>
      <c r="Q216" s="48" t="s">
        <v>1351</v>
      </c>
      <c r="R216" s="48" t="s">
        <v>1352</v>
      </c>
      <c r="S216" s="48" t="s">
        <v>1720</v>
      </c>
      <c r="T216" s="48" t="s">
        <v>1721</v>
      </c>
      <c r="U216" s="48" t="s">
        <v>1722</v>
      </c>
    </row>
    <row r="217" spans="1:21" hidden="1">
      <c r="A217" s="45"/>
      <c r="B217" s="51" t="s">
        <v>4302</v>
      </c>
      <c r="C217" s="62">
        <v>19</v>
      </c>
      <c r="D217" s="48" t="s">
        <v>268</v>
      </c>
      <c r="E217" s="48" t="s">
        <v>269</v>
      </c>
      <c r="F217" s="48" t="s">
        <v>270</v>
      </c>
      <c r="G217" s="48" t="s">
        <v>430</v>
      </c>
      <c r="H217" s="48" t="s">
        <v>431</v>
      </c>
      <c r="I217" s="48" t="s">
        <v>432</v>
      </c>
      <c r="J217" s="48" t="s">
        <v>800</v>
      </c>
      <c r="K217" s="48" t="s">
        <v>801</v>
      </c>
      <c r="L217" s="48" t="s">
        <v>802</v>
      </c>
      <c r="M217" s="48" t="s">
        <v>1191</v>
      </c>
      <c r="N217" s="48" t="s">
        <v>1192</v>
      </c>
      <c r="O217" s="48" t="s">
        <v>1193</v>
      </c>
      <c r="P217" s="48" t="s">
        <v>1353</v>
      </c>
      <c r="Q217" s="48" t="s">
        <v>1354</v>
      </c>
      <c r="R217" s="48" t="s">
        <v>1355</v>
      </c>
      <c r="S217" s="48" t="s">
        <v>1723</v>
      </c>
      <c r="T217" s="48" t="s">
        <v>1724</v>
      </c>
      <c r="U217" s="48" t="s">
        <v>1725</v>
      </c>
    </row>
    <row r="218" spans="1:21" hidden="1">
      <c r="A218" s="45"/>
      <c r="B218" s="51" t="s">
        <v>4303</v>
      </c>
      <c r="C218" s="62">
        <v>20</v>
      </c>
      <c r="D218" s="48" t="s">
        <v>271</v>
      </c>
      <c r="E218" s="48" t="s">
        <v>272</v>
      </c>
      <c r="F218" s="48" t="s">
        <v>273</v>
      </c>
      <c r="G218" s="48" t="s">
        <v>433</v>
      </c>
      <c r="H218" s="48" t="s">
        <v>434</v>
      </c>
      <c r="I218" s="48" t="s">
        <v>435</v>
      </c>
      <c r="J218" s="48" t="s">
        <v>803</v>
      </c>
      <c r="K218" s="48" t="s">
        <v>804</v>
      </c>
      <c r="L218" s="48" t="s">
        <v>805</v>
      </c>
      <c r="M218" s="48" t="s">
        <v>1194</v>
      </c>
      <c r="N218" s="48" t="s">
        <v>1195</v>
      </c>
      <c r="O218" s="48" t="s">
        <v>1196</v>
      </c>
      <c r="P218" s="48" t="s">
        <v>1356</v>
      </c>
      <c r="Q218" s="48" t="s">
        <v>1357</v>
      </c>
      <c r="R218" s="48" t="s">
        <v>1358</v>
      </c>
      <c r="S218" s="48" t="s">
        <v>1726</v>
      </c>
      <c r="T218" s="48" t="s">
        <v>1727</v>
      </c>
      <c r="U218" s="48" t="s">
        <v>1728</v>
      </c>
    </row>
    <row r="219" spans="1:21" hidden="1">
      <c r="A219" s="45"/>
      <c r="B219" s="51" t="s">
        <v>4304</v>
      </c>
      <c r="C219" s="62">
        <v>21</v>
      </c>
      <c r="D219" s="48" t="s">
        <v>274</v>
      </c>
      <c r="E219" s="48" t="s">
        <v>275</v>
      </c>
      <c r="F219" s="48" t="s">
        <v>276</v>
      </c>
      <c r="G219" s="48" t="s">
        <v>436</v>
      </c>
      <c r="H219" s="48" t="s">
        <v>437</v>
      </c>
      <c r="I219" s="48" t="s">
        <v>438</v>
      </c>
      <c r="J219" s="48" t="s">
        <v>806</v>
      </c>
      <c r="K219" s="48" t="s">
        <v>807</v>
      </c>
      <c r="L219" s="48" t="s">
        <v>808</v>
      </c>
      <c r="M219" s="48" t="s">
        <v>1197</v>
      </c>
      <c r="N219" s="48" t="s">
        <v>1198</v>
      </c>
      <c r="O219" s="48" t="s">
        <v>1199</v>
      </c>
      <c r="P219" s="48" t="s">
        <v>1359</v>
      </c>
      <c r="Q219" s="48" t="s">
        <v>1360</v>
      </c>
      <c r="R219" s="48" t="s">
        <v>1361</v>
      </c>
      <c r="S219" s="48" t="s">
        <v>1729</v>
      </c>
      <c r="T219" s="48" t="s">
        <v>1730</v>
      </c>
      <c r="U219" s="48" t="s">
        <v>1731</v>
      </c>
    </row>
    <row r="220" spans="1:21" hidden="1">
      <c r="A220" s="45"/>
      <c r="B220" s="45" t="s">
        <v>4305</v>
      </c>
      <c r="C220" s="62">
        <v>22</v>
      </c>
      <c r="D220" s="48" t="s">
        <v>277</v>
      </c>
      <c r="E220" s="48" t="s">
        <v>278</v>
      </c>
      <c r="F220" s="48" t="s">
        <v>279</v>
      </c>
      <c r="G220" s="48" t="s">
        <v>439</v>
      </c>
      <c r="H220" s="48" t="s">
        <v>440</v>
      </c>
      <c r="I220" s="48" t="s">
        <v>441</v>
      </c>
      <c r="J220" s="48" t="s">
        <v>809</v>
      </c>
      <c r="K220" s="48" t="s">
        <v>810</v>
      </c>
      <c r="L220" s="48" t="s">
        <v>811</v>
      </c>
      <c r="M220" s="48" t="s">
        <v>1200</v>
      </c>
      <c r="N220" s="48" t="s">
        <v>1201</v>
      </c>
      <c r="O220" s="48" t="s">
        <v>1202</v>
      </c>
      <c r="P220" s="48" t="s">
        <v>1362</v>
      </c>
      <c r="Q220" s="48" t="s">
        <v>1363</v>
      </c>
      <c r="R220" s="48" t="s">
        <v>1364</v>
      </c>
      <c r="S220" s="48" t="s">
        <v>1732</v>
      </c>
      <c r="T220" s="48" t="s">
        <v>1733</v>
      </c>
      <c r="U220" s="48" t="s">
        <v>1734</v>
      </c>
    </row>
    <row r="221" spans="1:21" hidden="1">
      <c r="A221" s="45"/>
      <c r="B221" s="51" t="s">
        <v>4306</v>
      </c>
      <c r="C221" s="62">
        <v>23</v>
      </c>
      <c r="D221" s="48" t="s">
        <v>280</v>
      </c>
      <c r="E221" s="48" t="s">
        <v>281</v>
      </c>
      <c r="F221" s="48" t="s">
        <v>282</v>
      </c>
      <c r="G221" s="48" t="s">
        <v>442</v>
      </c>
      <c r="H221" s="48" t="s">
        <v>443</v>
      </c>
      <c r="I221" s="48" t="s">
        <v>444</v>
      </c>
      <c r="J221" s="48" t="s">
        <v>812</v>
      </c>
      <c r="K221" s="48" t="s">
        <v>813</v>
      </c>
      <c r="L221" s="48" t="s">
        <v>814</v>
      </c>
      <c r="M221" s="48" t="s">
        <v>1203</v>
      </c>
      <c r="N221" s="48" t="s">
        <v>1204</v>
      </c>
      <c r="O221" s="48" t="s">
        <v>1205</v>
      </c>
      <c r="P221" s="48" t="s">
        <v>1365</v>
      </c>
      <c r="Q221" s="48" t="s">
        <v>1366</v>
      </c>
      <c r="R221" s="48" t="s">
        <v>1367</v>
      </c>
      <c r="S221" s="48" t="s">
        <v>1735</v>
      </c>
      <c r="T221" s="48" t="s">
        <v>1736</v>
      </c>
      <c r="U221" s="48" t="s">
        <v>1737</v>
      </c>
    </row>
    <row r="222" spans="1:21" hidden="1">
      <c r="A222" s="45"/>
      <c r="B222" s="51" t="s">
        <v>4307</v>
      </c>
      <c r="C222" s="62">
        <v>24</v>
      </c>
      <c r="D222" s="48" t="s">
        <v>283</v>
      </c>
      <c r="E222" s="48" t="s">
        <v>284</v>
      </c>
      <c r="F222" s="48" t="s">
        <v>285</v>
      </c>
      <c r="G222" s="48" t="s">
        <v>445</v>
      </c>
      <c r="H222" s="48" t="s">
        <v>446</v>
      </c>
      <c r="I222" s="48" t="s">
        <v>447</v>
      </c>
      <c r="J222" s="48" t="s">
        <v>815</v>
      </c>
      <c r="K222" s="48" t="s">
        <v>816</v>
      </c>
      <c r="L222" s="48" t="s">
        <v>817</v>
      </c>
      <c r="M222" s="48" t="s">
        <v>1206</v>
      </c>
      <c r="N222" s="48" t="s">
        <v>1207</v>
      </c>
      <c r="O222" s="48" t="s">
        <v>1208</v>
      </c>
      <c r="P222" s="48" t="s">
        <v>1368</v>
      </c>
      <c r="Q222" s="48" t="s">
        <v>1369</v>
      </c>
      <c r="R222" s="48" t="s">
        <v>1370</v>
      </c>
      <c r="S222" s="48" t="s">
        <v>1738</v>
      </c>
      <c r="T222" s="48" t="s">
        <v>1739</v>
      </c>
      <c r="U222" s="48" t="s">
        <v>1740</v>
      </c>
    </row>
    <row r="223" spans="1:21" hidden="1">
      <c r="A223" s="45"/>
      <c r="B223" s="51" t="s">
        <v>4308</v>
      </c>
      <c r="C223" s="62">
        <v>25</v>
      </c>
      <c r="D223" s="48" t="s">
        <v>286</v>
      </c>
      <c r="E223" s="48" t="s">
        <v>287</v>
      </c>
      <c r="F223" s="48" t="s">
        <v>288</v>
      </c>
      <c r="G223" s="48" t="s">
        <v>448</v>
      </c>
      <c r="H223" s="48" t="s">
        <v>449</v>
      </c>
      <c r="I223" s="48" t="s">
        <v>450</v>
      </c>
      <c r="J223" s="48" t="s">
        <v>818</v>
      </c>
      <c r="K223" s="48" t="s">
        <v>819</v>
      </c>
      <c r="L223" s="48" t="s">
        <v>820</v>
      </c>
      <c r="M223" s="48" t="s">
        <v>1209</v>
      </c>
      <c r="N223" s="48" t="s">
        <v>1210</v>
      </c>
      <c r="O223" s="48" t="s">
        <v>1211</v>
      </c>
      <c r="P223" s="48" t="s">
        <v>1371</v>
      </c>
      <c r="Q223" s="48" t="s">
        <v>1372</v>
      </c>
      <c r="R223" s="48" t="s">
        <v>1373</v>
      </c>
      <c r="S223" s="48" t="s">
        <v>1741</v>
      </c>
      <c r="T223" s="48" t="s">
        <v>1742</v>
      </c>
      <c r="U223" s="48" t="s">
        <v>1743</v>
      </c>
    </row>
    <row r="224" spans="1:21" hidden="1">
      <c r="A224" s="44" t="s">
        <v>4309</v>
      </c>
      <c r="B224" s="45"/>
      <c r="C224" s="62">
        <v>26</v>
      </c>
      <c r="D224" s="48"/>
      <c r="E224" s="48"/>
      <c r="F224" s="48"/>
      <c r="G224" s="48"/>
      <c r="H224" s="48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</row>
    <row r="225" spans="1:21" hidden="1">
      <c r="A225" s="45"/>
      <c r="B225" s="45" t="s">
        <v>4310</v>
      </c>
      <c r="C225" s="62">
        <v>27</v>
      </c>
      <c r="D225" s="48" t="s">
        <v>289</v>
      </c>
      <c r="E225" s="48" t="s">
        <v>290</v>
      </c>
      <c r="F225" s="48" t="s">
        <v>291</v>
      </c>
      <c r="G225" s="48" t="s">
        <v>451</v>
      </c>
      <c r="H225" s="48" t="s">
        <v>452</v>
      </c>
      <c r="I225" s="48" t="s">
        <v>453</v>
      </c>
      <c r="J225" s="48" t="s">
        <v>821</v>
      </c>
      <c r="K225" s="48" t="s">
        <v>822</v>
      </c>
      <c r="L225" s="48" t="s">
        <v>823</v>
      </c>
      <c r="M225" s="48" t="s">
        <v>1212</v>
      </c>
      <c r="N225" s="48" t="s">
        <v>1213</v>
      </c>
      <c r="O225" s="48" t="s">
        <v>1214</v>
      </c>
      <c r="P225" s="48" t="s">
        <v>1374</v>
      </c>
      <c r="Q225" s="48" t="s">
        <v>1375</v>
      </c>
      <c r="R225" s="48" t="s">
        <v>1376</v>
      </c>
      <c r="S225" s="48" t="s">
        <v>1744</v>
      </c>
      <c r="T225" s="48" t="s">
        <v>1745</v>
      </c>
      <c r="U225" s="48" t="s">
        <v>1746</v>
      </c>
    </row>
    <row r="226" spans="1:21" hidden="1">
      <c r="A226" s="45"/>
      <c r="B226" s="45" t="s">
        <v>4311</v>
      </c>
      <c r="C226" s="62">
        <v>28</v>
      </c>
      <c r="D226" s="48" t="s">
        <v>292</v>
      </c>
      <c r="E226" s="48" t="s">
        <v>293</v>
      </c>
      <c r="F226" s="48" t="s">
        <v>294</v>
      </c>
      <c r="G226" s="48" t="s">
        <v>454</v>
      </c>
      <c r="H226" s="48" t="s">
        <v>455</v>
      </c>
      <c r="I226" s="48" t="s">
        <v>456</v>
      </c>
      <c r="J226" s="48" t="s">
        <v>824</v>
      </c>
      <c r="K226" s="48" t="s">
        <v>825</v>
      </c>
      <c r="L226" s="48" t="s">
        <v>826</v>
      </c>
      <c r="M226" s="48" t="s">
        <v>1215</v>
      </c>
      <c r="N226" s="48" t="s">
        <v>1216</v>
      </c>
      <c r="O226" s="48" t="s">
        <v>1217</v>
      </c>
      <c r="P226" s="48" t="s">
        <v>1377</v>
      </c>
      <c r="Q226" s="48" t="s">
        <v>1378</v>
      </c>
      <c r="R226" s="48" t="s">
        <v>1379</v>
      </c>
      <c r="S226" s="48" t="s">
        <v>1747</v>
      </c>
      <c r="T226" s="48" t="s">
        <v>1748</v>
      </c>
      <c r="U226" s="48" t="s">
        <v>1749</v>
      </c>
    </row>
    <row r="227" spans="1:21" hidden="1">
      <c r="A227" s="44" t="s">
        <v>4289</v>
      </c>
      <c r="B227" s="52"/>
      <c r="C227" s="62">
        <v>29</v>
      </c>
      <c r="D227" s="48" t="s">
        <v>247</v>
      </c>
      <c r="E227" s="48" t="s">
        <v>248</v>
      </c>
      <c r="F227" s="48" t="s">
        <v>249</v>
      </c>
      <c r="G227" s="48" t="s">
        <v>409</v>
      </c>
      <c r="H227" s="48" t="s">
        <v>410</v>
      </c>
      <c r="I227" s="48" t="s">
        <v>411</v>
      </c>
      <c r="J227" s="48" t="s">
        <v>779</v>
      </c>
      <c r="K227" s="48" t="s">
        <v>780</v>
      </c>
      <c r="L227" s="48" t="s">
        <v>781</v>
      </c>
      <c r="M227" s="48" t="s">
        <v>941</v>
      </c>
      <c r="N227" s="48" t="s">
        <v>942</v>
      </c>
      <c r="O227" s="48" t="s">
        <v>943</v>
      </c>
      <c r="P227" s="48" t="s">
        <v>1332</v>
      </c>
      <c r="Q227" s="48" t="s">
        <v>1333</v>
      </c>
      <c r="R227" s="48" t="s">
        <v>1334</v>
      </c>
      <c r="S227" s="48" t="s">
        <v>1702</v>
      </c>
      <c r="T227" s="48" t="s">
        <v>1703</v>
      </c>
      <c r="U227" s="48" t="s">
        <v>1704</v>
      </c>
    </row>
    <row r="228" spans="1:21" hidden="1">
      <c r="A228" s="41" t="s">
        <v>4288</v>
      </c>
      <c r="B228" s="42"/>
      <c r="C228" s="62">
        <v>30</v>
      </c>
    </row>
    <row r="229" spans="1:21" hidden="1">
      <c r="A229" s="44" t="s">
        <v>4312</v>
      </c>
      <c r="B229" s="45"/>
      <c r="C229" s="62">
        <v>31</v>
      </c>
    </row>
    <row r="230" spans="1:21" hidden="1">
      <c r="A230" s="45"/>
      <c r="B230" s="45" t="s">
        <v>4313</v>
      </c>
      <c r="C230" s="62">
        <v>32</v>
      </c>
      <c r="D230" s="48" t="s">
        <v>301</v>
      </c>
      <c r="E230" s="48" t="s">
        <v>302</v>
      </c>
      <c r="F230" s="48" t="s">
        <v>303</v>
      </c>
      <c r="G230" s="48" t="s">
        <v>463</v>
      </c>
      <c r="H230" s="48" t="s">
        <v>464</v>
      </c>
      <c r="I230" s="48" t="s">
        <v>465</v>
      </c>
      <c r="J230" s="48" t="s">
        <v>833</v>
      </c>
      <c r="K230" s="48" t="s">
        <v>834</v>
      </c>
      <c r="L230" s="48" t="s">
        <v>835</v>
      </c>
      <c r="M230" s="48" t="s">
        <v>1224</v>
      </c>
      <c r="N230" s="48" t="s">
        <v>1225</v>
      </c>
      <c r="O230" s="48" t="s">
        <v>1226</v>
      </c>
      <c r="P230" s="48" t="s">
        <v>1386</v>
      </c>
      <c r="Q230" s="48" t="s">
        <v>1387</v>
      </c>
      <c r="R230" s="48" t="s">
        <v>1388</v>
      </c>
      <c r="S230" s="48" t="s">
        <v>1756</v>
      </c>
      <c r="T230" s="48" t="s">
        <v>1757</v>
      </c>
      <c r="U230" s="48" t="s">
        <v>1758</v>
      </c>
    </row>
    <row r="231" spans="1:21" hidden="1">
      <c r="A231" s="45"/>
      <c r="B231" s="45" t="s">
        <v>4314</v>
      </c>
      <c r="C231" s="62">
        <v>33</v>
      </c>
      <c r="D231" s="48" t="s">
        <v>370</v>
      </c>
      <c r="E231" s="48" t="s">
        <v>371</v>
      </c>
      <c r="F231" s="48" t="s">
        <v>372</v>
      </c>
      <c r="G231" s="48" t="s">
        <v>740</v>
      </c>
      <c r="H231" s="48" t="s">
        <v>741</v>
      </c>
      <c r="I231" s="48" t="s">
        <v>742</v>
      </c>
      <c r="J231" s="48" t="s">
        <v>902</v>
      </c>
      <c r="K231" s="48" t="s">
        <v>903</v>
      </c>
      <c r="L231" s="48" t="s">
        <v>904</v>
      </c>
      <c r="M231" s="48" t="s">
        <v>1293</v>
      </c>
      <c r="N231" s="48" t="s">
        <v>1294</v>
      </c>
      <c r="O231" s="48" t="s">
        <v>1295</v>
      </c>
      <c r="P231" s="48" t="s">
        <v>1663</v>
      </c>
      <c r="Q231" s="48" t="s">
        <v>1664</v>
      </c>
      <c r="R231" s="48" t="s">
        <v>1665</v>
      </c>
      <c r="S231" s="48" t="s">
        <v>1825</v>
      </c>
      <c r="T231" s="48" t="s">
        <v>1826</v>
      </c>
      <c r="U231" s="48" t="s">
        <v>1827</v>
      </c>
    </row>
    <row r="232" spans="1:21" hidden="1">
      <c r="A232" s="44" t="s">
        <v>4289</v>
      </c>
      <c r="B232" s="45"/>
      <c r="C232" s="62">
        <v>34</v>
      </c>
      <c r="D232" s="48" t="s">
        <v>298</v>
      </c>
      <c r="E232" s="48" t="s">
        <v>299</v>
      </c>
      <c r="F232" s="48" t="s">
        <v>300</v>
      </c>
      <c r="G232" s="48" t="s">
        <v>460</v>
      </c>
      <c r="H232" s="48" t="s">
        <v>461</v>
      </c>
      <c r="I232" s="48" t="s">
        <v>462</v>
      </c>
      <c r="J232" s="48" t="s">
        <v>830</v>
      </c>
      <c r="K232" s="48" t="s">
        <v>831</v>
      </c>
      <c r="L232" s="48" t="s">
        <v>832</v>
      </c>
      <c r="M232" s="48" t="s">
        <v>1221</v>
      </c>
      <c r="N232" s="48" t="s">
        <v>1222</v>
      </c>
      <c r="O232" s="48" t="s">
        <v>1223</v>
      </c>
      <c r="P232" s="48" t="s">
        <v>1383</v>
      </c>
      <c r="Q232" s="48" t="s">
        <v>1384</v>
      </c>
      <c r="R232" s="48" t="s">
        <v>1385</v>
      </c>
      <c r="S232" s="48" t="s">
        <v>1753</v>
      </c>
      <c r="T232" s="48" t="s">
        <v>1754</v>
      </c>
      <c r="U232" s="48" t="s">
        <v>1755</v>
      </c>
    </row>
    <row r="233" spans="1:21" hidden="1">
      <c r="A233" s="41" t="s">
        <v>4315</v>
      </c>
      <c r="B233" s="42"/>
      <c r="C233" s="62">
        <v>35</v>
      </c>
      <c r="D233" s="48"/>
      <c r="E233" s="48"/>
      <c r="F233" s="48"/>
      <c r="G233" s="48"/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</row>
    <row r="234" spans="1:21" hidden="1">
      <c r="A234" s="44" t="s">
        <v>4316</v>
      </c>
      <c r="B234" s="45"/>
      <c r="C234" s="62">
        <v>36</v>
      </c>
      <c r="D234" s="48"/>
      <c r="E234" s="48"/>
      <c r="F234" s="48"/>
      <c r="G234" s="48"/>
      <c r="H234" s="48"/>
      <c r="I234" s="48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</row>
    <row r="235" spans="1:21" hidden="1">
      <c r="A235" s="45"/>
      <c r="B235" s="45" t="s">
        <v>4317</v>
      </c>
      <c r="C235" s="62">
        <v>37</v>
      </c>
      <c r="D235" s="48" t="s">
        <v>304</v>
      </c>
      <c r="E235" s="48" t="s">
        <v>305</v>
      </c>
      <c r="F235" s="48" t="s">
        <v>306</v>
      </c>
      <c r="G235" s="48" t="s">
        <v>466</v>
      </c>
      <c r="H235" s="48" t="s">
        <v>467</v>
      </c>
      <c r="I235" s="48" t="s">
        <v>468</v>
      </c>
      <c r="J235" s="48" t="s">
        <v>836</v>
      </c>
      <c r="K235" s="48" t="s">
        <v>837</v>
      </c>
      <c r="L235" s="48" t="s">
        <v>838</v>
      </c>
      <c r="M235" s="48" t="s">
        <v>1227</v>
      </c>
      <c r="N235" s="48" t="s">
        <v>1228</v>
      </c>
      <c r="O235" s="48" t="s">
        <v>1229</v>
      </c>
      <c r="P235" s="48" t="s">
        <v>1389</v>
      </c>
      <c r="Q235" s="48" t="s">
        <v>1390</v>
      </c>
      <c r="R235" s="48" t="s">
        <v>1391</v>
      </c>
      <c r="S235" s="48" t="s">
        <v>1759</v>
      </c>
      <c r="T235" s="48" t="s">
        <v>1760</v>
      </c>
      <c r="U235" s="48" t="s">
        <v>1761</v>
      </c>
    </row>
    <row r="236" spans="1:21" ht="15" hidden="1" customHeight="1">
      <c r="A236" s="45"/>
      <c r="B236" s="45" t="s">
        <v>4318</v>
      </c>
      <c r="C236" s="62">
        <v>38</v>
      </c>
      <c r="D236" s="48" t="s">
        <v>307</v>
      </c>
      <c r="E236" s="48" t="s">
        <v>308</v>
      </c>
      <c r="F236" s="48" t="s">
        <v>309</v>
      </c>
      <c r="G236" s="48" t="s">
        <v>469</v>
      </c>
      <c r="H236" s="48" t="s">
        <v>470</v>
      </c>
      <c r="I236" s="48" t="s">
        <v>471</v>
      </c>
      <c r="J236" s="48" t="s">
        <v>839</v>
      </c>
      <c r="K236" s="48" t="s">
        <v>840</v>
      </c>
      <c r="L236" s="48" t="s">
        <v>841</v>
      </c>
      <c r="M236" s="48" t="s">
        <v>1230</v>
      </c>
      <c r="N236" s="48" t="s">
        <v>1231</v>
      </c>
      <c r="O236" s="48" t="s">
        <v>1232</v>
      </c>
      <c r="P236" s="48" t="s">
        <v>1392</v>
      </c>
      <c r="Q236" s="48" t="s">
        <v>1393</v>
      </c>
      <c r="R236" s="48" t="s">
        <v>1394</v>
      </c>
      <c r="S236" s="48" t="s">
        <v>1762</v>
      </c>
      <c r="T236" s="48" t="s">
        <v>1763</v>
      </c>
      <c r="U236" s="48" t="s">
        <v>1764</v>
      </c>
    </row>
    <row r="237" spans="1:21" ht="15" hidden="1" customHeight="1">
      <c r="A237" s="45"/>
      <c r="B237" s="45" t="s">
        <v>4319</v>
      </c>
      <c r="C237" s="62">
        <v>39</v>
      </c>
      <c r="D237" s="48" t="s">
        <v>310</v>
      </c>
      <c r="E237" s="48" t="s">
        <v>311</v>
      </c>
      <c r="F237" s="48" t="s">
        <v>312</v>
      </c>
      <c r="G237" s="48" t="s">
        <v>472</v>
      </c>
      <c r="H237" s="48" t="s">
        <v>473</v>
      </c>
      <c r="I237" s="48" t="s">
        <v>474</v>
      </c>
      <c r="J237" s="48" t="s">
        <v>842</v>
      </c>
      <c r="K237" s="48" t="s">
        <v>843</v>
      </c>
      <c r="L237" s="48" t="s">
        <v>844</v>
      </c>
      <c r="M237" s="48" t="s">
        <v>1233</v>
      </c>
      <c r="N237" s="48" t="s">
        <v>1234</v>
      </c>
      <c r="O237" s="48" t="s">
        <v>1235</v>
      </c>
      <c r="P237" s="48" t="s">
        <v>1395</v>
      </c>
      <c r="Q237" s="48" t="s">
        <v>1396</v>
      </c>
      <c r="R237" s="48" t="s">
        <v>1397</v>
      </c>
      <c r="S237" s="48" t="s">
        <v>1765</v>
      </c>
      <c r="T237" s="48" t="s">
        <v>1766</v>
      </c>
      <c r="U237" s="48" t="s">
        <v>1767</v>
      </c>
    </row>
    <row r="238" spans="1:21" ht="15" hidden="1" customHeight="1">
      <c r="A238" s="44" t="s">
        <v>4320</v>
      </c>
      <c r="B238" s="45"/>
      <c r="C238" s="62">
        <v>40</v>
      </c>
      <c r="D238" s="48"/>
      <c r="E238" s="48"/>
      <c r="F238" s="48"/>
      <c r="G238" s="48"/>
      <c r="H238" s="48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</row>
    <row r="239" spans="1:21" ht="15" hidden="1" customHeight="1">
      <c r="A239" s="45"/>
      <c r="B239" s="45" t="s">
        <v>4321</v>
      </c>
      <c r="C239" s="62">
        <v>41</v>
      </c>
      <c r="D239" s="48" t="s">
        <v>313</v>
      </c>
      <c r="E239" s="48" t="s">
        <v>314</v>
      </c>
      <c r="F239" s="48" t="s">
        <v>315</v>
      </c>
      <c r="G239" s="48" t="s">
        <v>475</v>
      </c>
      <c r="H239" s="48" t="s">
        <v>476</v>
      </c>
      <c r="I239" s="48" t="s">
        <v>477</v>
      </c>
      <c r="J239" s="48" t="s">
        <v>845</v>
      </c>
      <c r="K239" s="48" t="s">
        <v>846</v>
      </c>
      <c r="L239" s="48" t="s">
        <v>847</v>
      </c>
      <c r="M239" s="48" t="s">
        <v>1236</v>
      </c>
      <c r="N239" s="48" t="s">
        <v>1237</v>
      </c>
      <c r="O239" s="48" t="s">
        <v>1238</v>
      </c>
      <c r="P239" s="48" t="s">
        <v>1398</v>
      </c>
      <c r="Q239" s="48" t="s">
        <v>1399</v>
      </c>
      <c r="R239" s="48" t="s">
        <v>1400</v>
      </c>
      <c r="S239" s="48" t="s">
        <v>1768</v>
      </c>
      <c r="T239" s="48" t="s">
        <v>1769</v>
      </c>
      <c r="U239" s="48" t="s">
        <v>1770</v>
      </c>
    </row>
    <row r="240" spans="1:21" ht="15" hidden="1" customHeight="1">
      <c r="A240" s="45"/>
      <c r="B240" s="45" t="s">
        <v>4322</v>
      </c>
      <c r="C240" s="62">
        <v>42</v>
      </c>
      <c r="D240" s="48" t="s">
        <v>316</v>
      </c>
      <c r="E240" s="48" t="s">
        <v>317</v>
      </c>
      <c r="F240" s="48" t="s">
        <v>318</v>
      </c>
      <c r="G240" s="48" t="s">
        <v>478</v>
      </c>
      <c r="H240" s="48" t="s">
        <v>479</v>
      </c>
      <c r="I240" s="48" t="s">
        <v>480</v>
      </c>
      <c r="J240" s="48" t="s">
        <v>848</v>
      </c>
      <c r="K240" s="48" t="s">
        <v>849</v>
      </c>
      <c r="L240" s="48" t="s">
        <v>850</v>
      </c>
      <c r="M240" s="48" t="s">
        <v>1239</v>
      </c>
      <c r="N240" s="48" t="s">
        <v>1240</v>
      </c>
      <c r="O240" s="48" t="s">
        <v>1241</v>
      </c>
      <c r="P240" s="48" t="s">
        <v>1401</v>
      </c>
      <c r="Q240" s="48" t="s">
        <v>1402</v>
      </c>
      <c r="R240" s="48" t="s">
        <v>1403</v>
      </c>
      <c r="S240" s="48" t="s">
        <v>1771</v>
      </c>
      <c r="T240" s="48" t="s">
        <v>1772</v>
      </c>
      <c r="U240" s="48" t="s">
        <v>1773</v>
      </c>
    </row>
    <row r="241" spans="1:21" ht="15" hidden="1" customHeight="1">
      <c r="A241" s="45"/>
      <c r="B241" s="51" t="s">
        <v>4323</v>
      </c>
      <c r="C241" s="62">
        <v>43</v>
      </c>
      <c r="D241" s="48" t="s">
        <v>319</v>
      </c>
      <c r="E241" s="48" t="s">
        <v>320</v>
      </c>
      <c r="F241" s="48" t="s">
        <v>321</v>
      </c>
      <c r="G241" s="48" t="s">
        <v>481</v>
      </c>
      <c r="H241" s="48" t="s">
        <v>482</v>
      </c>
      <c r="I241" s="48" t="s">
        <v>483</v>
      </c>
      <c r="J241" s="48" t="s">
        <v>851</v>
      </c>
      <c r="K241" s="48" t="s">
        <v>852</v>
      </c>
      <c r="L241" s="48" t="s">
        <v>853</v>
      </c>
      <c r="M241" s="48" t="s">
        <v>1242</v>
      </c>
      <c r="N241" s="48" t="s">
        <v>1243</v>
      </c>
      <c r="O241" s="48" t="s">
        <v>1244</v>
      </c>
      <c r="P241" s="48" t="s">
        <v>1404</v>
      </c>
      <c r="Q241" s="48" t="s">
        <v>1405</v>
      </c>
      <c r="R241" s="48" t="s">
        <v>1406</v>
      </c>
      <c r="S241" s="48" t="s">
        <v>1774</v>
      </c>
      <c r="T241" s="48" t="s">
        <v>1775</v>
      </c>
      <c r="U241" s="48" t="s">
        <v>1776</v>
      </c>
    </row>
    <row r="242" spans="1:21" ht="15" hidden="1" customHeight="1">
      <c r="A242" s="45"/>
      <c r="B242" s="51" t="s">
        <v>4324</v>
      </c>
      <c r="C242" s="62">
        <v>44</v>
      </c>
      <c r="D242" s="48" t="s">
        <v>322</v>
      </c>
      <c r="E242" s="48" t="s">
        <v>323</v>
      </c>
      <c r="F242" s="48" t="s">
        <v>324</v>
      </c>
      <c r="G242" s="48" t="s">
        <v>484</v>
      </c>
      <c r="H242" s="48" t="s">
        <v>485</v>
      </c>
      <c r="I242" s="48" t="s">
        <v>486</v>
      </c>
      <c r="J242" s="48" t="s">
        <v>854</v>
      </c>
      <c r="K242" s="48" t="s">
        <v>855</v>
      </c>
      <c r="L242" s="48" t="s">
        <v>856</v>
      </c>
      <c r="M242" s="48" t="s">
        <v>1245</v>
      </c>
      <c r="N242" s="48" t="s">
        <v>1246</v>
      </c>
      <c r="O242" s="48" t="s">
        <v>1247</v>
      </c>
      <c r="P242" s="48" t="s">
        <v>1407</v>
      </c>
      <c r="Q242" s="48" t="s">
        <v>1408</v>
      </c>
      <c r="R242" s="48" t="s">
        <v>1409</v>
      </c>
      <c r="S242" s="48" t="s">
        <v>1777</v>
      </c>
      <c r="T242" s="48" t="s">
        <v>1778</v>
      </c>
      <c r="U242" s="48" t="s">
        <v>1779</v>
      </c>
    </row>
    <row r="243" spans="1:21" ht="15" hidden="1" customHeight="1">
      <c r="A243" s="45"/>
      <c r="B243" s="51" t="s">
        <v>4325</v>
      </c>
      <c r="C243" s="62">
        <v>45</v>
      </c>
      <c r="D243" s="48" t="s">
        <v>325</v>
      </c>
      <c r="E243" s="48" t="s">
        <v>326</v>
      </c>
      <c r="F243" s="48" t="s">
        <v>327</v>
      </c>
      <c r="G243" s="48" t="s">
        <v>487</v>
      </c>
      <c r="H243" s="48" t="s">
        <v>488</v>
      </c>
      <c r="I243" s="48" t="s">
        <v>489</v>
      </c>
      <c r="J243" s="48" t="s">
        <v>857</v>
      </c>
      <c r="K243" s="48" t="s">
        <v>858</v>
      </c>
      <c r="L243" s="48" t="s">
        <v>859</v>
      </c>
      <c r="M243" s="48" t="s">
        <v>1248</v>
      </c>
      <c r="N243" s="48" t="s">
        <v>1249</v>
      </c>
      <c r="O243" s="48" t="s">
        <v>1250</v>
      </c>
      <c r="P243" s="48" t="s">
        <v>1410</v>
      </c>
      <c r="Q243" s="48" t="s">
        <v>1411</v>
      </c>
      <c r="R243" s="48" t="s">
        <v>1412</v>
      </c>
      <c r="S243" s="48" t="s">
        <v>1780</v>
      </c>
      <c r="T243" s="48" t="s">
        <v>1781</v>
      </c>
      <c r="U243" s="48" t="s">
        <v>1782</v>
      </c>
    </row>
    <row r="244" spans="1:21" ht="15" hidden="1" customHeight="1">
      <c r="A244" s="45"/>
      <c r="B244" s="45" t="s">
        <v>4326</v>
      </c>
      <c r="C244" s="62">
        <v>46</v>
      </c>
      <c r="D244" s="48" t="s">
        <v>328</v>
      </c>
      <c r="E244" s="48" t="s">
        <v>329</v>
      </c>
      <c r="F244" s="48" t="s">
        <v>330</v>
      </c>
      <c r="G244" s="48" t="s">
        <v>490</v>
      </c>
      <c r="H244" s="48" t="s">
        <v>699</v>
      </c>
      <c r="I244" s="48" t="s">
        <v>700</v>
      </c>
      <c r="J244" s="48" t="s">
        <v>860</v>
      </c>
      <c r="K244" s="48" t="s">
        <v>861</v>
      </c>
      <c r="L244" s="48" t="s">
        <v>862</v>
      </c>
      <c r="M244" s="48" t="s">
        <v>1251</v>
      </c>
      <c r="N244" s="48" t="s">
        <v>1252</v>
      </c>
      <c r="O244" s="48" t="s">
        <v>1253</v>
      </c>
      <c r="P244" s="48" t="s">
        <v>1413</v>
      </c>
      <c r="Q244" s="48" t="s">
        <v>1414</v>
      </c>
      <c r="R244" s="48" t="s">
        <v>1415</v>
      </c>
      <c r="S244" s="48" t="s">
        <v>1783</v>
      </c>
      <c r="T244" s="48" t="s">
        <v>1784</v>
      </c>
      <c r="U244" s="48" t="s">
        <v>1785</v>
      </c>
    </row>
    <row r="245" spans="1:21" ht="15" hidden="1" customHeight="1">
      <c r="A245" s="45"/>
      <c r="B245" s="51" t="s">
        <v>4327</v>
      </c>
      <c r="C245" s="62">
        <v>47</v>
      </c>
      <c r="D245" s="48" t="s">
        <v>331</v>
      </c>
      <c r="E245" s="48" t="s">
        <v>332</v>
      </c>
      <c r="F245" s="48" t="s">
        <v>333</v>
      </c>
      <c r="G245" s="48" t="s">
        <v>701</v>
      </c>
      <c r="H245" s="48" t="s">
        <v>702</v>
      </c>
      <c r="I245" s="48" t="s">
        <v>703</v>
      </c>
      <c r="J245" s="48" t="s">
        <v>863</v>
      </c>
      <c r="K245" s="48" t="s">
        <v>864</v>
      </c>
      <c r="L245" s="48" t="s">
        <v>865</v>
      </c>
      <c r="M245" s="48" t="s">
        <v>1254</v>
      </c>
      <c r="N245" s="48" t="s">
        <v>1255</v>
      </c>
      <c r="O245" s="48" t="s">
        <v>1256</v>
      </c>
      <c r="P245" s="48" t="s">
        <v>1416</v>
      </c>
      <c r="Q245" s="48" t="s">
        <v>1417</v>
      </c>
      <c r="R245" s="48" t="s">
        <v>1418</v>
      </c>
      <c r="S245" s="48" t="s">
        <v>1786</v>
      </c>
      <c r="T245" s="48" t="s">
        <v>1787</v>
      </c>
      <c r="U245" s="48" t="s">
        <v>1788</v>
      </c>
    </row>
    <row r="246" spans="1:21" ht="15" hidden="1" customHeight="1">
      <c r="A246" s="45"/>
      <c r="B246" s="51" t="s">
        <v>4328</v>
      </c>
      <c r="C246" s="62">
        <v>48</v>
      </c>
      <c r="D246" s="48" t="s">
        <v>334</v>
      </c>
      <c r="E246" s="48" t="s">
        <v>335</v>
      </c>
      <c r="F246" s="48" t="s">
        <v>336</v>
      </c>
      <c r="G246" s="48" t="s">
        <v>704</v>
      </c>
      <c r="H246" s="48" t="s">
        <v>705</v>
      </c>
      <c r="I246" s="48" t="s">
        <v>706</v>
      </c>
      <c r="J246" s="48" t="s">
        <v>866</v>
      </c>
      <c r="K246" s="48" t="s">
        <v>867</v>
      </c>
      <c r="L246" s="48" t="s">
        <v>868</v>
      </c>
      <c r="M246" s="48" t="s">
        <v>1257</v>
      </c>
      <c r="N246" s="48" t="s">
        <v>1258</v>
      </c>
      <c r="O246" s="48" t="s">
        <v>1259</v>
      </c>
      <c r="P246" s="48" t="s">
        <v>1419</v>
      </c>
      <c r="Q246" s="48" t="s">
        <v>1420</v>
      </c>
      <c r="R246" s="48" t="s">
        <v>1421</v>
      </c>
      <c r="S246" s="48" t="s">
        <v>1789</v>
      </c>
      <c r="T246" s="48" t="s">
        <v>1790</v>
      </c>
      <c r="U246" s="48" t="s">
        <v>1791</v>
      </c>
    </row>
    <row r="247" spans="1:21" ht="15" hidden="1" customHeight="1">
      <c r="A247" s="45"/>
      <c r="B247" s="51" t="s">
        <v>4329</v>
      </c>
      <c r="C247" s="62">
        <v>49</v>
      </c>
      <c r="D247" s="48" t="s">
        <v>337</v>
      </c>
      <c r="E247" s="48" t="s">
        <v>338</v>
      </c>
      <c r="F247" s="48" t="s">
        <v>339</v>
      </c>
      <c r="G247" s="48" t="s">
        <v>707</v>
      </c>
      <c r="H247" s="48" t="s">
        <v>708</v>
      </c>
      <c r="I247" s="48" t="s">
        <v>709</v>
      </c>
      <c r="J247" s="48" t="s">
        <v>869</v>
      </c>
      <c r="K247" s="48" t="s">
        <v>870</v>
      </c>
      <c r="L247" s="48" t="s">
        <v>871</v>
      </c>
      <c r="M247" s="48" t="s">
        <v>1260</v>
      </c>
      <c r="N247" s="48" t="s">
        <v>1261</v>
      </c>
      <c r="O247" s="48" t="s">
        <v>1262</v>
      </c>
      <c r="P247" s="48" t="s">
        <v>1422</v>
      </c>
      <c r="Q247" s="48" t="s">
        <v>1423</v>
      </c>
      <c r="R247" s="48" t="s">
        <v>1424</v>
      </c>
      <c r="S247" s="48" t="s">
        <v>1792</v>
      </c>
      <c r="T247" s="48" t="s">
        <v>1793</v>
      </c>
      <c r="U247" s="48" t="s">
        <v>1794</v>
      </c>
    </row>
    <row r="248" spans="1:21" ht="15" hidden="1" customHeight="1">
      <c r="A248" s="45"/>
      <c r="B248" s="45" t="s">
        <v>4330</v>
      </c>
      <c r="C248" s="62">
        <v>50</v>
      </c>
      <c r="D248" s="48" t="s">
        <v>340</v>
      </c>
      <c r="E248" s="48" t="s">
        <v>341</v>
      </c>
      <c r="F248" s="48" t="s">
        <v>342</v>
      </c>
      <c r="G248" s="48" t="s">
        <v>710</v>
      </c>
      <c r="H248" s="48" t="s">
        <v>711</v>
      </c>
      <c r="I248" s="48" t="s">
        <v>712</v>
      </c>
      <c r="J248" s="48" t="s">
        <v>872</v>
      </c>
      <c r="K248" s="48" t="s">
        <v>873</v>
      </c>
      <c r="L248" s="48" t="s">
        <v>874</v>
      </c>
      <c r="M248" s="48" t="s">
        <v>1263</v>
      </c>
      <c r="N248" s="48" t="s">
        <v>1264</v>
      </c>
      <c r="O248" s="48" t="s">
        <v>1265</v>
      </c>
      <c r="P248" s="48" t="s">
        <v>1425</v>
      </c>
      <c r="Q248" s="48" t="s">
        <v>1426</v>
      </c>
      <c r="R248" s="48" t="s">
        <v>1427</v>
      </c>
      <c r="S248" s="48" t="s">
        <v>1795</v>
      </c>
      <c r="T248" s="48" t="s">
        <v>1796</v>
      </c>
      <c r="U248" s="48" t="s">
        <v>1797</v>
      </c>
    </row>
    <row r="249" spans="1:21" ht="15" hidden="1" customHeight="1">
      <c r="A249" s="44" t="s">
        <v>4331</v>
      </c>
      <c r="B249" s="45"/>
      <c r="C249" s="62">
        <v>51</v>
      </c>
      <c r="D249" s="48"/>
      <c r="E249" s="48"/>
      <c r="F249" s="48"/>
      <c r="G249" s="48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</row>
    <row r="250" spans="1:21" ht="15" hidden="1" customHeight="1">
      <c r="A250" s="45"/>
      <c r="B250" s="45" t="s">
        <v>4332</v>
      </c>
      <c r="C250" s="62">
        <v>52</v>
      </c>
      <c r="D250" s="48" t="s">
        <v>343</v>
      </c>
      <c r="E250" s="48" t="s">
        <v>344</v>
      </c>
      <c r="F250" s="48" t="s">
        <v>345</v>
      </c>
      <c r="G250" s="48" t="s">
        <v>713</v>
      </c>
      <c r="H250" s="48" t="s">
        <v>714</v>
      </c>
      <c r="I250" s="48" t="s">
        <v>715</v>
      </c>
      <c r="J250" s="48" t="s">
        <v>875</v>
      </c>
      <c r="K250" s="48" t="s">
        <v>876</v>
      </c>
      <c r="L250" s="48" t="s">
        <v>877</v>
      </c>
      <c r="M250" s="48" t="s">
        <v>1266</v>
      </c>
      <c r="N250" s="48" t="s">
        <v>1267</v>
      </c>
      <c r="O250" s="48" t="s">
        <v>1268</v>
      </c>
      <c r="P250" s="48" t="s">
        <v>1636</v>
      </c>
      <c r="Q250" s="48" t="s">
        <v>1637</v>
      </c>
      <c r="R250" s="48" t="s">
        <v>1638</v>
      </c>
      <c r="S250" s="48" t="s">
        <v>1798</v>
      </c>
      <c r="T250" s="48" t="s">
        <v>1799</v>
      </c>
      <c r="U250" s="48" t="s">
        <v>1800</v>
      </c>
    </row>
    <row r="251" spans="1:21" ht="15" hidden="1" customHeight="1">
      <c r="A251" s="45"/>
      <c r="B251" s="45" t="s">
        <v>4333</v>
      </c>
      <c r="C251" s="62">
        <v>53</v>
      </c>
      <c r="D251" s="48" t="s">
        <v>346</v>
      </c>
      <c r="E251" s="48" t="s">
        <v>347</v>
      </c>
      <c r="F251" s="48" t="s">
        <v>348</v>
      </c>
      <c r="G251" s="48" t="s">
        <v>716</v>
      </c>
      <c r="H251" s="48" t="s">
        <v>717</v>
      </c>
      <c r="I251" s="48" t="s">
        <v>718</v>
      </c>
      <c r="J251" s="48" t="s">
        <v>878</v>
      </c>
      <c r="K251" s="48" t="s">
        <v>879</v>
      </c>
      <c r="L251" s="48" t="s">
        <v>880</v>
      </c>
      <c r="M251" s="48" t="s">
        <v>1269</v>
      </c>
      <c r="N251" s="48" t="s">
        <v>1270</v>
      </c>
      <c r="O251" s="48" t="s">
        <v>1271</v>
      </c>
      <c r="P251" s="48" t="s">
        <v>1639</v>
      </c>
      <c r="Q251" s="48" t="s">
        <v>1640</v>
      </c>
      <c r="R251" s="48" t="s">
        <v>1641</v>
      </c>
      <c r="S251" s="48" t="s">
        <v>1801</v>
      </c>
      <c r="T251" s="48" t="s">
        <v>1802</v>
      </c>
      <c r="U251" s="48" t="s">
        <v>1803</v>
      </c>
    </row>
    <row r="252" spans="1:21" ht="15" hidden="1" customHeight="1">
      <c r="A252" s="44" t="s">
        <v>4334</v>
      </c>
      <c r="B252" s="45"/>
      <c r="C252" s="62">
        <v>54</v>
      </c>
      <c r="D252" s="48"/>
      <c r="E252" s="48"/>
      <c r="F252" s="48"/>
      <c r="G252" s="48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</row>
    <row r="253" spans="1:21" ht="15" hidden="1" customHeight="1">
      <c r="A253" s="45"/>
      <c r="B253" s="45" t="s">
        <v>4335</v>
      </c>
      <c r="C253" s="62">
        <v>55</v>
      </c>
      <c r="D253" s="48" t="s">
        <v>349</v>
      </c>
      <c r="E253" s="48" t="s">
        <v>350</v>
      </c>
      <c r="F253" s="48" t="s">
        <v>351</v>
      </c>
      <c r="G253" s="48" t="s">
        <v>719</v>
      </c>
      <c r="H253" s="48" t="s">
        <v>720</v>
      </c>
      <c r="I253" s="48" t="s">
        <v>721</v>
      </c>
      <c r="J253" s="48" t="s">
        <v>881</v>
      </c>
      <c r="K253" s="48" t="s">
        <v>882</v>
      </c>
      <c r="L253" s="48" t="s">
        <v>883</v>
      </c>
      <c r="M253" s="48" t="s">
        <v>1272</v>
      </c>
      <c r="N253" s="48" t="s">
        <v>1273</v>
      </c>
      <c r="O253" s="48" t="s">
        <v>1274</v>
      </c>
      <c r="P253" s="48" t="s">
        <v>1642</v>
      </c>
      <c r="Q253" s="48" t="s">
        <v>1643</v>
      </c>
      <c r="R253" s="48" t="s">
        <v>1644</v>
      </c>
      <c r="S253" s="48" t="s">
        <v>1804</v>
      </c>
      <c r="T253" s="48" t="s">
        <v>1805</v>
      </c>
      <c r="U253" s="48" t="s">
        <v>1806</v>
      </c>
    </row>
    <row r="254" spans="1:21" ht="15" hidden="1" customHeight="1">
      <c r="A254" s="45"/>
      <c r="B254" s="45" t="s">
        <v>4336</v>
      </c>
      <c r="C254" s="62">
        <v>56</v>
      </c>
      <c r="D254" s="48" t="s">
        <v>352</v>
      </c>
      <c r="E254" s="48" t="s">
        <v>353</v>
      </c>
      <c r="F254" s="48" t="s">
        <v>354</v>
      </c>
      <c r="G254" s="48" t="s">
        <v>722</v>
      </c>
      <c r="H254" s="48" t="s">
        <v>723</v>
      </c>
      <c r="I254" s="48" t="s">
        <v>724</v>
      </c>
      <c r="J254" s="48" t="s">
        <v>884</v>
      </c>
      <c r="K254" s="48" t="s">
        <v>885</v>
      </c>
      <c r="L254" s="48" t="s">
        <v>886</v>
      </c>
      <c r="M254" s="48" t="s">
        <v>1275</v>
      </c>
      <c r="N254" s="48" t="s">
        <v>1276</v>
      </c>
      <c r="O254" s="48" t="s">
        <v>1277</v>
      </c>
      <c r="P254" s="48" t="s">
        <v>1645</v>
      </c>
      <c r="Q254" s="48" t="s">
        <v>1646</v>
      </c>
      <c r="R254" s="48" t="s">
        <v>1647</v>
      </c>
      <c r="S254" s="48" t="s">
        <v>1807</v>
      </c>
      <c r="T254" s="48" t="s">
        <v>1808</v>
      </c>
      <c r="U254" s="48" t="s">
        <v>1809</v>
      </c>
    </row>
    <row r="255" spans="1:21" ht="15" hidden="1" customHeight="1">
      <c r="A255" s="44" t="s">
        <v>4337</v>
      </c>
      <c r="B255" s="45"/>
      <c r="C255" s="62">
        <v>57</v>
      </c>
      <c r="D255" s="48"/>
      <c r="E255" s="48"/>
      <c r="F255" s="48"/>
      <c r="G255" s="48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</row>
    <row r="256" spans="1:21" ht="15" hidden="1" customHeight="1">
      <c r="A256" s="45"/>
      <c r="B256" s="45" t="s">
        <v>4338</v>
      </c>
      <c r="C256" s="62">
        <v>58</v>
      </c>
      <c r="D256" s="48" t="s">
        <v>355</v>
      </c>
      <c r="E256" s="48" t="s">
        <v>356</v>
      </c>
      <c r="F256" s="48" t="s">
        <v>357</v>
      </c>
      <c r="G256" s="48" t="s">
        <v>725</v>
      </c>
      <c r="H256" s="48" t="s">
        <v>726</v>
      </c>
      <c r="I256" s="48" t="s">
        <v>727</v>
      </c>
      <c r="J256" s="48" t="s">
        <v>887</v>
      </c>
      <c r="K256" s="48" t="s">
        <v>888</v>
      </c>
      <c r="L256" s="48" t="s">
        <v>889</v>
      </c>
      <c r="M256" s="48" t="s">
        <v>1278</v>
      </c>
      <c r="N256" s="48" t="s">
        <v>1279</v>
      </c>
      <c r="O256" s="48" t="s">
        <v>1280</v>
      </c>
      <c r="P256" s="48" t="s">
        <v>1648</v>
      </c>
      <c r="Q256" s="48" t="s">
        <v>1649</v>
      </c>
      <c r="R256" s="48" t="s">
        <v>1650</v>
      </c>
      <c r="S256" s="48" t="s">
        <v>1810</v>
      </c>
      <c r="T256" s="48" t="s">
        <v>1811</v>
      </c>
      <c r="U256" s="48" t="s">
        <v>1812</v>
      </c>
    </row>
    <row r="257" spans="1:21" ht="15" hidden="1" customHeight="1">
      <c r="A257" s="45"/>
      <c r="B257" s="51" t="s">
        <v>4339</v>
      </c>
      <c r="C257" s="62">
        <v>59</v>
      </c>
      <c r="D257" s="48" t="s">
        <v>358</v>
      </c>
      <c r="E257" s="48" t="s">
        <v>359</v>
      </c>
      <c r="F257" s="48" t="s">
        <v>360</v>
      </c>
      <c r="G257" s="48" t="s">
        <v>728</v>
      </c>
      <c r="H257" s="48" t="s">
        <v>729</v>
      </c>
      <c r="I257" s="48" t="s">
        <v>730</v>
      </c>
      <c r="J257" s="48" t="s">
        <v>890</v>
      </c>
      <c r="K257" s="48" t="s">
        <v>891</v>
      </c>
      <c r="L257" s="48" t="s">
        <v>892</v>
      </c>
      <c r="M257" s="48" t="s">
        <v>1281</v>
      </c>
      <c r="N257" s="48" t="s">
        <v>1282</v>
      </c>
      <c r="O257" s="48" t="s">
        <v>1283</v>
      </c>
      <c r="P257" s="48" t="s">
        <v>1651</v>
      </c>
      <c r="Q257" s="48" t="s">
        <v>1652</v>
      </c>
      <c r="R257" s="48" t="s">
        <v>1653</v>
      </c>
      <c r="S257" s="48" t="s">
        <v>1813</v>
      </c>
      <c r="T257" s="48" t="s">
        <v>1814</v>
      </c>
      <c r="U257" s="48" t="s">
        <v>1815</v>
      </c>
    </row>
    <row r="258" spans="1:21" ht="15" hidden="1" customHeight="1">
      <c r="A258" s="45"/>
      <c r="B258" s="51" t="s">
        <v>4340</v>
      </c>
      <c r="C258" s="62">
        <v>60</v>
      </c>
      <c r="D258" s="48" t="s">
        <v>361</v>
      </c>
      <c r="E258" s="48" t="s">
        <v>362</v>
      </c>
      <c r="F258" s="48" t="s">
        <v>363</v>
      </c>
      <c r="G258" s="48" t="s">
        <v>731</v>
      </c>
      <c r="H258" s="48" t="s">
        <v>732</v>
      </c>
      <c r="I258" s="48" t="s">
        <v>733</v>
      </c>
      <c r="J258" s="48" t="s">
        <v>893</v>
      </c>
      <c r="K258" s="48" t="s">
        <v>894</v>
      </c>
      <c r="L258" s="48" t="s">
        <v>895</v>
      </c>
      <c r="M258" s="48" t="s">
        <v>1284</v>
      </c>
      <c r="N258" s="48" t="s">
        <v>1285</v>
      </c>
      <c r="O258" s="48" t="s">
        <v>1286</v>
      </c>
      <c r="P258" s="48" t="s">
        <v>1654</v>
      </c>
      <c r="Q258" s="48" t="s">
        <v>1655</v>
      </c>
      <c r="R258" s="48" t="s">
        <v>1656</v>
      </c>
      <c r="S258" s="48" t="s">
        <v>1816</v>
      </c>
      <c r="T258" s="48" t="s">
        <v>1817</v>
      </c>
      <c r="U258" s="48" t="s">
        <v>1818</v>
      </c>
    </row>
    <row r="259" spans="1:21" ht="15" hidden="1" customHeight="1">
      <c r="A259" s="45"/>
      <c r="B259" s="51" t="s">
        <v>4341</v>
      </c>
      <c r="C259" s="62">
        <v>61</v>
      </c>
      <c r="D259" s="48" t="s">
        <v>364</v>
      </c>
      <c r="E259" s="48" t="s">
        <v>365</v>
      </c>
      <c r="F259" s="48" t="s">
        <v>366</v>
      </c>
      <c r="G259" s="48" t="s">
        <v>734</v>
      </c>
      <c r="H259" s="48" t="s">
        <v>735</v>
      </c>
      <c r="I259" s="48" t="s">
        <v>736</v>
      </c>
      <c r="J259" s="48" t="s">
        <v>896</v>
      </c>
      <c r="K259" s="48" t="s">
        <v>897</v>
      </c>
      <c r="L259" s="48" t="s">
        <v>898</v>
      </c>
      <c r="M259" s="48" t="s">
        <v>1287</v>
      </c>
      <c r="N259" s="48" t="s">
        <v>1288</v>
      </c>
      <c r="O259" s="48" t="s">
        <v>1289</v>
      </c>
      <c r="P259" s="48" t="s">
        <v>1657</v>
      </c>
      <c r="Q259" s="48" t="s">
        <v>1658</v>
      </c>
      <c r="R259" s="48" t="s">
        <v>1659</v>
      </c>
      <c r="S259" s="48" t="s">
        <v>1819</v>
      </c>
      <c r="T259" s="48" t="s">
        <v>1820</v>
      </c>
      <c r="U259" s="48" t="s">
        <v>1821</v>
      </c>
    </row>
    <row r="260" spans="1:21" ht="15" hidden="1" customHeight="1">
      <c r="A260" s="45"/>
      <c r="B260" s="45" t="s">
        <v>4342</v>
      </c>
      <c r="C260" s="62">
        <v>62</v>
      </c>
      <c r="D260" s="48" t="s">
        <v>367</v>
      </c>
      <c r="E260" s="48" t="s">
        <v>368</v>
      </c>
      <c r="F260" s="48" t="s">
        <v>369</v>
      </c>
      <c r="G260" s="48" t="s">
        <v>737</v>
      </c>
      <c r="H260" s="48" t="s">
        <v>738</v>
      </c>
      <c r="I260" s="48" t="s">
        <v>739</v>
      </c>
      <c r="J260" s="48" t="s">
        <v>899</v>
      </c>
      <c r="K260" s="48" t="s">
        <v>900</v>
      </c>
      <c r="L260" s="48" t="s">
        <v>901</v>
      </c>
      <c r="M260" s="48" t="s">
        <v>1290</v>
      </c>
      <c r="N260" s="48" t="s">
        <v>1291</v>
      </c>
      <c r="O260" s="48" t="s">
        <v>1292</v>
      </c>
      <c r="P260" s="48" t="s">
        <v>1660</v>
      </c>
      <c r="Q260" s="48" t="s">
        <v>1661</v>
      </c>
      <c r="R260" s="48" t="s">
        <v>1662</v>
      </c>
      <c r="S260" s="48" t="s">
        <v>1822</v>
      </c>
      <c r="T260" s="48" t="s">
        <v>1823</v>
      </c>
      <c r="U260" s="48" t="s">
        <v>1824</v>
      </c>
    </row>
    <row r="261" spans="1:21" ht="15" hidden="1" customHeight="1">
      <c r="A261" s="44" t="s">
        <v>4289</v>
      </c>
      <c r="B261" s="45"/>
      <c r="C261" s="62">
        <v>63</v>
      </c>
      <c r="D261" s="48" t="s">
        <v>301</v>
      </c>
      <c r="E261" s="48" t="s">
        <v>302</v>
      </c>
      <c r="F261" s="48" t="s">
        <v>303</v>
      </c>
      <c r="G261" s="48" t="s">
        <v>463</v>
      </c>
      <c r="H261" s="48" t="s">
        <v>464</v>
      </c>
      <c r="I261" s="48" t="s">
        <v>465</v>
      </c>
      <c r="J261" s="48" t="s">
        <v>833</v>
      </c>
      <c r="K261" s="48" t="s">
        <v>834</v>
      </c>
      <c r="L261" s="48" t="s">
        <v>835</v>
      </c>
      <c r="M261" s="48" t="s">
        <v>1224</v>
      </c>
      <c r="N261" s="48" t="s">
        <v>1225</v>
      </c>
      <c r="O261" s="48" t="s">
        <v>1226</v>
      </c>
      <c r="P261" s="48" t="s">
        <v>1386</v>
      </c>
      <c r="Q261" s="48" t="s">
        <v>1387</v>
      </c>
      <c r="R261" s="48" t="s">
        <v>1388</v>
      </c>
      <c r="S261" s="48" t="s">
        <v>1756</v>
      </c>
      <c r="T261" s="48" t="s">
        <v>1757</v>
      </c>
      <c r="U261" s="48" t="s">
        <v>1758</v>
      </c>
    </row>
    <row r="262" spans="1:21" ht="15" hidden="1" customHeight="1">
      <c r="A262" s="41" t="s">
        <v>4343</v>
      </c>
      <c r="B262" s="42"/>
      <c r="C262" s="62">
        <v>64</v>
      </c>
    </row>
    <row r="263" spans="1:21" ht="15" hidden="1" customHeight="1">
      <c r="A263" s="44" t="s">
        <v>4344</v>
      </c>
      <c r="B263" s="45"/>
      <c r="C263" s="62">
        <v>65</v>
      </c>
    </row>
    <row r="264" spans="1:21" ht="15" hidden="1" customHeight="1">
      <c r="A264" s="45"/>
      <c r="B264" s="45" t="s">
        <v>4345</v>
      </c>
      <c r="C264" s="62">
        <v>66</v>
      </c>
      <c r="D264" s="48" t="s">
        <v>373</v>
      </c>
      <c r="E264" s="48" t="s">
        <v>374</v>
      </c>
      <c r="F264" s="48" t="s">
        <v>375</v>
      </c>
      <c r="G264" s="48" t="s">
        <v>743</v>
      </c>
      <c r="H264" s="48" t="s">
        <v>744</v>
      </c>
      <c r="I264" s="48" t="s">
        <v>745</v>
      </c>
      <c r="J264" s="48" t="s">
        <v>905</v>
      </c>
      <c r="K264" s="48" t="s">
        <v>906</v>
      </c>
      <c r="L264" s="48" t="s">
        <v>907</v>
      </c>
      <c r="M264" s="48" t="s">
        <v>1296</v>
      </c>
      <c r="N264" s="48" t="s">
        <v>1297</v>
      </c>
      <c r="O264" s="48" t="s">
        <v>1298</v>
      </c>
      <c r="P264" s="48" t="s">
        <v>1666</v>
      </c>
      <c r="Q264" s="48" t="s">
        <v>1667</v>
      </c>
      <c r="R264" s="48" t="s">
        <v>1668</v>
      </c>
      <c r="S264" s="48" t="s">
        <v>1828</v>
      </c>
      <c r="T264" s="48" t="s">
        <v>1829</v>
      </c>
      <c r="U264" s="48" t="s">
        <v>1830</v>
      </c>
    </row>
    <row r="265" spans="1:21" ht="15" hidden="1" customHeight="1">
      <c r="A265" s="45"/>
      <c r="B265" s="45" t="s">
        <v>4346</v>
      </c>
      <c r="C265" s="62">
        <v>67</v>
      </c>
      <c r="D265" s="48" t="s">
        <v>376</v>
      </c>
      <c r="E265" s="48" t="s">
        <v>377</v>
      </c>
      <c r="F265" s="48" t="s">
        <v>378</v>
      </c>
      <c r="G265" s="48" t="s">
        <v>746</v>
      </c>
      <c r="H265" s="48" t="s">
        <v>747</v>
      </c>
      <c r="I265" s="48" t="s">
        <v>748</v>
      </c>
      <c r="J265" s="48" t="s">
        <v>908</v>
      </c>
      <c r="K265" s="48" t="s">
        <v>909</v>
      </c>
      <c r="L265" s="48" t="s">
        <v>910</v>
      </c>
      <c r="M265" s="48" t="s">
        <v>1299</v>
      </c>
      <c r="N265" s="48" t="s">
        <v>1300</v>
      </c>
      <c r="O265" s="48" t="s">
        <v>1301</v>
      </c>
      <c r="P265" s="48" t="s">
        <v>1669</v>
      </c>
      <c r="Q265" s="48" t="s">
        <v>1670</v>
      </c>
      <c r="R265" s="48" t="s">
        <v>1671</v>
      </c>
      <c r="S265" s="48" t="s">
        <v>1831</v>
      </c>
      <c r="T265" s="48" t="s">
        <v>1832</v>
      </c>
      <c r="U265" s="48" t="s">
        <v>1833</v>
      </c>
    </row>
    <row r="266" spans="1:21" ht="15" hidden="1" customHeight="1">
      <c r="A266" s="45"/>
      <c r="B266" s="51" t="s">
        <v>4323</v>
      </c>
      <c r="C266" s="62">
        <v>68</v>
      </c>
      <c r="D266" s="48" t="s">
        <v>379</v>
      </c>
      <c r="E266" s="48" t="s">
        <v>380</v>
      </c>
      <c r="F266" s="48" t="s">
        <v>381</v>
      </c>
      <c r="G266" s="48" t="s">
        <v>749</v>
      </c>
      <c r="H266" s="48" t="s">
        <v>750</v>
      </c>
      <c r="I266" s="48" t="s">
        <v>751</v>
      </c>
      <c r="J266" s="48" t="s">
        <v>911</v>
      </c>
      <c r="K266" s="48" t="s">
        <v>912</v>
      </c>
      <c r="L266" s="48" t="s">
        <v>913</v>
      </c>
      <c r="M266" s="48" t="s">
        <v>1302</v>
      </c>
      <c r="N266" s="48" t="s">
        <v>1303</v>
      </c>
      <c r="O266" s="48" t="s">
        <v>1304</v>
      </c>
      <c r="P266" s="48" t="s">
        <v>1672</v>
      </c>
      <c r="Q266" s="48" t="s">
        <v>1673</v>
      </c>
      <c r="R266" s="48" t="s">
        <v>1674</v>
      </c>
      <c r="S266" s="48" t="s">
        <v>1834</v>
      </c>
      <c r="T266" s="48" t="s">
        <v>1835</v>
      </c>
      <c r="U266" s="48" t="s">
        <v>1836</v>
      </c>
    </row>
    <row r="267" spans="1:21" ht="15" hidden="1" customHeight="1">
      <c r="A267" s="45"/>
      <c r="B267" s="51" t="s">
        <v>4324</v>
      </c>
      <c r="C267" s="62">
        <v>69</v>
      </c>
      <c r="D267" s="48" t="s">
        <v>382</v>
      </c>
      <c r="E267" s="48" t="s">
        <v>383</v>
      </c>
      <c r="F267" s="48" t="s">
        <v>384</v>
      </c>
      <c r="G267" s="48" t="s">
        <v>752</v>
      </c>
      <c r="H267" s="48" t="s">
        <v>753</v>
      </c>
      <c r="I267" s="48" t="s">
        <v>754</v>
      </c>
      <c r="J267" s="48" t="s">
        <v>914</v>
      </c>
      <c r="K267" s="48" t="s">
        <v>915</v>
      </c>
      <c r="L267" s="48" t="s">
        <v>916</v>
      </c>
      <c r="M267" s="48" t="s">
        <v>1305</v>
      </c>
      <c r="N267" s="48" t="s">
        <v>1306</v>
      </c>
      <c r="O267" s="48" t="s">
        <v>1307</v>
      </c>
      <c r="P267" s="48" t="s">
        <v>1675</v>
      </c>
      <c r="Q267" s="48" t="s">
        <v>1676</v>
      </c>
      <c r="R267" s="48" t="s">
        <v>1677</v>
      </c>
      <c r="S267" s="48" t="s">
        <v>1837</v>
      </c>
      <c r="T267" s="48" t="s">
        <v>1838</v>
      </c>
      <c r="U267" s="48" t="s">
        <v>1839</v>
      </c>
    </row>
    <row r="268" spans="1:21" ht="15" hidden="1" customHeight="1">
      <c r="A268" s="45"/>
      <c r="B268" s="51" t="s">
        <v>4325</v>
      </c>
      <c r="C268" s="62">
        <v>70</v>
      </c>
      <c r="D268" s="48" t="s">
        <v>385</v>
      </c>
      <c r="E268" s="48" t="s">
        <v>386</v>
      </c>
      <c r="F268" s="48" t="s">
        <v>387</v>
      </c>
      <c r="G268" s="48" t="s">
        <v>755</v>
      </c>
      <c r="H268" s="48" t="s">
        <v>756</v>
      </c>
      <c r="I268" s="48" t="s">
        <v>757</v>
      </c>
      <c r="J268" s="48" t="s">
        <v>917</v>
      </c>
      <c r="K268" s="48" t="s">
        <v>918</v>
      </c>
      <c r="L268" s="48" t="s">
        <v>919</v>
      </c>
      <c r="M268" s="48" t="s">
        <v>1308</v>
      </c>
      <c r="N268" s="48" t="s">
        <v>1309</v>
      </c>
      <c r="O268" s="48" t="s">
        <v>1310</v>
      </c>
      <c r="P268" s="48" t="s">
        <v>1678</v>
      </c>
      <c r="Q268" s="48" t="s">
        <v>1679</v>
      </c>
      <c r="R268" s="48" t="s">
        <v>1680</v>
      </c>
      <c r="S268" s="48" t="s">
        <v>1840</v>
      </c>
      <c r="T268" s="48" t="s">
        <v>1841</v>
      </c>
      <c r="U268" s="48" t="s">
        <v>1842</v>
      </c>
    </row>
    <row r="269" spans="1:21" ht="15" hidden="1" customHeight="1">
      <c r="A269" s="45"/>
      <c r="B269" s="45" t="s">
        <v>4347</v>
      </c>
      <c r="C269" s="62">
        <v>71</v>
      </c>
      <c r="D269" s="48" t="s">
        <v>388</v>
      </c>
      <c r="E269" s="48" t="s">
        <v>389</v>
      </c>
      <c r="F269" s="48" t="s">
        <v>390</v>
      </c>
      <c r="G269" s="48" t="s">
        <v>758</v>
      </c>
      <c r="H269" s="48" t="s">
        <v>759</v>
      </c>
      <c r="I269" s="48" t="s">
        <v>760</v>
      </c>
      <c r="J269" s="48" t="s">
        <v>920</v>
      </c>
      <c r="K269" s="48" t="s">
        <v>921</v>
      </c>
      <c r="L269" s="48" t="s">
        <v>922</v>
      </c>
      <c r="M269" s="48" t="s">
        <v>1311</v>
      </c>
      <c r="N269" s="48" t="s">
        <v>1312</v>
      </c>
      <c r="O269" s="48" t="s">
        <v>1313</v>
      </c>
      <c r="P269" s="48" t="s">
        <v>1681</v>
      </c>
      <c r="Q269" s="48" t="s">
        <v>1682</v>
      </c>
      <c r="R269" s="48" t="s">
        <v>1683</v>
      </c>
      <c r="S269" s="48" t="s">
        <v>1843</v>
      </c>
      <c r="T269" s="48" t="s">
        <v>1844</v>
      </c>
      <c r="U269" s="48" t="s">
        <v>1845</v>
      </c>
    </row>
    <row r="270" spans="1:21" ht="15" hidden="1" customHeight="1">
      <c r="A270" s="45"/>
      <c r="B270" s="51" t="s">
        <v>4327</v>
      </c>
      <c r="C270" s="62">
        <v>72</v>
      </c>
      <c r="D270" s="48" t="s">
        <v>391</v>
      </c>
      <c r="E270" s="48" t="s">
        <v>392</v>
      </c>
      <c r="F270" s="48" t="s">
        <v>393</v>
      </c>
      <c r="G270" s="48" t="s">
        <v>761</v>
      </c>
      <c r="H270" s="48" t="s">
        <v>762</v>
      </c>
      <c r="I270" s="48" t="s">
        <v>763</v>
      </c>
      <c r="J270" s="48" t="s">
        <v>923</v>
      </c>
      <c r="K270" s="48" t="s">
        <v>924</v>
      </c>
      <c r="L270" s="48" t="s">
        <v>925</v>
      </c>
      <c r="M270" s="48" t="s">
        <v>1314</v>
      </c>
      <c r="N270" s="48" t="s">
        <v>1315</v>
      </c>
      <c r="O270" s="48" t="s">
        <v>1316</v>
      </c>
      <c r="P270" s="48" t="s">
        <v>1684</v>
      </c>
      <c r="Q270" s="48" t="s">
        <v>1685</v>
      </c>
      <c r="R270" s="48" t="s">
        <v>1686</v>
      </c>
      <c r="S270" s="48" t="s">
        <v>1846</v>
      </c>
      <c r="T270" s="48" t="s">
        <v>1847</v>
      </c>
      <c r="U270" s="48" t="s">
        <v>1848</v>
      </c>
    </row>
    <row r="271" spans="1:21" ht="15" hidden="1" customHeight="1">
      <c r="A271" s="45"/>
      <c r="B271" s="51" t="s">
        <v>4328</v>
      </c>
      <c r="C271" s="62">
        <v>73</v>
      </c>
      <c r="D271" s="48" t="s">
        <v>394</v>
      </c>
      <c r="E271" s="48" t="s">
        <v>395</v>
      </c>
      <c r="F271" s="48" t="s">
        <v>396</v>
      </c>
      <c r="G271" s="48" t="s">
        <v>764</v>
      </c>
      <c r="H271" s="48" t="s">
        <v>765</v>
      </c>
      <c r="I271" s="48" t="s">
        <v>766</v>
      </c>
      <c r="J271" s="48" t="s">
        <v>926</v>
      </c>
      <c r="K271" s="48" t="s">
        <v>927</v>
      </c>
      <c r="L271" s="48" t="s">
        <v>928</v>
      </c>
      <c r="M271" s="48" t="s">
        <v>1317</v>
      </c>
      <c r="N271" s="48" t="s">
        <v>1318</v>
      </c>
      <c r="O271" s="48" t="s">
        <v>1319</v>
      </c>
      <c r="P271" s="48" t="s">
        <v>1687</v>
      </c>
      <c r="Q271" s="48" t="s">
        <v>1688</v>
      </c>
      <c r="R271" s="48" t="s">
        <v>1689</v>
      </c>
      <c r="S271" s="48" t="s">
        <v>1849</v>
      </c>
      <c r="T271" s="48" t="s">
        <v>1850</v>
      </c>
      <c r="U271" s="48" t="s">
        <v>1851</v>
      </c>
    </row>
    <row r="272" spans="1:21" ht="15" hidden="1" customHeight="1">
      <c r="A272" s="45"/>
      <c r="B272" s="51" t="s">
        <v>4329</v>
      </c>
      <c r="C272" s="62">
        <v>74</v>
      </c>
      <c r="D272" s="48" t="s">
        <v>397</v>
      </c>
      <c r="E272" s="48" t="s">
        <v>398</v>
      </c>
      <c r="F272" s="48" t="s">
        <v>399</v>
      </c>
      <c r="G272" s="48" t="s">
        <v>767</v>
      </c>
      <c r="H272" s="48" t="s">
        <v>768</v>
      </c>
      <c r="I272" s="48" t="s">
        <v>769</v>
      </c>
      <c r="J272" s="48" t="s">
        <v>929</v>
      </c>
      <c r="K272" s="48" t="s">
        <v>930</v>
      </c>
      <c r="L272" s="48" t="s">
        <v>931</v>
      </c>
      <c r="M272" s="48" t="s">
        <v>1320</v>
      </c>
      <c r="N272" s="48" t="s">
        <v>1321</v>
      </c>
      <c r="O272" s="48" t="s">
        <v>1322</v>
      </c>
      <c r="P272" s="48" t="s">
        <v>1690</v>
      </c>
      <c r="Q272" s="48" t="s">
        <v>1691</v>
      </c>
      <c r="R272" s="48" t="s">
        <v>1692</v>
      </c>
      <c r="S272" s="48" t="s">
        <v>1852</v>
      </c>
      <c r="T272" s="48" t="s">
        <v>1853</v>
      </c>
      <c r="U272" s="48" t="s">
        <v>1854</v>
      </c>
    </row>
    <row r="273" spans="1:21" ht="15" hidden="1" customHeight="1">
      <c r="A273" s="45"/>
      <c r="B273" s="45" t="s">
        <v>4330</v>
      </c>
      <c r="C273" s="62">
        <v>75</v>
      </c>
      <c r="D273" s="48" t="s">
        <v>400</v>
      </c>
      <c r="E273" s="48" t="s">
        <v>401</v>
      </c>
      <c r="F273" s="48" t="s">
        <v>402</v>
      </c>
      <c r="G273" s="48" t="s">
        <v>770</v>
      </c>
      <c r="H273" s="48" t="s">
        <v>771</v>
      </c>
      <c r="I273" s="48" t="s">
        <v>772</v>
      </c>
      <c r="J273" s="48" t="s">
        <v>932</v>
      </c>
      <c r="K273" s="48" t="s">
        <v>933</v>
      </c>
      <c r="L273" s="48" t="s">
        <v>934</v>
      </c>
      <c r="M273" s="48" t="s">
        <v>1323</v>
      </c>
      <c r="N273" s="48" t="s">
        <v>1324</v>
      </c>
      <c r="O273" s="48" t="s">
        <v>1325</v>
      </c>
      <c r="P273" s="48" t="s">
        <v>1693</v>
      </c>
      <c r="Q273" s="48" t="s">
        <v>1694</v>
      </c>
      <c r="R273" s="48" t="s">
        <v>1695</v>
      </c>
      <c r="S273" s="48" t="s">
        <v>1855</v>
      </c>
      <c r="T273" s="48" t="s">
        <v>1856</v>
      </c>
      <c r="U273" s="48" t="s">
        <v>1857</v>
      </c>
    </row>
    <row r="274" spans="1:21" ht="15" hidden="1" customHeight="1">
      <c r="A274" s="53" t="s">
        <v>4289</v>
      </c>
      <c r="B274" s="54"/>
      <c r="C274" s="62">
        <v>76</v>
      </c>
      <c r="D274" s="48" t="s">
        <v>370</v>
      </c>
      <c r="E274" s="48" t="s">
        <v>371</v>
      </c>
      <c r="F274" s="48" t="s">
        <v>372</v>
      </c>
      <c r="G274" s="48" t="s">
        <v>740</v>
      </c>
      <c r="H274" s="48" t="s">
        <v>741</v>
      </c>
      <c r="I274" s="48" t="s">
        <v>742</v>
      </c>
      <c r="J274" s="48" t="s">
        <v>902</v>
      </c>
      <c r="K274" s="48" t="s">
        <v>903</v>
      </c>
      <c r="L274" s="48" t="s">
        <v>904</v>
      </c>
      <c r="M274" s="48" t="s">
        <v>1293</v>
      </c>
      <c r="N274" s="48" t="s">
        <v>1294</v>
      </c>
      <c r="O274" s="48" t="s">
        <v>1295</v>
      </c>
      <c r="P274" s="48" t="s">
        <v>1663</v>
      </c>
      <c r="Q274" s="48" t="s">
        <v>1664</v>
      </c>
      <c r="R274" s="48" t="s">
        <v>1665</v>
      </c>
      <c r="S274" s="48" t="s">
        <v>1825</v>
      </c>
      <c r="T274" s="48" t="s">
        <v>1826</v>
      </c>
      <c r="U274" s="48" t="s">
        <v>1827</v>
      </c>
    </row>
    <row r="275" spans="1:21" ht="15" hidden="1" customHeight="1"/>
    <row r="276" spans="1:21" ht="15" hidden="1" customHeight="1"/>
  </sheetData>
  <mergeCells count="19">
    <mergeCell ref="S195:U195"/>
    <mergeCell ref="D111:F111"/>
    <mergeCell ref="G111:I111"/>
    <mergeCell ref="J111:L111"/>
    <mergeCell ref="M111:O111"/>
    <mergeCell ref="P111:R111"/>
    <mergeCell ref="S111:U111"/>
    <mergeCell ref="D195:F195"/>
    <mergeCell ref="G195:I195"/>
    <mergeCell ref="J195:L195"/>
    <mergeCell ref="M195:O195"/>
    <mergeCell ref="P195:R195"/>
    <mergeCell ref="C10:E10"/>
    <mergeCell ref="G10:I10"/>
    <mergeCell ref="B5:K5"/>
    <mergeCell ref="B6:K6"/>
    <mergeCell ref="L6:T6"/>
    <mergeCell ref="A8:H8"/>
    <mergeCell ref="L8:R8"/>
  </mergeCells>
  <dataValidations count="1">
    <dataValidation type="list" allowBlank="1" showInputMessage="1" showErrorMessage="1" sqref="C10:E10" xr:uid="{772BCECE-F5FA-4937-9E44-2C7ED9CFFBEC}">
      <formula1>$B$94:$B$99</formula1>
    </dataValidation>
  </dataValidations>
  <hyperlinks>
    <hyperlink ref="A93" r:id="rId1" display="http://www.abs.gov.au/websitedbs/d3310114.nsf/Home/©+Copyright?OpenDocument" xr:uid="{EA7D13F1-7A9B-4776-97A2-DC5D31A0FB97}"/>
    <hyperlink ref="D199" location="A126273866F" display="A126273866F" xr:uid="{D6ACAA29-648B-4D9D-B2B1-46D71F2EB792}"/>
    <hyperlink ref="E199" location="A126297194W" display="A126297194W" xr:uid="{4CD04F89-841D-4A19-8594-EB7B26EBD273}"/>
    <hyperlink ref="F199" location="A126285530X" display="A126285530X" xr:uid="{02D9DCAB-F441-4D06-A875-2AAAEFFC5345}"/>
    <hyperlink ref="D205" location="A126273794F" display="A126273794F" xr:uid="{DE7CE526-3998-4C52-B0CE-9D6BD5A54B09}"/>
    <hyperlink ref="E205" location="A126297122K" display="A126297122K" xr:uid="{A5B92FF2-31AA-4E03-B8AE-6AC6A3587E6D}"/>
    <hyperlink ref="F205" location="A126285458T" display="A126285458T" xr:uid="{6F522E84-8C26-466F-A3FC-39B343517E7E}"/>
    <hyperlink ref="D209" location="A126273870W" display="A126273870W" xr:uid="{AB65B24E-BE40-4E70-802F-2593100B5829}"/>
    <hyperlink ref="E209" location="A126297198F" display="A126297198F" xr:uid="{B771A2B9-B16A-4B6A-BBE1-80B9233E3393}"/>
    <hyperlink ref="F209" location="A126285534J" display="A126285534J" xr:uid="{DABB2021-A746-4417-A36B-5417A9F24FDE}"/>
    <hyperlink ref="D210" location="A126273874F" display="A126273874F" xr:uid="{5C26D8A7-F811-409B-98F5-B3DD797E579E}"/>
    <hyperlink ref="E210" location="A126297202K" display="A126297202K" xr:uid="{ED8C0641-F7F1-4F20-9146-C5F593579CEC}"/>
    <hyperlink ref="F210" location="A126285538T" display="A126285538T" xr:uid="{D12F2784-CA34-4B2C-8433-0A3425B4721B}"/>
    <hyperlink ref="D212" location="A126273798R" display="A126273798R" xr:uid="{060A985D-DC8A-4DD9-AB69-ACDF18EA6B57}"/>
    <hyperlink ref="E212" location="A126297126V" display="A126297126V" xr:uid="{18FD413D-C6B5-4F4D-A947-4FEE895D18C5}"/>
    <hyperlink ref="F212" location="A126285462J" display="A126285462J" xr:uid="{41872635-23AB-402D-B049-B7E94F710DFA}"/>
    <hyperlink ref="D213" location="A126273802V" display="A126273802V" xr:uid="{3B603969-BD09-4E6B-959B-7B36FAB6108A}"/>
    <hyperlink ref="E213" location="A126297130K" display="A126297130K" xr:uid="{4038F6E1-236F-4499-911A-A3A5C5B723B7}"/>
    <hyperlink ref="F213" location="A126285466T" display="A126285466T" xr:uid="{C79C8468-DFD0-433B-9AAD-FA29FA4D3AB4}"/>
    <hyperlink ref="D215" location="A126273842L" display="A126273842L" xr:uid="{2BF84916-01A5-4DAE-9366-10554620D676}"/>
    <hyperlink ref="E215" location="A126297170C" display="A126297170C" xr:uid="{C74C2A5E-40EF-446F-AC86-30882BA347A3}"/>
    <hyperlink ref="F215" location="A126285506X" display="A126285506X" xr:uid="{9DCAD065-7ABE-4747-9E6F-E94CE808B671}"/>
    <hyperlink ref="D216" location="A126273758W" display="A126273758W" xr:uid="{0D4425ED-264D-4C56-B326-352A5D860065}"/>
    <hyperlink ref="E216" location="A126297086L" display="A126297086L" xr:uid="{9F731DA2-CD02-4654-BFCE-4F0E35679B0E}"/>
    <hyperlink ref="F216" location="A126285422R" display="A126285422R" xr:uid="{27924EB2-6F7E-4890-A52A-7266647E9D13}"/>
    <hyperlink ref="D217" location="A126273878R" display="A126273878R" xr:uid="{C520887B-B6F3-44B5-AAFB-BF12F2C2FA03}"/>
    <hyperlink ref="E217" location="A126297206V" display="A126297206V" xr:uid="{A8C3569C-3853-4E17-8DCB-1E8F48763B6D}"/>
    <hyperlink ref="F217" location="A126285542J" display="A126285542J" xr:uid="{8716BAD6-0243-4196-B975-E5DFCD923F9A}"/>
    <hyperlink ref="D218" location="A126273846W" display="A126273846W" xr:uid="{C281E70D-648F-431B-B703-9EAB5F112B6C}"/>
    <hyperlink ref="E218" location="A126297174L" display="A126297174L" xr:uid="{C2619C3E-A01A-42D0-B60E-BC8461CF7170}"/>
    <hyperlink ref="F218" location="A126285510R" display="A126285510R" xr:uid="{534E01C2-52F8-437E-8F62-AEE6CEFEBB3C}"/>
    <hyperlink ref="D219" location="A126273890F" display="A126273890F" xr:uid="{7236C070-100E-4CDF-93AF-48E0FAAAFFC2}"/>
    <hyperlink ref="E219" location="A126297218C" display="A126297218C" xr:uid="{BA23DE3B-F018-4690-BADF-7A34DF618313}"/>
    <hyperlink ref="F219" location="A126285554T" display="A126285554T" xr:uid="{DF5565B7-0F99-4CB6-9FF4-678762C3B685}"/>
    <hyperlink ref="D220" location="A126273762L" display="A126273762L" xr:uid="{77E31BB1-AED9-4420-B132-6EEACEE3EFA0}"/>
    <hyperlink ref="E220" location="A126297090C" display="A126297090C" xr:uid="{E0EF896B-1A1C-4B07-B3CE-B7F2CC510C20}"/>
    <hyperlink ref="F220" location="A126285426X" display="A126285426X" xr:uid="{08BF7711-66DF-4010-8E48-85AADBA500C5}"/>
    <hyperlink ref="D221" location="A126273698F" display="A126273698F" xr:uid="{CC99B31C-B5BA-4055-B078-7CE3F3414623}"/>
    <hyperlink ref="E221" location="A126297026K" display="A126297026K" xr:uid="{AF9246A8-2655-48F0-BA13-2315D00E70D8}"/>
    <hyperlink ref="F221" location="A126285362X" display="A126285362X" xr:uid="{C797CDD6-34DD-4629-A353-6CA6EC80A5E8}"/>
    <hyperlink ref="D222" location="A126273726C" display="A126273726C" xr:uid="{1218819A-3C29-4C1C-968B-D38F6C9F7C77}"/>
    <hyperlink ref="E222" location="A126297054V" display="A126297054V" xr:uid="{E08B1E9C-6946-484D-BE79-9EDE7A4EAA73}"/>
    <hyperlink ref="F222" location="A126285390J" display="A126285390J" xr:uid="{B9BF2942-0B55-4D18-9E2C-24EF14688F2A}"/>
    <hyperlink ref="D223" location="A126273806C" display="A126273806C" xr:uid="{D305C7B2-4728-4A17-85CB-53169B5643C3}"/>
    <hyperlink ref="E223" location="A126297134V" display="A126297134V" xr:uid="{F9207418-8635-4A15-8BBE-8E7085ABE363}"/>
    <hyperlink ref="F223" location="A126285470J" display="A126285470J" xr:uid="{0A1C3E23-BC3B-406D-8039-F4BA9A1A3A62}"/>
    <hyperlink ref="D225" location="A126273730V" display="A126273730V" xr:uid="{558B68E8-D400-4AB4-A4C6-C7A1A392595A}"/>
    <hyperlink ref="E225" location="A126297058C" display="A126297058C" xr:uid="{5F951AAF-3A62-4CFA-A8DB-1600343CA16E}"/>
    <hyperlink ref="F225" location="A126285394T" display="A126285394T" xr:uid="{F906323B-524C-4F9B-A0F1-0B3E485B5DF5}"/>
    <hyperlink ref="D226" location="A126273810V" display="A126273810V" xr:uid="{1E6FA18B-5D59-4F7B-8A8E-F92630835111}"/>
    <hyperlink ref="E226" location="A126297138C" display="A126297138C" xr:uid="{9E2E693E-89ED-4A61-9088-1B623256E65D}"/>
    <hyperlink ref="F226" location="A126285474T" display="A126285474T" xr:uid="{F9AED03B-7593-446F-8318-E66F9E25D7A5}"/>
    <hyperlink ref="D204" location="A126273814C" display="A126273814C" xr:uid="{99E91905-0BEB-4338-B738-1AE47368C807}"/>
    <hyperlink ref="E204" location="A126297142V" display="A126297142V" xr:uid="{D98DF50E-9418-4F4B-967E-314020C7062B}"/>
    <hyperlink ref="F204" location="A126285478A" display="A126285478A" xr:uid="{A1294DD2-12DE-466D-9670-7FFEE89E7AC7}"/>
    <hyperlink ref="D200" location="A126273894R" display="A126273894R" xr:uid="{3E9098F1-2DAE-4C1E-A117-72E972CCDEBA}"/>
    <hyperlink ref="E200" location="A126297222V" display="A126297222V" xr:uid="{37A0273C-1FFF-4C30-8F91-359EA2F4A9F8}"/>
    <hyperlink ref="F200" location="A126285558A" display="A126285558A" xr:uid="{F50EA0FD-8F5C-48B5-81FE-9E177FA55419}"/>
    <hyperlink ref="D230" location="A126273702K" display="A126273702K" xr:uid="{043BA331-FDDA-4F57-BA8E-D27ADDADE035}"/>
    <hyperlink ref="E230" location="A126297030A" display="A126297030A" xr:uid="{C49144B4-C80F-4A77-9006-53CCBCD99E29}"/>
    <hyperlink ref="F230" location="A126285366J" display="A126285366J" xr:uid="{2ECD249B-67FF-4148-90A7-C4A8A7313C54}"/>
    <hyperlink ref="D235" location="A126273882F" display="A126273882F" xr:uid="{21421DE5-E05C-483A-A0A0-39DD81372E05}"/>
    <hyperlink ref="E235" location="A126297210K" display="A126297210K" xr:uid="{275845EC-4B62-44E8-86C5-CFEE64116AE7}"/>
    <hyperlink ref="F235" location="A126285546T" display="A126285546T" xr:uid="{DE9D57AF-012C-4947-84C4-B7B85FC6220B}"/>
    <hyperlink ref="D236" location="A126273886R" display="A126273886R" xr:uid="{59226274-5BA3-45E1-996F-11F9DBB88C47}"/>
    <hyperlink ref="E236" location="A126297214V" display="A126297214V" xr:uid="{6E7A593C-B79D-4486-8C9C-C95F998C695C}"/>
    <hyperlink ref="F236" location="A126285550J" display="A126285550J" xr:uid="{934B8E25-39A9-4CA4-B83D-194A7EBB24FD}"/>
    <hyperlink ref="D237" location="A126273706V" display="A126273706V" xr:uid="{E9D17532-63C8-4A8C-B453-7E4D0CF6513D}"/>
    <hyperlink ref="E237" location="A126297034K" display="A126297034K" xr:uid="{2CBA6E3D-83E2-4CF0-B512-576E3F00EE9D}"/>
    <hyperlink ref="F237" location="A126285370X" display="A126285370X" xr:uid="{995D2B7C-47D7-47D0-A62F-5E44B6D053BD}"/>
    <hyperlink ref="D239" location="A126273766W" display="A126273766W" xr:uid="{525EDB4E-31AD-4A0B-9F30-D13CD41D1226}"/>
    <hyperlink ref="E239" location="A126297094L" display="A126297094L" xr:uid="{7D9ABC82-A1C6-4FDC-9C28-A3068874408C}"/>
    <hyperlink ref="F239" location="A126285430R" display="A126285430R" xr:uid="{A8D0B767-F999-44D9-BCF4-5FD27DFEE2B8}"/>
    <hyperlink ref="D240" location="A126273818L" display="A126273818L" xr:uid="{5E20D51A-BF62-4955-9FAB-B180F7B2DFAF}"/>
    <hyperlink ref="E240" location="A126297146C" display="A126297146C" xr:uid="{65FCA93B-C94B-4594-BEA4-19704D690F7A}"/>
    <hyperlink ref="F240" location="A126285482T" display="A126285482T" xr:uid="{90CAD4E9-5A7E-420E-A1CF-4CFC527139C7}"/>
    <hyperlink ref="D241" location="A126273898X" display="A126273898X" xr:uid="{81F16685-181F-4656-972C-EE2BEFA8AF38}"/>
    <hyperlink ref="E241" location="A126297226C" display="A126297226C" xr:uid="{9EF50AB7-0A87-42AC-8750-62E958B1963C}"/>
    <hyperlink ref="F241" location="A126285562T" display="A126285562T" xr:uid="{55486C99-D933-45D1-9787-C13EEF3B493C}"/>
    <hyperlink ref="D242" location="A126273710K" display="A126273710K" xr:uid="{3AE0D3C8-C87C-4592-9CCF-931B9CCF0882}"/>
    <hyperlink ref="E242" location="A126297038V" display="A126297038V" xr:uid="{A469555C-E16B-418E-97A7-243534EF5426}"/>
    <hyperlink ref="F242" location="A126285374J" display="A126285374J" xr:uid="{70DBD86F-DDC1-42BD-B0B7-4BCC85629FB6}"/>
    <hyperlink ref="D243" location="A126273850L" display="A126273850L" xr:uid="{13CE877B-A626-43B1-BE18-23D12B5A9284}"/>
    <hyperlink ref="E243" location="A126297178W" display="A126297178W" xr:uid="{9B519151-449A-4698-896E-110A4FE85D3F}"/>
    <hyperlink ref="F243" location="A126285514X" display="A126285514X" xr:uid="{0D875434-5B1E-4CA1-B347-A6F243C1F793}"/>
    <hyperlink ref="D244" location="A126273854W" display="A126273854W" xr:uid="{104D7D70-D22C-4FBC-BD0A-1654E2D8786E}"/>
    <hyperlink ref="E244" location="A126297182L" display="A126297182L" xr:uid="{72C267E7-5D5D-4632-92D0-9ABA6092B1D6}"/>
    <hyperlink ref="F244" location="A126285518J" display="A126285518J" xr:uid="{98DB9D81-DB14-44E0-8A4F-F3587D7BD370}"/>
    <hyperlink ref="D245" location="A126273742C" display="A126273742C" xr:uid="{F7040857-C620-4F22-A9EF-41C3479851EC}"/>
    <hyperlink ref="E245" location="A126297070V" display="A126297070V" xr:uid="{01CADB44-ECF8-4E66-B4B6-C8F864CA09DB}"/>
    <hyperlink ref="F245" location="A126285406R" display="A126285406R" xr:uid="{4EFB76B9-59DA-4622-B9E5-FE1A94928E97}"/>
    <hyperlink ref="D246" location="A126273714V" display="A126273714V" xr:uid="{26D0D862-6AC0-40A4-8F36-27E16BF2E3DD}"/>
    <hyperlink ref="E246" location="A126297042K" display="A126297042K" xr:uid="{C33D41CD-4743-4AE5-AF4E-6B5F01DB106F}"/>
    <hyperlink ref="F246" location="A126285378T" display="A126285378T" xr:uid="{11523684-584D-4DF2-8031-22BEEB16F86D}"/>
    <hyperlink ref="D247" location="A126273770L" display="A126273770L" xr:uid="{6FB93D91-2C22-42A2-8C1F-CD8D8087E37F}"/>
    <hyperlink ref="E247" location="A126297098W" display="A126297098W" xr:uid="{2B9FE5D4-46F2-4E42-A42E-148154042BAD}"/>
    <hyperlink ref="F247" location="A126285434X" display="A126285434X" xr:uid="{D8C596F5-1102-4D69-9686-F3EEC4A59A83}"/>
    <hyperlink ref="D248" location="A126273734C" display="A126273734C" xr:uid="{875D5A09-73B1-40A2-A244-D3D563A38F6F}"/>
    <hyperlink ref="E248" location="A126297062V" display="A126297062V" xr:uid="{81498C72-1303-46AC-97D3-5AF7464BB113}"/>
    <hyperlink ref="F248" location="A126285398A" display="A126285398A" xr:uid="{EDB5BBEB-DC37-4464-9FF5-865A5B80A8F3}"/>
    <hyperlink ref="D250" location="A126273774W" display="A126273774W" xr:uid="{5894FD70-1FD7-49F2-A710-61E966AD054F}"/>
    <hyperlink ref="E250" location="A126297102A" display="A126297102A" xr:uid="{002CBCE6-9A86-4F88-80B5-CEAC588FA370}"/>
    <hyperlink ref="F250" location="A126285438J" display="A126285438J" xr:uid="{63462BA9-BF90-43F4-8A25-9A2249DA38A5}"/>
    <hyperlink ref="D251" location="A126273746L" display="A126273746L" xr:uid="{972FF642-6811-433C-9F92-6E4A0266EA3C}"/>
    <hyperlink ref="E251" location="A126297074C" display="A126297074C" xr:uid="{C5BF2312-6C49-4807-9159-7203E53EB21F}"/>
    <hyperlink ref="F251" location="A126285410F" display="A126285410F" xr:uid="{0CC5A5ED-9A74-4925-B020-59F098B72F12}"/>
    <hyperlink ref="D253" location="A126273778F" display="A126273778F" xr:uid="{81A7D471-65B8-4E71-A11B-B5B0E4A149FC}"/>
    <hyperlink ref="E253" location="A126297106K" display="A126297106K" xr:uid="{5C2C002F-AE5F-4A52-AD25-AD644688F1ED}"/>
    <hyperlink ref="F253" location="A126285442X" display="A126285442X" xr:uid="{CDF75649-C44E-4B18-AFAE-0D4A508F4B4E}"/>
    <hyperlink ref="D254" location="A126273822C" display="A126273822C" xr:uid="{6FD98843-B005-4E9E-BA0F-2E34806CA605}"/>
    <hyperlink ref="E254" location="A126297150V" display="A126297150V" xr:uid="{551B7FFF-B55E-4798-BE93-0593AEFE15B5}"/>
    <hyperlink ref="F254" location="A126285486A" display="A126285486A" xr:uid="{0CC08E64-9BD4-492D-98C7-3CE988EE01C8}"/>
    <hyperlink ref="D256" location="A126273782W" display="A126273782W" xr:uid="{218D5D08-AE4A-42A9-A8AD-B2D6B60D84D1}"/>
    <hyperlink ref="E256" location="A126297110A" display="A126297110A" xr:uid="{C4D29358-71A8-4932-AA72-701B875A4D27}"/>
    <hyperlink ref="F256" location="A126285446J" display="A126285446J" xr:uid="{1453DC93-1125-4B47-BDB5-5B6E59477CBB}"/>
    <hyperlink ref="D257" location="A126273750C" display="A126273750C" xr:uid="{00CBB83B-3973-4D32-9DBD-5A4E720960BC}"/>
    <hyperlink ref="E257" location="A126297078L" display="A126297078L" xr:uid="{7C28B2DB-796F-49AA-8502-D722677725C9}"/>
    <hyperlink ref="F257" location="A126285414R" display="A126285414R" xr:uid="{85979BB3-913F-4E3B-ABE9-A0CEA2F049A2}"/>
    <hyperlink ref="D258" location="A126273858F" display="A126273858F" xr:uid="{D7B66D1B-F72A-45BD-92E3-4BBDBA6B238D}"/>
    <hyperlink ref="E258" location="A126297186W" display="A126297186W" xr:uid="{0600D0F4-7DD6-4A56-9FB8-C6BDD152F5AD}"/>
    <hyperlink ref="F258" location="A126285522X" display="A126285522X" xr:uid="{D3AE2A2F-62CE-4A64-A41C-2C44C5896B10}"/>
    <hyperlink ref="D259" location="A126273826L" display="A126273826L" xr:uid="{AD1B8F63-71E4-484E-83F0-D854EFE2CEE4}"/>
    <hyperlink ref="E259" location="A126297154C" display="A126297154C" xr:uid="{B68664AA-F628-40AF-A33D-A8DE6676758F}"/>
    <hyperlink ref="F259" location="A126285490T" display="A126285490T" xr:uid="{3ED5E543-B185-4755-A6A6-A70E22AAFE1F}"/>
    <hyperlink ref="D260" location="A126273830C" display="A126273830C" xr:uid="{78EB0786-0780-49AA-AD71-389AF9C4F28F}"/>
    <hyperlink ref="E260" location="A126297158L" display="A126297158L" xr:uid="{7E4181CC-FB04-48EA-AC57-E8E39E8BBF88}"/>
    <hyperlink ref="F260" location="A126285494A" display="A126285494A" xr:uid="{00859EA8-DE7D-4F49-9CCD-E9B5A90AAE5A}"/>
    <hyperlink ref="D231" location="A126273902C" display="A126273902C" xr:uid="{DAB6ECD4-F4BB-428D-A300-C6B3CCA20AF8}"/>
    <hyperlink ref="E231" location="A126297230V" display="A126297230V" xr:uid="{DEC57CE2-4D57-4474-9EBF-872AE1399469}"/>
    <hyperlink ref="F231" location="A126285566A" display="A126285566A" xr:uid="{6B6DE5DB-0AF1-4C98-B40E-ACD5C971F59B}"/>
    <hyperlink ref="D264" location="A126273718C" display="A126273718C" xr:uid="{64636AF6-979B-4EAC-981C-1833248F84D1}"/>
    <hyperlink ref="E264" location="A126297046V" display="A126297046V" xr:uid="{CDE7EB4B-0B96-4A9C-B366-2809487A171E}"/>
    <hyperlink ref="F264" location="A126285382J" display="A126285382J" xr:uid="{BF0414C1-6123-4166-B11E-4C7082CA83F5}"/>
    <hyperlink ref="D265" location="A126273786F" display="A126273786F" xr:uid="{E01F22FC-A412-424D-80EE-33F2A7778FDF}"/>
    <hyperlink ref="E265" location="A126297114K" display="A126297114K" xr:uid="{964F76C1-2C2E-467D-83C5-0EEBB2B18D9E}"/>
    <hyperlink ref="F265" location="A126285450X" display="A126285450X" xr:uid="{89DED030-0883-4A7D-974D-0C8C22C50890}"/>
    <hyperlink ref="D266" location="A126273738L" display="A126273738L" xr:uid="{A8F08E7E-6CB4-4B2F-B021-41D26D4BCCE6}"/>
    <hyperlink ref="E266" location="A126297066C" display="A126297066C" xr:uid="{18323775-E7EA-48AD-A308-CB6BA549E415}"/>
    <hyperlink ref="F266" location="A126285402F" display="A126285402F" xr:uid="{91D40FB9-F73A-44BD-99B4-F30C48E5576D}"/>
    <hyperlink ref="D267" location="A126273834L" display="A126273834L" xr:uid="{B0567E8C-374B-4537-B8E1-72FF06F2D2ED}"/>
    <hyperlink ref="E267" location="A126297162C" display="A126297162C" xr:uid="{ECDFBB45-3175-484A-9B79-FB98CCC05BC5}"/>
    <hyperlink ref="F267" location="A126285498K" display="A126285498K" xr:uid="{4382B061-DE50-423F-9161-78B7A0DA623C}"/>
    <hyperlink ref="D268" location="A126273838W" display="A126273838W" xr:uid="{7EAC3A64-8582-4F17-AC5A-17B1F8BA4C85}"/>
    <hyperlink ref="E268" location="A126297166L" display="A126297166L" xr:uid="{55A14C26-C478-4B6A-BE90-3C45F21BCBD0}"/>
    <hyperlink ref="F268" location="A126285502R" display="A126285502R" xr:uid="{994E1F91-FDD5-4628-B30E-EB8D27068636}"/>
    <hyperlink ref="D269" location="A126273754L" display="A126273754L" xr:uid="{4C3C0740-4CB6-41EA-A567-F60B98CF705C}"/>
    <hyperlink ref="E269" location="A126297082C" display="A126297082C" xr:uid="{6778B50D-A48B-4FEB-A754-7D213E3743FC}"/>
    <hyperlink ref="F269" location="A126285418X" display="A126285418X" xr:uid="{E1FE87F3-5BDD-46EB-9251-AD26899B6AF6}"/>
    <hyperlink ref="D270" location="A126273722V" display="A126273722V" xr:uid="{6D1A9BF9-78C1-4C96-A80B-6DFFD5905058}"/>
    <hyperlink ref="E270" location="A126297050K" display="A126297050K" xr:uid="{4C169E35-06EC-4463-8589-C29C0A3D4215}"/>
    <hyperlink ref="F270" location="A126285386T" display="A126285386T" xr:uid="{CDFC8F18-39F5-4F08-99A8-7DCB92C61C91}"/>
    <hyperlink ref="D271" location="A126273906L" display="A126273906L" xr:uid="{D18A1E1F-60CC-4D14-8177-7082F9DC5CC4}"/>
    <hyperlink ref="E271" location="A126297234C" display="A126297234C" xr:uid="{6220C78D-7751-40C8-BBAF-C10D1CD7ADCA}"/>
    <hyperlink ref="F271" location="A126285570T" display="A126285570T" xr:uid="{A1A6781C-BA9C-488C-A96F-9245AB4B5E00}"/>
    <hyperlink ref="D272" location="A126273790W" display="A126273790W" xr:uid="{E202A8C4-6FF2-4434-BD61-8F7F9ABBA55E}"/>
    <hyperlink ref="E272" location="A126297118V" display="A126297118V" xr:uid="{FEADF9F1-3C49-41A4-AB40-79E2F1906829}"/>
    <hyperlink ref="F272" location="A126285454J" display="A126285454J" xr:uid="{FBA94A48-9C19-4591-8EC5-929AC393249F}"/>
    <hyperlink ref="D273" location="A126273862W" display="A126273862W" xr:uid="{E9A14108-662F-4609-970D-A84DB6600297}"/>
    <hyperlink ref="E273" location="A126297190L" display="A126297190L" xr:uid="{1AB272A2-A14B-4B60-BDE8-9F83FD702FFA}"/>
    <hyperlink ref="F273" location="A126285526J" display="A126285526J" xr:uid="{26FCC72A-F40A-477B-88BA-943049EBEF88}"/>
    <hyperlink ref="G199" location="A126279698R" display="A126279698R" xr:uid="{CE4809AB-EB91-43B5-9254-F79F0CBF340A}"/>
    <hyperlink ref="H199" location="A126303026J" display="A126303026J" xr:uid="{CDE23489-9E06-407F-BA20-21690D7AB59B}"/>
    <hyperlink ref="I199" location="A126291362L" display="A126291362L" xr:uid="{F775E4F6-A62E-4249-9F83-E8A1C49BC738}"/>
    <hyperlink ref="G205" location="A126279626C" display="A126279626C" xr:uid="{CE769B29-81A1-4C7A-B28D-E537B87FAC0B}"/>
    <hyperlink ref="H205" location="A126302954F" display="A126302954F" xr:uid="{DEDFD02A-C903-45C8-BB7D-8D4E6F4DF6E4}"/>
    <hyperlink ref="I205" location="A126291290L" display="A126291290L" xr:uid="{83A3F940-E31F-4C1B-BCCB-900D68533BB0}"/>
    <hyperlink ref="G209" location="A126279702V" display="A126279702V" xr:uid="{8686A426-1EF1-4BDA-9CF4-772D4531FF6D}"/>
    <hyperlink ref="H209" location="A126303030X" display="A126303030X" xr:uid="{0E9321C2-41B9-416D-ADAC-7A81E6A918A1}"/>
    <hyperlink ref="I209" location="A126291366W" display="A126291366W" xr:uid="{06A54C37-E0A6-4D77-A094-CE18579A552F}"/>
    <hyperlink ref="G210" location="A126279706C" display="A126279706C" xr:uid="{4500321D-08D3-43B0-81C2-56B616B80866}"/>
    <hyperlink ref="H210" location="A126303034J" display="A126303034J" xr:uid="{25F4AFE8-2A9A-4138-9CF5-166976BFBDFD}"/>
    <hyperlink ref="I210" location="A126291370L" display="A126291370L" xr:uid="{89FB682F-095E-4046-B5F1-ECEF2965CFF2}"/>
    <hyperlink ref="G212" location="A126279630V" display="A126279630V" xr:uid="{A497FCC0-4C18-418A-B2A3-5A2E9B2F0B66}"/>
    <hyperlink ref="H212" location="A126302958R" display="A126302958R" xr:uid="{66B94201-527F-432D-929F-FF5FE72FE588}"/>
    <hyperlink ref="I212" location="A126291294W" display="A126291294W" xr:uid="{E9FBB66E-0294-41C4-889F-5FF933295A99}"/>
    <hyperlink ref="G213" location="A126279634C" display="A126279634C" xr:uid="{9144690C-B70C-4968-B13A-C79BAB6E55AE}"/>
    <hyperlink ref="H213" location="A126302962F" display="A126302962F" xr:uid="{376E1268-A54D-492C-9769-CB2994B5871F}"/>
    <hyperlink ref="I213" location="A126291298F" display="A126291298F" xr:uid="{E6350EBA-9142-4061-8954-345170042EAB}"/>
    <hyperlink ref="G215" location="A126279674W" display="A126279674W" xr:uid="{C459F12D-5F32-4DCF-9506-A5437B1BD1EF}"/>
    <hyperlink ref="H215" location="A126303002R" display="A126303002R" xr:uid="{9D3B15C5-51DF-4C18-9254-002DD99040E8}"/>
    <hyperlink ref="I215" location="A126291338L" display="A126291338L" xr:uid="{763BFD5A-7A58-4880-99D1-B19644F4CD99}"/>
    <hyperlink ref="G216" location="A126279590L" display="A126279590L" xr:uid="{0D21837C-BEFD-4C14-B8AB-3D3081280DF3}"/>
    <hyperlink ref="H216" location="A126302918W" display="A126302918W" xr:uid="{9D3ADE50-C715-420B-9E27-CA14B2B58A58}"/>
    <hyperlink ref="I216" location="A126291254C" display="A126291254C" xr:uid="{7C6B1E7C-1CB8-48FC-853B-CC649329A633}"/>
    <hyperlink ref="G217" location="A126279710V" display="A126279710V" xr:uid="{131C9E48-B328-40D1-90AB-94E7C5CC396D}"/>
    <hyperlink ref="H217" location="A126303038T" display="A126303038T" xr:uid="{B69351F5-2E8E-4B30-8778-7ABA7D5C42D3}"/>
    <hyperlink ref="I217" location="A126291374W" display="A126291374W" xr:uid="{5B0F815B-7207-46E5-833B-5F011912D244}"/>
    <hyperlink ref="G218" location="A126279678F" display="A126279678F" xr:uid="{0EDD9486-6B7E-4243-8ED8-39579E924790}"/>
    <hyperlink ref="H218" location="A126303006X" display="A126303006X" xr:uid="{B4378954-4038-43E5-9372-69AA52205BF9}"/>
    <hyperlink ref="I218" location="A126291342C" display="A126291342C" xr:uid="{7BAB9778-A97D-4D5E-BA05-5B2623C48BCF}"/>
    <hyperlink ref="G219" location="A126279722C" display="A126279722C" xr:uid="{AD26B140-B39B-48CB-9951-415CA1BFA166}"/>
    <hyperlink ref="H219" location="A126303050J" display="A126303050J" xr:uid="{C8D481D4-BDD6-450D-8704-0DD1BE6EACBF}"/>
    <hyperlink ref="I219" location="A126291386F" display="A126291386F" xr:uid="{E2C257ED-F139-4986-9D1B-7B649D5F4D05}"/>
    <hyperlink ref="G220" location="A126279594W" display="A126279594W" xr:uid="{DFFCA5E9-D5BA-4EBB-9B5E-44603C389B15}"/>
    <hyperlink ref="H220" location="A126302922L" display="A126302922L" xr:uid="{B3015856-DF75-4957-A8D0-62155A839BC9}"/>
    <hyperlink ref="I220" location="A126291258L" display="A126291258L" xr:uid="{1DC098A3-7190-49C1-806B-9434C611FF40}"/>
    <hyperlink ref="G221" location="A126279530K" display="A126279530K" xr:uid="{A25272F0-EA0B-46EB-9588-B401441A64D1}"/>
    <hyperlink ref="H221" location="A126302858F" display="A126302858F" xr:uid="{A2B92318-812B-48D3-A346-7B0122D9BF74}"/>
    <hyperlink ref="I221" location="A126291194L" display="A126291194L" xr:uid="{4E6E5DB5-F4FB-43EF-B665-04735EFD3F5F}"/>
    <hyperlink ref="G222" location="A126279558L" display="A126279558L" xr:uid="{7F24F352-CC12-4A13-9214-9AB4D7025C30}"/>
    <hyperlink ref="H222" location="A126302886R" display="A126302886R" xr:uid="{5F7205BA-2FC1-4C36-B23B-C39BD8D35418}"/>
    <hyperlink ref="I222" location="A126291222K" display="A126291222K" xr:uid="{8C008D22-ED9F-419B-B946-6CD4AE6C55BD}"/>
    <hyperlink ref="G223" location="A126279638L" display="A126279638L" xr:uid="{A6A9A3B4-0A53-4C7A-A73F-EA8BA7C27688}"/>
    <hyperlink ref="H223" location="A126302966R" display="A126302966R" xr:uid="{06D33BCA-40A5-4744-B1F2-74907B6259D8}"/>
    <hyperlink ref="I223" location="A126291302K" display="A126291302K" xr:uid="{F43CBAB4-8D91-4C1A-B74F-F26990F96D70}"/>
    <hyperlink ref="G225" location="A126279562C" display="A126279562C" xr:uid="{293CCEEE-0BA0-4E6B-8E9A-C2015E05E67E}"/>
    <hyperlink ref="H225" location="A126302890F" display="A126302890F" xr:uid="{020AC188-DD5F-40E2-A111-11BB6B74544C}"/>
    <hyperlink ref="I225" location="A126291226V" display="A126291226V" xr:uid="{BAFAEFC0-F2DA-4395-AD39-8951D61763AE}"/>
    <hyperlink ref="G226" location="A126279642C" display="A126279642C" xr:uid="{E4B7915C-EFA6-42DB-8FFF-F371AB392573}"/>
    <hyperlink ref="H226" location="A126302970F" display="A126302970F" xr:uid="{0FEDA3F9-543D-443B-83B3-C54B00B70174}"/>
    <hyperlink ref="I226" location="A126291306V" display="A126291306V" xr:uid="{5AA04208-F874-4465-A811-E6CB2D096729}"/>
    <hyperlink ref="G204" location="A126279646L" display="A126279646L" xr:uid="{B48F9704-A77D-4BE7-8EED-15C57ADFADFE}"/>
    <hyperlink ref="H204" location="A126302974R" display="A126302974R" xr:uid="{6CB5DFEA-C2F5-4ACD-A6FE-5124888F487D}"/>
    <hyperlink ref="I204" location="A126291310K" display="A126291310K" xr:uid="{CF859A3E-43F5-4C6E-875B-3917B693FD2A}"/>
    <hyperlink ref="G200" location="A126279726L" display="A126279726L" xr:uid="{4EA3F826-CF1E-47CE-89F8-A25396E02F48}"/>
    <hyperlink ref="H200" location="A126303054T" display="A126303054T" xr:uid="{0395BA2E-F276-4642-97B6-AF531CF30E6D}"/>
    <hyperlink ref="I200" location="A126291390W" display="A126291390W" xr:uid="{28117CB1-3A15-4A0B-9954-4D88C3992D30}"/>
    <hyperlink ref="G230" location="A126279534V" display="A126279534V" xr:uid="{09AD598C-A4B3-47C4-93B6-48631709CE35}"/>
    <hyperlink ref="H230" location="A126302862W" display="A126302862W" xr:uid="{BA2C06FA-2CBC-4022-A273-5C8475A5316A}"/>
    <hyperlink ref="I230" location="A126291198W" display="A126291198W" xr:uid="{055ED720-2CAE-4E29-8A12-0A33F066A54A}"/>
    <hyperlink ref="G235" location="A126279714C" display="A126279714C" xr:uid="{41A39359-6FF5-4473-A74A-F17D74178AE7}"/>
    <hyperlink ref="H235" location="A126303042J" display="A126303042J" xr:uid="{2BC54389-164A-4090-A121-54BC963595A7}"/>
    <hyperlink ref="I235" location="A126291378F" display="A126291378F" xr:uid="{4D3B9CD2-4EFF-4919-B799-4D2698D646F6}"/>
    <hyperlink ref="G236" location="A126279718L" display="A126279718L" xr:uid="{6AF914C4-B769-4488-A859-50CB9BE92F0C}"/>
    <hyperlink ref="H236" location="A126303046T" display="A126303046T" xr:uid="{785EFF0E-395A-4327-85D4-727E54B84131}"/>
    <hyperlink ref="I236" location="A126291382W" display="A126291382W" xr:uid="{390B4BD0-D007-42A6-9AC6-45FA0ABA5D68}"/>
    <hyperlink ref="G237" location="A126279538C" display="A126279538C" xr:uid="{39967C8B-11C1-4FE2-9CEF-7B91C81167E3}"/>
    <hyperlink ref="H237" location="A126302866F" display="A126302866F" xr:uid="{CA6B0B4D-61E4-4B26-A474-4A8A8B0A76CD}"/>
    <hyperlink ref="I237" location="A126291202A" display="A126291202A" xr:uid="{BD8E5467-7E04-47B3-B8A4-D1AA4B502A62}"/>
    <hyperlink ref="G239" location="A126279598F" display="A126279598F" xr:uid="{86068947-5EA2-4E48-B275-F37D282ED51A}"/>
    <hyperlink ref="H239" location="A126302926W" display="A126302926W" xr:uid="{D500043D-475B-49C5-8B5A-82292BA7402D}"/>
    <hyperlink ref="I239" location="A126291262C" display="A126291262C" xr:uid="{CCB4A3B2-3F59-487E-AD5A-C601B9FC0408}"/>
    <hyperlink ref="G240" location="A126279650C" display="A126279650C" xr:uid="{A6751639-F439-4357-8FDC-F6213294F480}"/>
    <hyperlink ref="H240" location="A126302978X" display="A126302978X" xr:uid="{86FD7108-C218-469E-A8A9-28670CE124A1}"/>
    <hyperlink ref="I240" location="A126291314V" display="A126291314V" xr:uid="{80FBA2E9-869E-4C69-B17B-34BE94BFAF46}"/>
    <hyperlink ref="G241" location="A126279730C" display="A126279730C" xr:uid="{86DC98D2-3596-42E4-89EC-A342EAF5DF44}"/>
    <hyperlink ref="H241" location="A126303058A" display="A126303058A" xr:uid="{879EF0C7-30F8-4E64-9796-91934B4B3525}"/>
    <hyperlink ref="I241" location="A126291394F" display="A126291394F" xr:uid="{3D0D0238-DA72-46F7-82AA-AFBE10817C2C}"/>
    <hyperlink ref="G242" location="A126279542V" display="A126279542V" xr:uid="{62D812A9-3F21-42DC-A98B-14ED35D0A30D}"/>
    <hyperlink ref="H242" location="A126302870W" display="A126302870W" xr:uid="{7F276991-41D9-48AB-9ED3-5939AF3B89C1}"/>
    <hyperlink ref="I242" location="A126291206K" display="A126291206K" xr:uid="{9D12B32E-75B4-4528-9034-B0D9F215B679}"/>
    <hyperlink ref="G243" location="A126279682W" display="A126279682W" xr:uid="{A8ECFBFD-68A1-47C6-BB31-AD3BB253CBEB}"/>
    <hyperlink ref="H243" location="A126303010R" display="A126303010R" xr:uid="{1B5EA930-1732-4297-ABCE-B7868AF54B49}"/>
    <hyperlink ref="I243" location="A126291346L" display="A126291346L" xr:uid="{95550438-B9D5-4410-9927-D0B4DE334956}"/>
    <hyperlink ref="G244" location="A126279686F" display="A126279686F" xr:uid="{5FFD99C0-645E-4D5B-A7C7-663294A9A4CE}"/>
    <hyperlink ref="H244" location="A126303014X" display="A126303014X" xr:uid="{33D08824-7164-472B-B7E5-6E7DCA84304D}"/>
    <hyperlink ref="I244" location="A126291350C" display="A126291350C" xr:uid="{CC6463F2-FEFA-4AA1-A3F3-ABA3A2223FA3}"/>
    <hyperlink ref="G245" location="A126279574L" display="A126279574L" xr:uid="{BF0F9BAA-7724-4962-AEDC-CBA9BBE58A17}"/>
    <hyperlink ref="H245" location="A126302902C" display="A126302902C" xr:uid="{B349BD9C-09ED-4DF5-AFFF-5A0655788F46}"/>
    <hyperlink ref="I245" location="A126291238C" display="A126291238C" xr:uid="{CC25B8DF-C445-46F1-A119-417389100BDE}"/>
    <hyperlink ref="G246" location="A126279546C" display="A126279546C" xr:uid="{3A03E00E-8957-46A2-A5C8-47BF280CFB42}"/>
    <hyperlink ref="H246" location="A126302874F" display="A126302874F" xr:uid="{662D728B-ACC5-4352-8A31-EEA125ADB265}"/>
    <hyperlink ref="I246" location="A126291210A" display="A126291210A" xr:uid="{BBCDC0E1-43CE-46C9-BE7B-6433B146A2DB}"/>
    <hyperlink ref="G247" location="A126279602K" display="A126279602K" xr:uid="{64439BC1-F9BF-4365-BA61-F3BED6E0BB98}"/>
    <hyperlink ref="H247" location="A126302930L" display="A126302930L" xr:uid="{BE7E5737-78C5-47DB-9789-E620AC5853AF}"/>
    <hyperlink ref="I247" location="A126291266L" display="A126291266L" xr:uid="{08981439-AC7B-4D5D-A4D3-D9D476E94B57}"/>
    <hyperlink ref="G248" location="A126279566L" display="A126279566L" xr:uid="{87408891-41B1-4290-81A9-6C320CF47F6F}"/>
    <hyperlink ref="H248" location="A126302894R" display="A126302894R" xr:uid="{C82B7005-E7C3-47CF-A84F-516E7662A242}"/>
    <hyperlink ref="I248" location="A126291230K" display="A126291230K" xr:uid="{64A3B0C5-50BB-4188-BA6D-6F84CAE0006B}"/>
    <hyperlink ref="G250" location="A126279606V" display="A126279606V" xr:uid="{685F6168-1679-479D-84E3-D64EBF2DB034}"/>
    <hyperlink ref="H250" location="A126302934W" display="A126302934W" xr:uid="{42F208C3-F6C7-4E97-8A8D-7645B6933C0C}"/>
    <hyperlink ref="I250" location="A126291270C" display="A126291270C" xr:uid="{0824AC0C-4EE0-49C3-AB7B-9C61D4E61F2B}"/>
    <hyperlink ref="G251" location="A126279578W" display="A126279578W" xr:uid="{C9E7C1AA-7782-4D19-ABF6-055A5110111E}"/>
    <hyperlink ref="H251" location="A126302906L" display="A126302906L" xr:uid="{CAC4FF35-2EB3-4D01-A995-3A1C2FDD4D8B}"/>
    <hyperlink ref="I251" location="A126291242V" display="A126291242V" xr:uid="{5D17AC10-C11F-4338-985F-D84FD6241C49}"/>
    <hyperlink ref="G253" location="A126279610K" display="A126279610K" xr:uid="{3AE921F9-0722-4C82-A71B-E5542B841BDF}"/>
    <hyperlink ref="H253" location="A126302938F" display="A126302938F" xr:uid="{64E25CD0-B125-44F6-92C7-573407F3E495}"/>
    <hyperlink ref="I253" location="A126291274L" display="A126291274L" xr:uid="{8D1061E9-1498-4205-B5B3-097D523F74EE}"/>
    <hyperlink ref="G254" location="A126279654L" display="A126279654L" xr:uid="{D0E06381-78D3-4ADC-8648-BACACE09974B}"/>
    <hyperlink ref="H254" location="A126302982R" display="A126302982R" xr:uid="{805020A5-7307-4FFC-8201-6E5CC33CC638}"/>
    <hyperlink ref="I254" location="A126291318C" display="A126291318C" xr:uid="{BA3C2E66-EA08-4228-93C2-8D136F72ACB8}"/>
    <hyperlink ref="G256" location="A126279614V" display="A126279614V" xr:uid="{DEA8D946-CAEF-42B4-BF9C-9370471C3DD4}"/>
    <hyperlink ref="H256" location="A126302942W" display="A126302942W" xr:uid="{2B14DB6A-68EB-4A64-B30E-ACB0CDB846F4}"/>
    <hyperlink ref="I256" location="A126291278W" display="A126291278W" xr:uid="{0C6CACB9-6054-4190-8AE5-2757FFD3FE90}"/>
    <hyperlink ref="G257" location="A126279582L" display="A126279582L" xr:uid="{E0A095DC-5869-45E3-8CF6-532C422FDD06}"/>
    <hyperlink ref="H257" location="A126302910C" display="A126302910C" xr:uid="{AE23AF80-257C-4EBF-B342-C1AFE6CF3C89}"/>
    <hyperlink ref="I257" location="A126291246C" display="A126291246C" xr:uid="{A556C83B-2804-47DA-A83E-FD113ECA7E5B}"/>
    <hyperlink ref="G258" location="A126279690W" display="A126279690W" xr:uid="{A8F006B8-8E25-4DB5-A6B8-2B4ADD014CBF}"/>
    <hyperlink ref="H258" location="A126303018J" display="A126303018J" xr:uid="{AA02703F-E7E2-4AF7-B280-A65690943882}"/>
    <hyperlink ref="I258" location="A126291354L" display="A126291354L" xr:uid="{21C9E162-B0F8-4043-9571-FB04FF6A3802}"/>
    <hyperlink ref="G259" location="A126279658W" display="A126279658W" xr:uid="{9CBB6E52-AECA-44AC-8021-9124040DBBA7}"/>
    <hyperlink ref="H259" location="A126302986X" display="A126302986X" xr:uid="{20FA2D5E-FEDB-420E-9D87-519956569B35}"/>
    <hyperlink ref="I259" location="A126291322V" display="A126291322V" xr:uid="{15422726-3388-4385-9F67-6B2FD91BB603}"/>
    <hyperlink ref="G260" location="A126279662L" display="A126279662L" xr:uid="{0FF56163-C15C-442C-9AB6-7CF0AAD34C21}"/>
    <hyperlink ref="H260" location="A126302990R" display="A126302990R" xr:uid="{439D93CF-610E-4C02-82E8-E56EFF1896C9}"/>
    <hyperlink ref="I260" location="A126291326C" display="A126291326C" xr:uid="{B6DE5A62-0C3E-4D25-B52F-8CECFF6E1B6F}"/>
    <hyperlink ref="G231" location="A126279734L" display="A126279734L" xr:uid="{22C4FF62-CD3F-47E1-987A-DD048FE0634E}"/>
    <hyperlink ref="H231" location="A126303062T" display="A126303062T" xr:uid="{A9001370-8363-4146-BD39-3E05FFB11A78}"/>
    <hyperlink ref="I231" location="A126291398R" display="A126291398R" xr:uid="{C9A274E9-59BC-4612-95AB-304B6376AF1E}"/>
    <hyperlink ref="G264" location="A126279550V" display="A126279550V" xr:uid="{1E17DA2D-35CF-4608-9AD6-34FACD45808E}"/>
    <hyperlink ref="H264" location="A126302878R" display="A126302878R" xr:uid="{BB5D58D8-5108-4B07-AB73-216623CDEC57}"/>
    <hyperlink ref="I264" location="A126291214K" display="A126291214K" xr:uid="{EE2A232F-BEF9-489B-8EBE-9B83D198ECFC}"/>
    <hyperlink ref="G265" location="A126279618C" display="A126279618C" xr:uid="{EB5A4974-F545-467C-809C-D6888F32A6B8}"/>
    <hyperlink ref="H265" location="A126302946F" display="A126302946F" xr:uid="{5A640B76-A6E3-4805-B036-0B5920E82B40}"/>
    <hyperlink ref="I265" location="A126291282L" display="A126291282L" xr:uid="{EE07F2A1-9BE7-48CE-9828-10C3F27531C0}"/>
    <hyperlink ref="G266" location="A126279570C" display="A126279570C" xr:uid="{65038BB8-4486-4F5B-8451-BCF2A7FAB2A0}"/>
    <hyperlink ref="H266" location="A126302898X" display="A126302898X" xr:uid="{EE0D546E-4E18-4A7A-99CA-4837C0AFCC6B}"/>
    <hyperlink ref="I266" location="A126291234V" display="A126291234V" xr:uid="{76C318F9-BFD6-490B-95A8-97EDC3C41DCE}"/>
    <hyperlink ref="G267" location="A126279666W" display="A126279666W" xr:uid="{F4628067-EA37-4828-B6F4-1F432F137CBF}"/>
    <hyperlink ref="H267" location="A126302994X" display="A126302994X" xr:uid="{8FF9AEF6-845C-4BAC-9551-BD2348C10568}"/>
    <hyperlink ref="I267" location="A126291330V" display="A126291330V" xr:uid="{6679CA0D-96CE-4D38-B3FF-F437D5308DFE}"/>
    <hyperlink ref="G268" location="A126279670L" display="A126279670L" xr:uid="{E5B4DAA6-F7E0-422C-B416-8FAAA0275770}"/>
    <hyperlink ref="H268" location="A126302998J" display="A126302998J" xr:uid="{BEC50B01-4F0C-4935-9F36-0F817C95991D}"/>
    <hyperlink ref="I268" location="A126291334C" display="A126291334C" xr:uid="{ED89EA33-86D9-41E0-A404-AE48191E67D8}"/>
    <hyperlink ref="G269" location="A126279586W" display="A126279586W" xr:uid="{92EBA440-D22B-460B-B50E-E926F6AAD6FA}"/>
    <hyperlink ref="H269" location="A126302914L" display="A126302914L" xr:uid="{4A4E2E69-484C-4C04-AB72-A70D168EA225}"/>
    <hyperlink ref="I269" location="A126291250V" display="A126291250V" xr:uid="{9276285A-5B13-430C-809D-392330A92BF4}"/>
    <hyperlink ref="G270" location="A126279554C" display="A126279554C" xr:uid="{8FE65585-FC59-4505-AE83-830ADC209AB0}"/>
    <hyperlink ref="H270" location="A126302882F" display="A126302882F" xr:uid="{C8C10509-D442-4916-9B12-FCFE6710EF77}"/>
    <hyperlink ref="I270" location="A126291218V" display="A126291218V" xr:uid="{DDC49420-2A02-4073-9B2D-DEED8AE9DEAE}"/>
    <hyperlink ref="G271" location="A126279738W" display="A126279738W" xr:uid="{EB1F568F-8092-4597-82C8-AA4E3112C2F8}"/>
    <hyperlink ref="H271" location="A126303066A" display="A126303066A" xr:uid="{EBA9C78A-B873-4AED-8C58-B90204325BA0}"/>
    <hyperlink ref="I271" location="A126291402V" display="A126291402V" xr:uid="{9427B902-DCE7-4551-95ED-E4A26DDAE340}"/>
    <hyperlink ref="G272" location="A126279622V" display="A126279622V" xr:uid="{E933D030-AC09-4B0F-A84A-17BE9F9E871F}"/>
    <hyperlink ref="H272" location="A126302950W" display="A126302950W" xr:uid="{8C2CC309-34F9-452C-8A98-A53E77D45D56}"/>
    <hyperlink ref="I272" location="A126291286W" display="A126291286W" xr:uid="{4B1435A6-2B07-4E96-A199-0A39F3C8F23D}"/>
    <hyperlink ref="G273" location="A126279694F" display="A126279694F" xr:uid="{42ED4677-B5D2-46EC-B171-CBA070155DFC}"/>
    <hyperlink ref="H273" location="A126303022X" display="A126303022X" xr:uid="{2DF709A1-9837-4A3B-A42D-AC20188A3395}"/>
    <hyperlink ref="I273" location="A126291358W" display="A126291358W" xr:uid="{8E8A4885-9ECD-47F5-82D6-1EF49BA2DBA6}"/>
    <hyperlink ref="J199" location="A126275810F" display="A126275810F" xr:uid="{C47D6969-D01F-44DB-A5CE-837F52D220DD}"/>
    <hyperlink ref="K199" location="A126299138R" display="A126299138R" xr:uid="{F5E3A60E-186B-43AD-AF4A-C5619FE9C0D1}"/>
    <hyperlink ref="L199" location="A126287474C" display="A126287474C" xr:uid="{DFF91954-04AB-4CDF-966C-D37E049FB98A}"/>
    <hyperlink ref="J205" location="A126275738X" display="A126275738X" xr:uid="{8A0A48EC-9E51-4463-AA51-A62CB2B1DB25}"/>
    <hyperlink ref="K205" location="A126299066R" display="A126299066R" xr:uid="{9E229C7F-B361-497B-BC9B-85A22E977BE7}"/>
    <hyperlink ref="L205" location="A126287402T" display="A126287402T" xr:uid="{53A31500-6796-4B5A-9883-4560C3117438}"/>
    <hyperlink ref="J209" location="A126275814R" display="A126275814R" xr:uid="{E7E6F28D-11F0-4C69-A6F4-BECE23098B8C}"/>
    <hyperlink ref="K209" location="A126299142F" display="A126299142F" xr:uid="{F23C5BEF-7A54-41D3-AB76-BC2E5872FA75}"/>
    <hyperlink ref="L209" location="A126287478L" display="A126287478L" xr:uid="{6D08748A-C8B3-4D59-B2C3-CC64963B9084}"/>
    <hyperlink ref="J210" location="A126275818X" display="A126275818X" xr:uid="{BE785635-6D49-471B-9931-CDAB7C7C6054}"/>
    <hyperlink ref="K210" location="A126299146R" display="A126299146R" xr:uid="{51A4631B-9757-43E7-89D6-2C82EE7FD8E7}"/>
    <hyperlink ref="L210" location="A126287482C" display="A126287482C" xr:uid="{E3E89BBB-DB62-4F8A-8A67-7704B283ED0F}"/>
    <hyperlink ref="J212" location="A126275742R" display="A126275742R" xr:uid="{7727E9D8-2121-4E60-98DC-B7AC8CFCA7DB}"/>
    <hyperlink ref="K212" location="A126299070F" display="A126299070F" xr:uid="{1CECBF5B-F750-4C1C-915F-7618B9A9B47F}"/>
    <hyperlink ref="L212" location="A126287406A" display="A126287406A" xr:uid="{F1F8F92E-9A84-48B6-8FD4-28D8AEFC88B4}"/>
    <hyperlink ref="J213" location="A126275746X" display="A126275746X" xr:uid="{B9CBA8E9-2BBA-4819-BF27-484743249356}"/>
    <hyperlink ref="K213" location="A126299074R" display="A126299074R" xr:uid="{0B04C445-7AFF-4BE0-84FF-32A8D839ECD4}"/>
    <hyperlink ref="L213" location="A126287410T" display="A126287410T" xr:uid="{7B451B5C-A53C-43F7-9359-F1D2927CCE29}"/>
    <hyperlink ref="J215" location="A126275786T" display="A126275786T" xr:uid="{A8D4309C-2468-47B8-95F7-8DA6219C50D3}"/>
    <hyperlink ref="K215" location="A126299114W" display="A126299114W" xr:uid="{2DB16A3D-54CD-449F-882D-ADBE65A5773F}"/>
    <hyperlink ref="L215" location="A126287450K" display="A126287450K" xr:uid="{71A21106-C8A0-40FD-A335-3484D735F5B1}"/>
    <hyperlink ref="J216" location="A126275702W" display="A126275702W" xr:uid="{A6588B7D-D69B-4105-A73E-D0DAB69EFD6A}"/>
    <hyperlink ref="K216" location="A126299030L" display="A126299030L" xr:uid="{A76DA6B3-2517-4FCF-8885-BCE7D2EC3EE6}"/>
    <hyperlink ref="L216" location="A126287366V" display="A126287366V" xr:uid="{63F8F7DD-4F59-4BDB-9195-282DB4500D41}"/>
    <hyperlink ref="J217" location="A126275822R" display="A126275822R" xr:uid="{404AFA44-5A25-4CB3-AEB9-2FB6290DA720}"/>
    <hyperlink ref="K217" location="A126299150F" display="A126299150F" xr:uid="{809DDECA-39AE-491C-A446-B1E8C24D393B}"/>
    <hyperlink ref="L217" location="A126287486L" display="A126287486L" xr:uid="{0DD3D078-2338-4E6A-976A-499873F23F06}"/>
    <hyperlink ref="J218" location="A126275790J" display="A126275790J" xr:uid="{F4F46A30-8A96-4A76-8B9D-2B1993A85E21}"/>
    <hyperlink ref="K218" location="A126299118F" display="A126299118F" xr:uid="{016AEC3E-7C96-4994-80E1-D5C889916B8E}"/>
    <hyperlink ref="L218" location="A126287454V" display="A126287454V" xr:uid="{2F28B96C-9B8D-43BD-B8B3-A9BE1AE59C25}"/>
    <hyperlink ref="J219" location="A126275834X" display="A126275834X" xr:uid="{381DAFD0-D9C3-4AC9-9EED-172E6A0154A1}"/>
    <hyperlink ref="K219" location="A126299162R" display="A126299162R" xr:uid="{9C1F64AF-653E-4B8B-857B-4DD88D01CBD1}"/>
    <hyperlink ref="L219" location="A126287498W" display="A126287498W" xr:uid="{7997C7AD-98B7-4D5E-B1E4-4C3744539437}"/>
    <hyperlink ref="J220" location="A126275706F" display="A126275706F" xr:uid="{05C5554E-24D6-4383-875F-9151EF2AF7E9}"/>
    <hyperlink ref="K220" location="A126299034W" display="A126299034W" xr:uid="{39C4181B-F4EB-461B-8DA8-8816D907E565}"/>
    <hyperlink ref="L220" location="A126287370K" display="A126287370K" xr:uid="{D0839CE3-7657-490B-AD65-EC8827C256B8}"/>
    <hyperlink ref="J221" location="A126275642F" display="A126275642F" xr:uid="{AA812107-EA8E-4718-A409-7D29CA44D206}"/>
    <hyperlink ref="K221" location="A126298970V" display="A126298970V" xr:uid="{AB526880-A6A6-4705-92CB-5D0F03041E82}"/>
    <hyperlink ref="L221" location="A126287306T" display="A126287306T" xr:uid="{5E15C927-4FF5-4AFB-AC90-707B3BF7B9DB}"/>
    <hyperlink ref="J222" location="A126275670R" display="A126275670R" xr:uid="{F3AD0AB2-F7D1-4B86-9C52-56735185B428}"/>
    <hyperlink ref="K222" location="A126298998W" display="A126298998W" xr:uid="{047E0923-5DE9-48A6-8D35-2875B00953ED}"/>
    <hyperlink ref="L222" location="A126287334A" display="A126287334A" xr:uid="{9DA55BAC-792F-494B-8B60-6D64C40995EA}"/>
    <hyperlink ref="J223" location="A126275750R" display="A126275750R" xr:uid="{DA068F9E-60CC-467F-8032-EEE8C40BAF68}"/>
    <hyperlink ref="K223" location="A126299078X" display="A126299078X" xr:uid="{995253B0-A00C-4436-A427-F081041F9F68}"/>
    <hyperlink ref="L223" location="A126287414A" display="A126287414A" xr:uid="{9B6D1307-19AD-4C63-BAB5-0B6F930DB4F5}"/>
    <hyperlink ref="J225" location="A126275674X" display="A126275674X" xr:uid="{5043DBDE-06F3-4E2D-9C18-B0CD18282C8F}"/>
    <hyperlink ref="K225" location="A126299002C" display="A126299002C" xr:uid="{40F691A2-0B0E-4E1D-9AE9-87147138EB48}"/>
    <hyperlink ref="L225" location="A126287338K" display="A126287338K" xr:uid="{DE20D124-6F9E-44BC-BA07-E50C15AA02F9}"/>
    <hyperlink ref="J226" location="A126275754X" display="A126275754X" xr:uid="{561DEBFC-F471-446B-AF3F-EB274A1521C6}"/>
    <hyperlink ref="K226" location="A126299082R" display="A126299082R" xr:uid="{4CBF1C9D-1F11-4346-A30A-E6EF81D5AACF}"/>
    <hyperlink ref="L226" location="A126287418K" display="A126287418K" xr:uid="{ABC5385C-4591-4E95-A9BA-D5C6D1487D1B}"/>
    <hyperlink ref="J204" location="A126275758J" display="A126275758J" xr:uid="{C170F5BD-D017-4FDE-84FF-2D76B226096C}"/>
    <hyperlink ref="K204" location="A126299086X" display="A126299086X" xr:uid="{F833F1C5-D5A5-4766-8327-56DD652AFFFF}"/>
    <hyperlink ref="L204" location="A126287422A" display="A126287422A" xr:uid="{985C8EFD-B7C6-447A-B020-2F660C44723D}"/>
    <hyperlink ref="J200" location="A126275838J" display="A126275838J" xr:uid="{69D7C5F7-5A56-4626-AD31-90701D997244}"/>
    <hyperlink ref="K200" location="A126299166X" display="A126299166X" xr:uid="{5E2CB979-8797-488E-A8E8-0D4EC6512CC1}"/>
    <hyperlink ref="L200" location="A126287502A" display="A126287502A" xr:uid="{149A2E96-D43A-4E00-AFAD-4F35400EE1FB}"/>
    <hyperlink ref="J230" location="A126275646R" display="A126275646R" xr:uid="{87FC68E1-8137-4188-A575-70A223900B51}"/>
    <hyperlink ref="K230" location="A126298974C" display="A126298974C" xr:uid="{15A2B089-1C97-4D17-9EB3-0600B0432110}"/>
    <hyperlink ref="L230" location="A126287310J" display="A126287310J" xr:uid="{445A0343-131E-4460-9525-E737D29C40AC}"/>
    <hyperlink ref="J235" location="A126275826X" display="A126275826X" xr:uid="{FFD88B2C-5AB7-4940-BB3F-3DE8450CA08A}"/>
    <hyperlink ref="K235" location="A126299154R" display="A126299154R" xr:uid="{40792EC5-C117-4D0D-8039-B08F67E33044}"/>
    <hyperlink ref="L235" location="A126287490C" display="A126287490C" xr:uid="{66DBE0ED-FED4-4820-8DF2-1C500D99C0DD}"/>
    <hyperlink ref="J236" location="A126275830R" display="A126275830R" xr:uid="{B4AA8C86-CFB0-44AA-BB49-8770708743BC}"/>
    <hyperlink ref="K236" location="A126299158X" display="A126299158X" xr:uid="{E7CB97C9-023D-4BCA-9C6F-B51E32AE9632}"/>
    <hyperlink ref="L236" location="A126287494L" display="A126287494L" xr:uid="{0331FB9E-189A-4946-A371-8111493F590E}"/>
    <hyperlink ref="J237" location="A126275650F" display="A126275650F" xr:uid="{16D016AC-D9CB-4C99-A872-F9A396ACF860}"/>
    <hyperlink ref="K237" location="A126298978L" display="A126298978L" xr:uid="{8576AE50-5621-4D2E-B746-01971E2D2887}"/>
    <hyperlink ref="L237" location="A126287314T" display="A126287314T" xr:uid="{48D77363-B3FB-4598-86D7-0B900B4F068B}"/>
    <hyperlink ref="J239" location="A126275710W" display="A126275710W" xr:uid="{CD35E8C1-330A-4F26-841C-D0334548AAB0}"/>
    <hyperlink ref="K239" location="A126299038F" display="A126299038F" xr:uid="{943D99EB-4159-4422-B3BD-BE9ADC0F786C}"/>
    <hyperlink ref="L239" location="A126287374V" display="A126287374V" xr:uid="{D1B00C69-F162-448E-AB10-F921887F33FE}"/>
    <hyperlink ref="J240" location="A126275762X" display="A126275762X" xr:uid="{E52A56B5-D7B3-4C93-80CA-F08A847A5CCA}"/>
    <hyperlink ref="K240" location="A126299090R" display="A126299090R" xr:uid="{16C7C21E-B398-426E-8477-BCE4994E9378}"/>
    <hyperlink ref="L240" location="A126287426K" display="A126287426K" xr:uid="{70C63E71-5138-46AE-A46E-AE4FBA0310FB}"/>
    <hyperlink ref="J241" location="A126275842X" display="A126275842X" xr:uid="{B5588B4F-39C5-4D5B-902F-4EB878305267}"/>
    <hyperlink ref="K241" location="A126299170R" display="A126299170R" xr:uid="{DE27ED63-E17F-453B-8E50-21B8F52BF62C}"/>
    <hyperlink ref="L241" location="A126287506K" display="A126287506K" xr:uid="{D31E8AB4-5227-4684-8B50-56D0943B76E2}"/>
    <hyperlink ref="J242" location="A126275654R" display="A126275654R" xr:uid="{1E6ECA05-347F-46B8-ADC5-F074108F6C3C}"/>
    <hyperlink ref="K242" location="A126298982C" display="A126298982C" xr:uid="{63B9C60D-DB2D-47CA-AAF0-2A18A43059FD}"/>
    <hyperlink ref="L242" location="A126287318A" display="A126287318A" xr:uid="{5B6F8061-8459-437D-9505-FDE3692377E7}"/>
    <hyperlink ref="J243" location="A126275794T" display="A126275794T" xr:uid="{6FF9440E-1917-4B4D-B67F-2A580DBC29D4}"/>
    <hyperlink ref="K243" location="A126299122W" display="A126299122W" xr:uid="{C1A07BD6-A1F2-46B8-A84E-B6CF3820CC95}"/>
    <hyperlink ref="L243" location="A126287458C" display="A126287458C" xr:uid="{5ABDE8D7-94BF-4DF3-82E5-507F9DA89AC2}"/>
    <hyperlink ref="J244" location="A126275798A" display="A126275798A" xr:uid="{520145B6-8094-4C8A-83E4-EF6EF359F54E}"/>
    <hyperlink ref="K244" location="A126299126F" display="A126299126F" xr:uid="{17CFA28D-7D2F-4F28-8CCD-EF73CACC42F8}"/>
    <hyperlink ref="L244" location="A126287462V" display="A126287462V" xr:uid="{3173667A-58CC-4523-B909-E20FD839D878}"/>
    <hyperlink ref="J245" location="A126275686J" display="A126275686J" xr:uid="{38727FDD-2A8C-4A37-A060-3B743EC4F8C0}"/>
    <hyperlink ref="K245" location="A126299014L" display="A126299014L" xr:uid="{9604AB21-A19C-45FA-A24D-08892C66EF7E}"/>
    <hyperlink ref="L245" location="A126287350A" display="A126287350A" xr:uid="{AC037E39-C05B-41F3-908A-CE566C0BFBD0}"/>
    <hyperlink ref="J246" location="A126275658X" display="A126275658X" xr:uid="{4E3725D5-EA86-4809-B77E-6911FFC5A7D1}"/>
    <hyperlink ref="K246" location="A126298986L" display="A126298986L" xr:uid="{F044ADC8-D96C-41A9-9D29-6E3D58EE8CD5}"/>
    <hyperlink ref="L246" location="A126287322T" display="A126287322T" xr:uid="{F4031A39-7418-4312-A145-316900062947}"/>
    <hyperlink ref="J247" location="A126275714F" display="A126275714F" xr:uid="{5CF8C0F9-F200-41FB-B115-A7E8430F21DB}"/>
    <hyperlink ref="K247" location="A126299042W" display="A126299042W" xr:uid="{62AB11BB-69BE-4371-9FA2-93AE73E14D85}"/>
    <hyperlink ref="L247" location="A126287378C" display="A126287378C" xr:uid="{7DA16B16-76E5-4A4A-95BF-8DAC50A63DFE}"/>
    <hyperlink ref="J248" location="A126275678J" display="A126275678J" xr:uid="{3791F32C-784A-4747-A0AF-544431D55890}"/>
    <hyperlink ref="K248" location="A126299006L" display="A126299006L" xr:uid="{2F2E5782-0B8B-41C4-A7FD-6614341FCCEA}"/>
    <hyperlink ref="L248" location="A126287342A" display="A126287342A" xr:uid="{28F71E60-CD57-410F-AB37-DC3641E2516A}"/>
    <hyperlink ref="J250" location="A126275718R" display="A126275718R" xr:uid="{8807D03B-B7A4-4774-93C4-11B5FFDFE398}"/>
    <hyperlink ref="K250" location="A126299046F" display="A126299046F" xr:uid="{61D6C72E-6266-4C69-AF6C-A0152A6B0102}"/>
    <hyperlink ref="L250" location="A126287382V" display="A126287382V" xr:uid="{4B531019-18E0-4A5A-9414-F56683399A38}"/>
    <hyperlink ref="J251" location="A126275690X" display="A126275690X" xr:uid="{BD902E22-D79E-4EF5-8E02-EFA060853DF8}"/>
    <hyperlink ref="K251" location="A126299018W" display="A126299018W" xr:uid="{7FBF3A23-92C1-40F5-B1AA-CA8F7F8E1630}"/>
    <hyperlink ref="L251" location="A126287354K" display="A126287354K" xr:uid="{C522B635-D3CD-46A4-A95B-B2F6336A9236}"/>
    <hyperlink ref="J253" location="A126275722F" display="A126275722F" xr:uid="{B165CB40-8BDA-49A5-96A8-23FCA9A8D42D}"/>
    <hyperlink ref="K253" location="A126299050W" display="A126299050W" xr:uid="{A99C6EAC-7C8E-4138-8798-8BBF20183061}"/>
    <hyperlink ref="L253" location="A126287386C" display="A126287386C" xr:uid="{0DBA0900-8176-4BC7-B0CF-7A8FA6BA763D}"/>
    <hyperlink ref="J254" location="A126275766J" display="A126275766J" xr:uid="{DD357BE5-01E6-415B-B48E-377EE23F17F9}"/>
    <hyperlink ref="K254" location="A126299094X" display="A126299094X" xr:uid="{93E81C6C-4207-4535-A73B-C37E63AAA152}"/>
    <hyperlink ref="L254" location="A126287430A" display="A126287430A" xr:uid="{66575295-6F13-430F-9768-5A3048801F6D}"/>
    <hyperlink ref="J256" location="A126275726R" display="A126275726R" xr:uid="{610650F8-DE9E-46A5-867C-82024BD0F252}"/>
    <hyperlink ref="K256" location="A126299054F" display="A126299054F" xr:uid="{F61CC238-66EE-4AB0-8F24-C6466B322FA1}"/>
    <hyperlink ref="L256" location="A126287390V" display="A126287390V" xr:uid="{CB5360D3-32C9-402D-9CF8-47A7B2D83FCE}"/>
    <hyperlink ref="J257" location="A126275694J" display="A126275694J" xr:uid="{F3D6ABD7-6513-42D4-915E-46BD4AC66BBB}"/>
    <hyperlink ref="K257" location="A126299022L" display="A126299022L" xr:uid="{DE8FA402-8FA0-44B5-91FB-C4CF4B23804B}"/>
    <hyperlink ref="L257" location="A126287358V" display="A126287358V" xr:uid="{9930EFAC-AC79-4639-83C8-09823445C215}"/>
    <hyperlink ref="J258" location="A126275802F" display="A126275802F" xr:uid="{A6CCB3A1-DD26-41F1-8235-74DE66A963C4}"/>
    <hyperlink ref="K258" location="A126299130W" display="A126299130W" xr:uid="{7754DABA-220A-45B6-9A3B-A0B80D4B63F7}"/>
    <hyperlink ref="L258" location="A126287466C" display="A126287466C" xr:uid="{E36865A2-B4BB-4D02-8A37-A17011F0B3FD}"/>
    <hyperlink ref="J259" location="A126275770X" display="A126275770X" xr:uid="{B6892CA6-00F7-4C5F-A6B3-94523BA1A561}"/>
    <hyperlink ref="K259" location="A126299098J" display="A126299098J" xr:uid="{E9FBF7E8-DD54-4296-BB37-CCA5975BBB2A}"/>
    <hyperlink ref="L259" location="A126287434K" display="A126287434K" xr:uid="{113FC8FF-F299-4EEF-B28B-78ECC11514A0}"/>
    <hyperlink ref="J260" location="A126275774J" display="A126275774J" xr:uid="{9464D6E5-D371-4D3A-B1F3-CAFA62CAE99A}"/>
    <hyperlink ref="K260" location="A126299102L" display="A126299102L" xr:uid="{4B062EA8-CF08-43BF-A80A-E5949C4A5162}"/>
    <hyperlink ref="L260" location="A126287438V" display="A126287438V" xr:uid="{7C9E76B5-EC44-418C-8073-A0064DF366DB}"/>
    <hyperlink ref="J231" location="A126275846J" display="A126275846J" xr:uid="{AC9D2343-7B17-4CD0-A200-1E63EC09286F}"/>
    <hyperlink ref="K231" location="A126299174X" display="A126299174X" xr:uid="{9962597D-F1F5-49DE-8547-EA90F70CD4C1}"/>
    <hyperlink ref="L231" location="A126287510A" display="A126287510A" xr:uid="{2BAF97EA-0FD5-4F7B-92CE-E21E2B0C4F03}"/>
    <hyperlink ref="J264" location="A126275662R" display="A126275662R" xr:uid="{AA7736CC-71DF-491D-9B4A-0DEA4693F6FE}"/>
    <hyperlink ref="K264" location="A126298990C" display="A126298990C" xr:uid="{DD52291F-DB13-43C8-8232-03AB109AA256}"/>
    <hyperlink ref="L264" location="A126287326A" display="A126287326A" xr:uid="{F74A840E-8AB2-460A-947B-D972387EC2CD}"/>
    <hyperlink ref="J265" location="A126275730F" display="A126275730F" xr:uid="{4DF5D86D-2E97-4A32-BAB2-A030E614860C}"/>
    <hyperlink ref="K265" location="A126299058R" display="A126299058R" xr:uid="{30760BF7-3040-469F-B0D5-2CD7A12F9310}"/>
    <hyperlink ref="L265" location="A126287394C" display="A126287394C" xr:uid="{D29DF28A-6D30-4688-85DC-A324161EC291}"/>
    <hyperlink ref="J266" location="A126275682X" display="A126275682X" xr:uid="{1EEFEEC4-12CE-43B7-95F9-868490DF652F}"/>
    <hyperlink ref="K266" location="A126299010C" display="A126299010C" xr:uid="{3F372FF5-B8EA-4FC0-A5EC-3BCC6FA288DE}"/>
    <hyperlink ref="L266" location="A126287346K" display="A126287346K" xr:uid="{DA465B81-5D1E-4053-98A5-0F7577AD4B00}"/>
    <hyperlink ref="J267" location="A126275778T" display="A126275778T" xr:uid="{7FFCFD16-F0A3-4919-9B1A-2F2EA3D99AC3}"/>
    <hyperlink ref="K267" location="A126299106W" display="A126299106W" xr:uid="{99895813-B7F5-4491-B434-B4EA38E8CA83}"/>
    <hyperlink ref="L267" location="A126287442K" display="A126287442K" xr:uid="{A64C428E-D6C8-44BE-8D12-71C8EE425FDA}"/>
    <hyperlink ref="J268" location="A126275782J" display="A126275782J" xr:uid="{84643EA0-07FD-41A7-933F-1DDBB9D5789A}"/>
    <hyperlink ref="K268" location="A126299110L" display="A126299110L" xr:uid="{D9C5885F-A798-4327-867C-B9408E8CD318}"/>
    <hyperlink ref="L268" location="A126287446V" display="A126287446V" xr:uid="{84BF1024-CAA8-4491-AC47-09E48BE44A63}"/>
    <hyperlink ref="J269" location="A126275698T" display="A126275698T" xr:uid="{E7ACDAB8-527B-499A-BD35-A95480664E5C}"/>
    <hyperlink ref="K269" location="A126299026W" display="A126299026W" xr:uid="{BE6590DB-F3E4-4AA3-8290-D09482073EA3}"/>
    <hyperlink ref="L269" location="A126287362K" display="A126287362K" xr:uid="{2A7996AF-6AD9-47D8-86E0-F81281FD6E7A}"/>
    <hyperlink ref="J270" location="A126275666X" display="A126275666X" xr:uid="{630E5E1E-1374-4817-892F-67328BD02E62}"/>
    <hyperlink ref="K270" location="A126298994L" display="A126298994L" xr:uid="{7A0A1031-4D78-40DA-ABE6-F7D58C6A2224}"/>
    <hyperlink ref="L270" location="A126287330T" display="A126287330T" xr:uid="{216EB317-9EDA-4F4E-9CD9-4562A75772E2}"/>
    <hyperlink ref="J271" location="A126275850X" display="A126275850X" xr:uid="{676A6F5C-F4E5-4131-A30A-D9B52BF682E2}"/>
    <hyperlink ref="K271" location="A126299178J" display="A126299178J" xr:uid="{28D42C77-73CB-4417-AC2B-7998F3597D52}"/>
    <hyperlink ref="L271" location="A126287514K" display="A126287514K" xr:uid="{8BE1C15F-6BF1-4E46-AB51-D48D6F3198DD}"/>
    <hyperlink ref="J272" location="A126275734R" display="A126275734R" xr:uid="{499649F4-94F0-4720-ADB2-A4829A7527D9}"/>
    <hyperlink ref="K272" location="A126299062F" display="A126299062F" xr:uid="{B31EAA9B-A694-4761-9A5F-5E7902ABAF18}"/>
    <hyperlink ref="L272" location="A126287398L" display="A126287398L" xr:uid="{62CB035A-AE86-4792-AA4C-419F398152CF}"/>
    <hyperlink ref="J273" location="A126275806R" display="A126275806R" xr:uid="{77BD7D07-C943-4C11-A6C1-B7A185846F3C}"/>
    <hyperlink ref="K273" location="A126299134F" display="A126299134F" xr:uid="{7F69FF69-834C-4B5F-BC02-CDBE27522F9A}"/>
    <hyperlink ref="L273" location="A126287470V" display="A126287470V" xr:uid="{9B90F430-8A40-4EF6-A1FE-F1BA1E34DAA1}"/>
    <hyperlink ref="M199" location="A126281642V" display="A126281642V" xr:uid="{E9BA17A4-105A-443A-81B1-7D5B1A280C1A}"/>
    <hyperlink ref="N199" location="A126304970T" display="A126304970T" xr:uid="{64BCC096-6C85-4023-B28B-370A4FB7FD2C}"/>
    <hyperlink ref="O199" location="A126293306F" display="A126293306F" xr:uid="{DFD275B7-B55D-4FFB-B225-8E5EFF03184A}"/>
    <hyperlink ref="M205" location="A126281570V" display="A126281570V" xr:uid="{D4A74F9C-4DBF-423F-9A6E-3BB5174A41AF}"/>
    <hyperlink ref="N205" location="A126304898K" display="A126304898K" xr:uid="{7019F13F-BCB0-4022-9A14-2A0BC4CA2501}"/>
    <hyperlink ref="O205" location="A126293234F" display="A126293234F" xr:uid="{7BCD4F3C-90D4-4ABA-8F49-697471C0781A}"/>
    <hyperlink ref="M209" location="A126281646C" display="A126281646C" xr:uid="{F2E55E99-D16D-4D47-AC8A-A81E0B3C22C9}"/>
    <hyperlink ref="N209" location="A126304974A" display="A126304974A" xr:uid="{0727160D-5ABB-46D5-8C06-F3858CB13249}"/>
    <hyperlink ref="O209" location="A126293310W" display="A126293310W" xr:uid="{1ECAF7A6-404E-4BAB-8371-B3A874A00B8F}"/>
    <hyperlink ref="M210" location="A126281650V" display="A126281650V" xr:uid="{F2B6FB4C-BE70-4749-8433-5010D848342D}"/>
    <hyperlink ref="N210" location="A126304978K" display="A126304978K" xr:uid="{1AA13B5F-39E3-4D34-9FD0-4A411F63F742}"/>
    <hyperlink ref="O210" location="A126293314F" display="A126293314F" xr:uid="{2E015174-1063-47B8-920C-38766701CC59}"/>
    <hyperlink ref="M212" location="A126281574C" display="A126281574C" xr:uid="{4AE6CFCA-17AD-49E9-9950-05F9D4A59430}"/>
    <hyperlink ref="N212" location="A126304902R" display="A126304902R" xr:uid="{99BA347F-238D-43C7-B029-6AEAFABAFFCF}"/>
    <hyperlink ref="O212" location="A126293238R" display="A126293238R" xr:uid="{C0C4514D-D5F7-4949-9509-471CDD698636}"/>
    <hyperlink ref="M213" location="A126281578L" display="A126281578L" xr:uid="{008D9AA2-9389-4461-BEDF-7EE3FC542D52}"/>
    <hyperlink ref="N213" location="A126304906X" display="A126304906X" xr:uid="{A9CB9865-35EA-422F-AA92-1EB8FD6F2BB1}"/>
    <hyperlink ref="O213" location="A126293242F" display="A126293242F" xr:uid="{6429A773-8475-4D76-8124-110E3DEF4667}"/>
    <hyperlink ref="M215" location="A126281618V" display="A126281618V" xr:uid="{6D1D5E27-BB60-4D9B-9B43-7DC0FD6B55D0}"/>
    <hyperlink ref="N215" location="A126304946T" display="A126304946T" xr:uid="{4BA4DEE5-A932-4042-AA8D-E081C6E8A921}"/>
    <hyperlink ref="O215" location="A126293282X" display="A126293282X" xr:uid="{7F1D4575-89D9-42CF-BE9F-1CB5DA88DD07}"/>
    <hyperlink ref="M216" location="A126281534K" display="A126281534K" xr:uid="{3948DAD2-E3C0-4BDE-AF72-D7CF19ED8E61}"/>
    <hyperlink ref="N216" location="A126304862J" display="A126304862J" xr:uid="{A6796B2F-2381-401A-8C55-2D7FA2E89870}"/>
    <hyperlink ref="O216" location="A126293198J" display="A126293198J" xr:uid="{1D260848-7FFD-4CA5-9A19-CC5FB5591809}"/>
    <hyperlink ref="M217" location="A126281654C" display="A126281654C" xr:uid="{AC403052-C646-4B0C-AD6D-1693A727BDB8}"/>
    <hyperlink ref="N217" location="A126304982A" display="A126304982A" xr:uid="{B694507D-C5EF-4E7F-B78F-8E1B8FDCEA3C}"/>
    <hyperlink ref="O217" location="A126293318R" display="A126293318R" xr:uid="{A9E55DBE-484F-4562-A8A7-2F6B68540AC5}"/>
    <hyperlink ref="M218" location="A126281622K" display="A126281622K" xr:uid="{4370A371-D1F1-4300-907A-9709D2DBBA5F}"/>
    <hyperlink ref="N218" location="A126304950J" display="A126304950J" xr:uid="{EB31DC1B-4C48-4066-B084-52BEA2DC0C55}"/>
    <hyperlink ref="O218" location="A126293286J" display="A126293286J" xr:uid="{66E405E5-A110-48DB-9A3E-0538BC64109E}"/>
    <hyperlink ref="M219" location="A126281666L" display="A126281666L" xr:uid="{989C68C5-B8B2-42AF-A7E8-1DC776B709DB}"/>
    <hyperlink ref="N219" location="A126304994K" display="A126304994K" xr:uid="{0D3F6E8B-0048-46B1-A173-2E01E7CF52F5}"/>
    <hyperlink ref="O219" location="A126293330F" display="A126293330F" xr:uid="{E1FCDD5C-577C-499F-83D5-7267164ED4D6}"/>
    <hyperlink ref="M220" location="A126281538V" display="A126281538V" xr:uid="{3574AEBB-CB5A-4F60-B348-4FF63782C446}"/>
    <hyperlink ref="N220" location="A126304866T" display="A126304866T" xr:uid="{DCD2F630-B5EB-4E68-9B16-0D20340B3866}"/>
    <hyperlink ref="O220" location="A126293202L" display="A126293202L" xr:uid="{8594D478-54C6-4400-9618-6B5A0D426D00}"/>
    <hyperlink ref="M221" location="A126281474V" display="A126281474V" xr:uid="{E2963F09-B0F9-49A2-A147-9D53945CA4C1}"/>
    <hyperlink ref="N221" location="A126304802F" display="A126304802F" xr:uid="{521A3F93-DDDD-4F18-8927-F9B580257EEA}"/>
    <hyperlink ref="O221" location="A126293138F" display="A126293138F" xr:uid="{802ECB19-F2B2-4529-97BC-CD934C139796}"/>
    <hyperlink ref="M222" location="A126281502T" display="A126281502T" xr:uid="{5D3C23F1-FC50-4F37-80AF-080EE505C835}"/>
    <hyperlink ref="N222" location="A126304830R" display="A126304830R" xr:uid="{EE5CFA29-845C-4EC4-A327-79AD1F2BE3FF}"/>
    <hyperlink ref="O222" location="A126293166R" display="A126293166R" xr:uid="{EC4294ED-E1E2-4E4C-A7F3-70789E536F67}"/>
    <hyperlink ref="M223" location="A126281582C" display="A126281582C" xr:uid="{3A571321-20D1-465E-ACDD-30A43AB865B0}"/>
    <hyperlink ref="N223" location="A126304910R" display="A126304910R" xr:uid="{20411735-DF1D-4702-86A0-70A324C56B0B}"/>
    <hyperlink ref="O223" location="A126293246R" display="A126293246R" xr:uid="{FB970DBA-E69E-464B-9A2F-49A08CCBB015}"/>
    <hyperlink ref="M225" location="A126281506A" display="A126281506A" xr:uid="{3DD1E928-8E28-4221-9DA5-825982079C3D}"/>
    <hyperlink ref="N225" location="A126304834X" display="A126304834X" xr:uid="{1875FB70-8BB0-4ED7-B5AE-F49147B680E1}"/>
    <hyperlink ref="O225" location="A126293170F" display="A126293170F" xr:uid="{919A7C21-7077-4DAF-BB8A-D40A2A6DE0A5}"/>
    <hyperlink ref="M226" location="A126281586L" display="A126281586L" xr:uid="{C7E95CFE-16BD-4FED-AC49-C298E9A529BF}"/>
    <hyperlink ref="N226" location="A126304914X" display="A126304914X" xr:uid="{B0660930-E906-4230-9A8B-A7747849F39F}"/>
    <hyperlink ref="O226" location="A126293250F" display="A126293250F" xr:uid="{25E89205-3D36-4AAB-809E-86E03A995D2F}"/>
    <hyperlink ref="M204" location="A126281590C" display="A126281590C" xr:uid="{34F13D7F-819B-424C-AFB0-031E2077424C}"/>
    <hyperlink ref="N204" location="A126304918J" display="A126304918J" xr:uid="{9FD08E23-F034-44F8-AC4F-E48D946CA0A4}"/>
    <hyperlink ref="O204" location="A126293254R" display="A126293254R" xr:uid="{1D182198-DD3E-4C60-BC0B-B7C4DE579B22}"/>
    <hyperlink ref="M200" location="A126281670C" display="A126281670C" xr:uid="{63E46298-EAF6-4D1D-840A-E7D0BF7B6F70}"/>
    <hyperlink ref="N200" location="A126304998V" display="A126304998V" xr:uid="{741BE2E9-822F-4950-92E3-E24406C169AA}"/>
    <hyperlink ref="O200" location="A126293334R" display="A126293334R" xr:uid="{A03D3D56-9867-4CD8-948C-8920CCCB1EE5}"/>
    <hyperlink ref="M230" location="A126281478C" display="A126281478C" xr:uid="{5ECF0906-1DF3-47D4-8DEA-4CF841674C00}"/>
    <hyperlink ref="N230" location="A126304806R" display="A126304806R" xr:uid="{3A686A9A-1F66-4963-91DE-5C6881154D05}"/>
    <hyperlink ref="O230" location="A126293142W" display="A126293142W" xr:uid="{88672DA8-AA01-41C7-B19B-D989348F0013}"/>
    <hyperlink ref="M235" location="A126281658L" display="A126281658L" xr:uid="{338E5CC2-F7E5-4101-8AA2-39F82EC7D587}"/>
    <hyperlink ref="N235" location="A126304986K" display="A126304986K" xr:uid="{4B4B9815-F382-4BE2-9A02-A458115724A7}"/>
    <hyperlink ref="O235" location="A126293322F" display="A126293322F" xr:uid="{8B307E57-D76D-418E-B428-3C4E66C6C0E7}"/>
    <hyperlink ref="M236" location="A126281662C" display="A126281662C" xr:uid="{3355AC21-3920-4AE5-99CE-049C90417E74}"/>
    <hyperlink ref="N236" location="A126304990A" display="A126304990A" xr:uid="{3CCDD26E-DB87-4FFB-98A4-C2041E1B2A6D}"/>
    <hyperlink ref="O236" location="A126293326R" display="A126293326R" xr:uid="{838093EF-6F9D-4E2C-A218-CA6021B1FB79}"/>
    <hyperlink ref="M237" location="A126281482V" display="A126281482V" xr:uid="{237315B1-5DA7-4DE8-B71E-DD8ABDCAFA39}"/>
    <hyperlink ref="N237" location="A126304810F" display="A126304810F" xr:uid="{3E806C01-C641-4881-9961-75CF4B5451DC}"/>
    <hyperlink ref="O237" location="A126293146F" display="A126293146F" xr:uid="{4C1951B0-6152-42EC-9F16-1C04E0E5D9B0}"/>
    <hyperlink ref="M239" location="A126281542K" display="A126281542K" xr:uid="{DF76498B-1DC3-48A9-B33C-910E434209B4}"/>
    <hyperlink ref="N239" location="A126304870J" display="A126304870J" xr:uid="{35014E30-844B-4045-8BF0-A67DC5760AB3}"/>
    <hyperlink ref="O239" location="A126293206W" display="A126293206W" xr:uid="{1DF9D6D9-8413-4063-A797-51D10F11B8FA}"/>
    <hyperlink ref="M240" location="A126281594L" display="A126281594L" xr:uid="{37BE76B3-CC17-4CFE-9409-CBE497A33EC6}"/>
    <hyperlink ref="N240" location="A126304922X" display="A126304922X" xr:uid="{03FEC8B9-8D78-4A56-B24F-2E835D64C388}"/>
    <hyperlink ref="O240" location="A126293258X" display="A126293258X" xr:uid="{3AEF51D2-FD52-496D-BCC0-8611687BFED2}"/>
    <hyperlink ref="M241" location="A126281674L" display="A126281674L" xr:uid="{B75F1B95-E297-49A1-835E-01D3F0BCB8FB}"/>
    <hyperlink ref="N241" location="A126305002A" display="A126305002A" xr:uid="{E6DA8CFB-B1EE-4578-BB73-F8E001B1535B}"/>
    <hyperlink ref="O241" location="A126293338X" display="A126293338X" xr:uid="{377FB24E-3A8D-480F-8581-C6EC58AB18CB}"/>
    <hyperlink ref="M242" location="A126281486C" display="A126281486C" xr:uid="{83BF174E-0228-4FF3-9AF2-97F1AC31F8AD}"/>
    <hyperlink ref="N242" location="A126304814R" display="A126304814R" xr:uid="{AFEC48DA-2531-4776-887E-71AF090E69A4}"/>
    <hyperlink ref="O242" location="A126293150W" display="A126293150W" xr:uid="{8DABB17E-F99A-452D-96BD-BB5A612EAE12}"/>
    <hyperlink ref="M243" location="A126281626V" display="A126281626V" xr:uid="{EBCA9B94-64CF-447C-A953-250765386502}"/>
    <hyperlink ref="N243" location="A126304954T" display="A126304954T" xr:uid="{B695DFCE-FBA0-4198-A40E-82AFF8897290}"/>
    <hyperlink ref="O243" location="A126293290X" display="A126293290X" xr:uid="{B7492C98-819C-489B-B495-DA1422C578FB}"/>
    <hyperlink ref="M244" location="A126281630K" display="A126281630K" xr:uid="{3C1FB5A5-B06E-4947-8EDE-909177FD04CD}"/>
    <hyperlink ref="N244" location="A126304958A" display="A126304958A" xr:uid="{65C2DB67-4A2C-4A14-A9EB-70AD58E7357F}"/>
    <hyperlink ref="O244" location="A126293294J" display="A126293294J" xr:uid="{22D3BADE-F2D4-4501-A896-1AACEF887DBE}"/>
    <hyperlink ref="M245" location="A126281518K" display="A126281518K" xr:uid="{AF81A9B1-276F-4054-B567-1D35C74A4BA0}"/>
    <hyperlink ref="N245" location="A126304846J" display="A126304846J" xr:uid="{2E72073A-DE3F-4270-A6B3-8182D2F18987}"/>
    <hyperlink ref="O245" location="A126293182R" display="A126293182R" xr:uid="{C8E69A53-8156-49E9-8C3E-EDAEA7E0F3B6}"/>
    <hyperlink ref="M246" location="A126281490V" display="A126281490V" xr:uid="{160E317A-0D7E-4814-B3D6-FF17BC3EC37B}"/>
    <hyperlink ref="N246" location="A126304818X" display="A126304818X" xr:uid="{5641345A-C977-447D-9915-079E0EC7BF75}"/>
    <hyperlink ref="O246" location="A126293154F" display="A126293154F" xr:uid="{14146E00-C5BA-4E85-9889-0086D9C88398}"/>
    <hyperlink ref="M247" location="A126281546V" display="A126281546V" xr:uid="{96106353-67FC-4F81-BE52-8022F7865AC0}"/>
    <hyperlink ref="N247" location="A126304874T" display="A126304874T" xr:uid="{218E50D0-B852-4978-8128-DF00F94A5428}"/>
    <hyperlink ref="O247" location="A126293210L" display="A126293210L" xr:uid="{8FE3FF69-7D0C-4938-976B-F16E796EE940}"/>
    <hyperlink ref="M248" location="A126281510T" display="A126281510T" xr:uid="{FF1BD5BE-A621-40A1-B761-0D3E863E7CC3}"/>
    <hyperlink ref="N248" location="A126304838J" display="A126304838J" xr:uid="{D3689369-C8A5-4344-AA5B-63859429BB6B}"/>
    <hyperlink ref="O248" location="A126293174R" display="A126293174R" xr:uid="{BDEA45C9-CDD1-42D2-A109-FE54A7AD4D45}"/>
    <hyperlink ref="M250" location="A126281550K" display="A126281550K" xr:uid="{F7E823E8-FBB8-49CE-A411-D1F2C0937708}"/>
    <hyperlink ref="N250" location="A126304878A" display="A126304878A" xr:uid="{23E77EBA-74DF-4B00-BCCB-442A3CB587E1}"/>
    <hyperlink ref="O250" location="A126293214W" display="A126293214W" xr:uid="{04D41658-6AF2-4747-A68E-62D3DAE6F09D}"/>
    <hyperlink ref="M251" location="A126281522A" display="A126281522A" xr:uid="{BA382B78-9BF3-4986-8A10-1B3F9F6396D1}"/>
    <hyperlink ref="N251" location="A126304850X" display="A126304850X" xr:uid="{0D18FF29-1409-4103-98FC-A483E614B9A8}"/>
    <hyperlink ref="O251" location="A126293186X" display="A126293186X" xr:uid="{334F8AFE-BF4C-4D15-9EC3-877BB8F24BCF}"/>
    <hyperlink ref="M253" location="A126281554V" display="A126281554V" xr:uid="{BCE1B6FB-1C82-47BA-B13D-78F262598B03}"/>
    <hyperlink ref="N253" location="A126304882T" display="A126304882T" xr:uid="{BD4CEF7C-37C2-49CE-8218-0129434C2DBC}"/>
    <hyperlink ref="O253" location="A126293218F" display="A126293218F" xr:uid="{03F2BBD6-698F-4F34-AF69-556C02716374}"/>
    <hyperlink ref="M254" location="A126281598W" display="A126281598W" xr:uid="{CBA583CB-FC41-4D01-A114-F524F5B60AD4}"/>
    <hyperlink ref="N254" location="A126304926J" display="A126304926J" xr:uid="{F4434180-E22E-4C4F-B647-BB4A786F0341}"/>
    <hyperlink ref="O254" location="A126293262R" display="A126293262R" xr:uid="{3D5EAB6F-D61A-4B0B-9EBA-12DD589A7ACB}"/>
    <hyperlink ref="M256" location="A126281558C" display="A126281558C" xr:uid="{BFFE2D99-D4EA-493E-86F4-A33E9389D31F}"/>
    <hyperlink ref="N256" location="A126304886A" display="A126304886A" xr:uid="{61D0E914-D7B1-441A-BBC0-DAD6F71F43DF}"/>
    <hyperlink ref="O256" location="A126293222W" display="A126293222W" xr:uid="{06FA6CE8-B967-445E-81CC-6D553FAACB14}"/>
    <hyperlink ref="M257" location="A126281526K" display="A126281526K" xr:uid="{E3A9E812-B663-4546-BF5B-088CD29DF0B5}"/>
    <hyperlink ref="N257" location="A126304854J" display="A126304854J" xr:uid="{F6EEDE2A-EC4E-4FFC-9647-52A99E5291C2}"/>
    <hyperlink ref="O257" location="A126293190R" display="A126293190R" xr:uid="{9B89C1B6-D2D5-47F2-A094-1BB9A1F48B56}"/>
    <hyperlink ref="M258" location="A126281634V" display="A126281634V" xr:uid="{C3BCA112-6767-4FD4-B186-3689F5FA1DEC}"/>
    <hyperlink ref="N258" location="A126304962T" display="A126304962T" xr:uid="{CB5895FA-0B7F-4FF6-B0EA-BBA7DD5BA475}"/>
    <hyperlink ref="O258" location="A126293298T" display="A126293298T" xr:uid="{5791D8B1-F756-4905-BD6F-0D1F167D1F7A}"/>
    <hyperlink ref="M259" location="A126281602A" display="A126281602A" xr:uid="{6DBB0311-8CC2-4779-9315-37E947EDA772}"/>
    <hyperlink ref="N259" location="A126304930X" display="A126304930X" xr:uid="{2CB1E26A-409A-48A5-9F97-0562C130BFBD}"/>
    <hyperlink ref="O259" location="A126293266X" display="A126293266X" xr:uid="{881DFD5C-7B40-4290-9253-E7CA2EED8345}"/>
    <hyperlink ref="M260" location="A126281606K" display="A126281606K" xr:uid="{EF80CBBB-2EE4-47AD-8940-F66FE7082C01}"/>
    <hyperlink ref="N260" location="A126304934J" display="A126304934J" xr:uid="{1B3602F2-558A-40A2-911F-186B0DB740EC}"/>
    <hyperlink ref="O260" location="A126293270R" display="A126293270R" xr:uid="{8F00D5AF-867E-4A0C-9CE1-F6ED1735AC89}"/>
    <hyperlink ref="M231" location="A126281678W" display="A126281678W" xr:uid="{CC791593-980F-4A5A-B329-27526012041C}"/>
    <hyperlink ref="N231" location="A126305006K" display="A126305006K" xr:uid="{4ACB5116-77DE-4589-8DEC-9907BE48AFD2}"/>
    <hyperlink ref="O231" location="A126293342R" display="A126293342R" xr:uid="{DAC96A29-B7B4-424A-9D6C-E96770193EAA}"/>
    <hyperlink ref="M264" location="A126281494C" display="A126281494C" xr:uid="{C0167640-6064-406B-A440-4E75E5098589}"/>
    <hyperlink ref="N264" location="A126304822R" display="A126304822R" xr:uid="{0880B3C4-1F45-41F5-A880-1C4175DB4D78}"/>
    <hyperlink ref="O264" location="A126293158R" display="A126293158R" xr:uid="{1645034E-3008-4F81-B6C8-EAB448C698BC}"/>
    <hyperlink ref="M265" location="A126281562V" display="A126281562V" xr:uid="{FA76C5E8-91E6-48FD-93F1-6218DC85E4C6}"/>
    <hyperlink ref="N265" location="A126304890T" display="A126304890T" xr:uid="{C004A5C6-2121-4AB1-BB5F-682D11DE81DD}"/>
    <hyperlink ref="O265" location="A126293226F" display="A126293226F" xr:uid="{82173AF8-8728-4B16-AE0C-41630A49947B}"/>
    <hyperlink ref="M266" location="A126281514A" display="A126281514A" xr:uid="{9ACEACDA-442A-4A10-A762-71E04407C066}"/>
    <hyperlink ref="N266" location="A126304842X" display="A126304842X" xr:uid="{4CA3236E-8C8F-4E87-A76F-9BE15F485742}"/>
    <hyperlink ref="O266" location="A126293178X" display="A126293178X" xr:uid="{ADA222C2-E913-4C9C-B4D5-4F9EDDCF1F5A}"/>
    <hyperlink ref="M267" location="A126281610A" display="A126281610A" xr:uid="{4AA42411-4A14-421F-A4A5-B4E0013EDE46}"/>
    <hyperlink ref="N267" location="A126304938T" display="A126304938T" xr:uid="{CB48AC12-323B-4611-B58C-265C8DDE9516}"/>
    <hyperlink ref="O267" location="A126293274X" display="A126293274X" xr:uid="{BC24AAA4-9494-43F5-AD74-F04CBB804704}"/>
    <hyperlink ref="M268" location="A126281614K" display="A126281614K" xr:uid="{4B577B02-2DC2-41A3-9528-FF9AFB1A39AD}"/>
    <hyperlink ref="N268" location="A126304942J" display="A126304942J" xr:uid="{7AE53225-9CC2-4BE6-BFF0-EEA9C2B10B8D}"/>
    <hyperlink ref="O268" location="A126293278J" display="A126293278J" xr:uid="{A355B1C8-3607-4AA4-BAF8-4F590D18AB99}"/>
    <hyperlink ref="M269" location="A126281530A" display="A126281530A" xr:uid="{FDF42151-A750-4742-9137-E4403A415747}"/>
    <hyperlink ref="N269" location="A126304858T" display="A126304858T" xr:uid="{6809A5AF-A725-447A-83D5-869C7D8BCC08}"/>
    <hyperlink ref="O269" location="A126293194X" display="A126293194X" xr:uid="{6AB9B0EF-1AB8-4D33-97AB-F5A08E6BE3CD}"/>
    <hyperlink ref="M270" location="A126281498L" display="A126281498L" xr:uid="{CE7AD55E-0323-4CFE-9E59-3751F5587451}"/>
    <hyperlink ref="N270" location="A126304826X" display="A126304826X" xr:uid="{0A1372F9-A9E4-48A3-AA0A-C397415327C1}"/>
    <hyperlink ref="O270" location="A126293162F" display="A126293162F" xr:uid="{78D9952B-6AF6-4649-8BAF-07A7D5A2399F}"/>
    <hyperlink ref="M271" location="A126281682L" display="A126281682L" xr:uid="{66934D38-ACD0-44C2-943F-24D0BC212D1C}"/>
    <hyperlink ref="N271" location="A126305010A" display="A126305010A" xr:uid="{4ECCEF3C-00EB-4F48-B674-486C70A59E13}"/>
    <hyperlink ref="O271" location="A126293346X" display="A126293346X" xr:uid="{903B427C-D355-4263-9E59-CB8C6A26A68C}"/>
    <hyperlink ref="M272" location="A126281566C" display="A126281566C" xr:uid="{51D8FE2F-3A22-47BC-98B2-D6DE2D604D7F}"/>
    <hyperlink ref="N272" location="A126304894A" display="A126304894A" xr:uid="{E9F44FDC-278B-4239-AE3F-0B31D32354BA}"/>
    <hyperlink ref="O272" location="A126293230W" display="A126293230W" xr:uid="{3246031B-6687-44FE-8B5C-7D888FE2D7DD}"/>
    <hyperlink ref="M273" location="A126281638C" display="A126281638C" xr:uid="{65FEB926-94BD-4156-B8AF-2F77AA23FD6B}"/>
    <hyperlink ref="N273" location="A126304966A" display="A126304966A" xr:uid="{5B1A5EAE-CB3F-4689-98A3-EB18F8D66838}"/>
    <hyperlink ref="O273" location="A126293302W" display="A126293302W" xr:uid="{C7B22643-80D7-4ABB-8467-0420415CA5E1}"/>
    <hyperlink ref="P199" location="A126283586X" display="A126283586X" xr:uid="{8938383C-D645-4EA4-A1E5-3C7BF0A88161}"/>
    <hyperlink ref="Q199" location="A126306914K" display="A126306914K" xr:uid="{9BEBF063-E510-435E-B6EB-DB3E28DFF0EB}"/>
    <hyperlink ref="R199" location="A126295250T" display="A126295250T" xr:uid="{40836E39-DCFE-48EC-BB5A-DF8BF769905D}"/>
    <hyperlink ref="P205" location="A126283514L" display="A126283514L" xr:uid="{664DDF48-339E-4843-A6C6-C66E1F8B75A7}"/>
    <hyperlink ref="Q205" location="A126306842K" display="A126306842K" xr:uid="{FE593108-0387-4152-9A63-B7EB60D315E0}"/>
    <hyperlink ref="R205" location="A126295178K" display="A126295178K" xr:uid="{87258FBF-E6DE-4DCB-AE1F-7D173F4971AB}"/>
    <hyperlink ref="P209" location="A126283590R" display="A126283590R" xr:uid="{D1DCCD00-5818-48AB-9A4A-2A1C0A882EFF}"/>
    <hyperlink ref="Q209" location="A126306918V" display="A126306918V" xr:uid="{271C86A8-127E-4F70-9BD9-E117ED9D370F}"/>
    <hyperlink ref="R209" location="A126295254A" display="A126295254A" xr:uid="{2968EE25-B671-462F-91A1-F0702E201659}"/>
    <hyperlink ref="P210" location="A126283594X" display="A126283594X" xr:uid="{24E49213-799E-4F9D-84E9-050542D016B5}"/>
    <hyperlink ref="Q210" location="A126306922K" display="A126306922K" xr:uid="{5CCE0E12-173B-447C-9763-50B608020081}"/>
    <hyperlink ref="R210" location="A126295258K" display="A126295258K" xr:uid="{5BD1DB78-B84F-4C53-9FBD-72045BC808BA}"/>
    <hyperlink ref="P212" location="A126283518W" display="A126283518W" xr:uid="{3289FEA1-A71D-4A18-8906-28B78E3CC714}"/>
    <hyperlink ref="Q212" location="A126306846V" display="A126306846V" xr:uid="{BB92F4B8-7A4F-4834-BBDB-9A1B3AB4406F}"/>
    <hyperlink ref="R212" location="A126295182A" display="A126295182A" xr:uid="{7462445E-1FF2-4D66-BEF3-24FED91FD22C}"/>
    <hyperlink ref="P213" location="A126283522L" display="A126283522L" xr:uid="{98F656A7-14CE-400A-B5C3-945D62DA7D5D}"/>
    <hyperlink ref="Q213" location="A126306850K" display="A126306850K" xr:uid="{4947711F-9B10-4911-95B4-AAA3506CD9CC}"/>
    <hyperlink ref="R213" location="A126295186K" display="A126295186K" xr:uid="{DD693418-6BAC-460F-BE4E-C557647D1E8B}"/>
    <hyperlink ref="P215" location="A126283562F" display="A126283562F" xr:uid="{359093C7-24B8-4CC3-8B90-6CF7DAF8498F}"/>
    <hyperlink ref="Q215" location="A126306890C" display="A126306890C" xr:uid="{C1C137C9-A520-4D25-B221-5B2B7C4DEFC6}"/>
    <hyperlink ref="R215" location="A126295226T" display="A126295226T" xr:uid="{E6221ED7-C60C-41E8-A1F9-005D042C20B8}"/>
    <hyperlink ref="P216" location="A126283478R" display="A126283478R" xr:uid="{FB5D5757-DEC4-42D9-8128-B77A8F39453D}"/>
    <hyperlink ref="Q216" location="A126306806A" display="A126306806A" xr:uid="{502ABF47-B4D7-400E-B7F3-31A00DA1B2D8}"/>
    <hyperlink ref="R216" location="A126295142J" display="A126295142J" xr:uid="{7B1BDE3D-21B7-4373-BC39-605615223121}"/>
    <hyperlink ref="P217" location="A126283598J" display="A126283598J" xr:uid="{913AFBF7-AA46-4B76-A5D2-D06A25C4BB75}"/>
    <hyperlink ref="Q217" location="A126306926V" display="A126306926V" xr:uid="{D3DDC555-EC00-48E5-B494-3F21822D6C94}"/>
    <hyperlink ref="R217" location="A126295262A" display="A126295262A" xr:uid="{1CCC7418-6B2A-401A-90C4-BECF782BF2F1}"/>
    <hyperlink ref="P218" location="A126283566R" display="A126283566R" xr:uid="{4BF46F6A-F0DC-423C-BE4A-49A880EB3F87}"/>
    <hyperlink ref="Q218" location="A126306894L" display="A126306894L" xr:uid="{B1239CC7-0DF8-4DCA-8189-4D0BA87D1A9A}"/>
    <hyperlink ref="R218" location="A126295230J" display="A126295230J" xr:uid="{12560F27-E5C2-46B8-AC67-DA7C19D9EE66}"/>
    <hyperlink ref="P219" location="A126283610L" display="A126283610L" xr:uid="{86E847B3-598C-4823-BA7B-7E89BC0637C4}"/>
    <hyperlink ref="Q219" location="A126306938C" display="A126306938C" xr:uid="{8C8C3375-E10C-47CB-B47B-2A1214BB99B2}"/>
    <hyperlink ref="R219" location="A126295274K" display="A126295274K" xr:uid="{CB6FFF6D-9C95-4370-B7AE-DB799C7357B1}"/>
    <hyperlink ref="P220" location="A126283482F" display="A126283482F" xr:uid="{5B869CDB-1310-4BB0-B6A3-B0E3DE29A5D5}"/>
    <hyperlink ref="Q220" location="A126306810T" display="A126306810T" xr:uid="{A3E93DC3-639F-4FEF-BC05-9F2D6F02035A}"/>
    <hyperlink ref="R220" location="A126295146T" display="A126295146T" xr:uid="{B5C6D0C2-245E-48BC-83C5-D10A6B3D1838}"/>
    <hyperlink ref="P221" location="A126283418L" display="A126283418L" xr:uid="{C30C9F4A-81CF-48CB-8552-B9CDCA9F911D}"/>
    <hyperlink ref="Q221" location="A126306746K" display="A126306746K" xr:uid="{44E22B00-90C4-447B-9486-CDF74F4A9241}"/>
    <hyperlink ref="R221" location="A126295082T" display="A126295082T" xr:uid="{52F5DFF6-407C-42E4-9BB9-606DC749B167}"/>
    <hyperlink ref="P222" location="A126283446W" display="A126283446W" xr:uid="{39800CEC-F0BB-4A42-A7B4-0BAAF685FF1C}"/>
    <hyperlink ref="Q222" location="A126306774V" display="A126306774V" xr:uid="{719653AD-F5A4-4533-8602-F86CC40B9213}"/>
    <hyperlink ref="R222" location="A126295110R" display="A126295110R" xr:uid="{B2258210-3DFD-4CBD-B4A6-46F8AF4C1FBB}"/>
    <hyperlink ref="P223" location="A126283526W" display="A126283526W" xr:uid="{D2C488B9-0196-42ED-89E5-A71F55C47A18}"/>
    <hyperlink ref="Q223" location="A126306854V" display="A126306854V" xr:uid="{0FCCC067-0C35-4F82-9699-E7712392AB71}"/>
    <hyperlink ref="R223" location="A126295190A" display="A126295190A" xr:uid="{8003BC15-0250-4B3C-8509-83D475709977}"/>
    <hyperlink ref="P225" location="A126283450L" display="A126283450L" xr:uid="{3B72CB43-1890-4F41-9BC9-E7774C2863F5}"/>
    <hyperlink ref="Q225" location="A126306778C" display="A126306778C" xr:uid="{C313FFB5-2854-42ED-AC24-9190C634BFAF}"/>
    <hyperlink ref="R225" location="A126295114X" display="A126295114X" xr:uid="{298EE50A-1FC5-42E5-9E81-F6A757AA67D0}"/>
    <hyperlink ref="P226" location="A126283530L" display="A126283530L" xr:uid="{C5D48473-D4BB-490C-B18A-243B1A1D8BF3}"/>
    <hyperlink ref="Q226" location="A126306858C" display="A126306858C" xr:uid="{91E3E6F1-E303-43E3-ABB8-D3003095882D}"/>
    <hyperlink ref="R226" location="A126295194K" display="A126295194K" xr:uid="{97EC6C8F-1737-4A87-B1EE-55E0584C85A6}"/>
    <hyperlink ref="P204" location="A126283534W" display="A126283534W" xr:uid="{ABB6E59F-9DBC-4C2F-B6AF-181B906AC5CF}"/>
    <hyperlink ref="Q204" location="A126306862V" display="A126306862V" xr:uid="{0E45E8A2-59BD-4AE6-A62E-7B50FDB1DB9A}"/>
    <hyperlink ref="R204" location="A126295198V" display="A126295198V" xr:uid="{8B5E71A7-5984-491B-8051-2B2890624B3B}"/>
    <hyperlink ref="P200" location="A126283614W" display="A126283614W" xr:uid="{1F415FC9-4B66-4D4F-9FED-40FF43981B7D}"/>
    <hyperlink ref="Q200" location="A126306942V" display="A126306942V" xr:uid="{8CCC1ED8-C145-4AC1-85A9-68C95A49158D}"/>
    <hyperlink ref="R200" location="A126295278V" display="A126295278V" xr:uid="{A7D81704-D0B8-4EE7-82CB-8E2E6B78D087}"/>
    <hyperlink ref="P230" location="A126283422C" display="A126283422C" xr:uid="{AF755576-6289-4B5E-AB8A-709F2EB7F64D}"/>
    <hyperlink ref="Q230" location="A126306750A" display="A126306750A" xr:uid="{4DEB6D9F-4B2A-448D-8D1E-D813824AB848}"/>
    <hyperlink ref="R230" location="A126295086A" display="A126295086A" xr:uid="{4D55B920-9C43-46ED-AFEC-1C8D23C9E85C}"/>
    <hyperlink ref="P235" location="A126283602L" display="A126283602L" xr:uid="{85BF3611-391A-484D-AE32-B4AE1A335548}"/>
    <hyperlink ref="Q235" location="A126306930K" display="A126306930K" xr:uid="{42712224-F0C7-4A03-9EDE-DE5BDEC9B84D}"/>
    <hyperlink ref="R235" location="A126295266K" display="A126295266K" xr:uid="{E0E5A560-08D3-4143-A771-FEFDA253C22F}"/>
    <hyperlink ref="P236" location="A126283606W" display="A126283606W" xr:uid="{6304AE3E-61BF-4026-A58D-ADFDF8E95E7C}"/>
    <hyperlink ref="Q236" location="A126306934V" display="A126306934V" xr:uid="{6E7184D0-07A4-4E83-A270-290D333C0392}"/>
    <hyperlink ref="R236" location="A126295270A" display="A126295270A" xr:uid="{D6211F71-8B25-4350-A3C7-116DFF57739A}"/>
    <hyperlink ref="P237" location="A126283426L" display="A126283426L" xr:uid="{96C26C7D-7CB2-48DE-B2F8-B0F16AFD2DB7}"/>
    <hyperlink ref="Q237" location="A126306754K" display="A126306754K" xr:uid="{ABF4663F-A4FC-4864-A6AF-F10A32E99E02}"/>
    <hyperlink ref="R237" location="A126295090T" display="A126295090T" xr:uid="{1248DE48-DD4E-4D91-8B98-3308BB237B6A}"/>
    <hyperlink ref="P239" location="A126283486R" display="A126283486R" xr:uid="{4FC100F4-D225-4366-A28C-A70728AAEB0C}"/>
    <hyperlink ref="Q239" location="A126306814A" display="A126306814A" xr:uid="{789905B3-6A04-4E04-A618-46EBB0E206CC}"/>
    <hyperlink ref="R239" location="A126295150J" display="A126295150J" xr:uid="{672829F0-5AFF-432A-8A93-FE5D109D58FE}"/>
    <hyperlink ref="P240" location="A126283538F" display="A126283538F" xr:uid="{8A55CC60-C339-4BEA-98BF-4EE7127132B5}"/>
    <hyperlink ref="Q240" location="A126306866C" display="A126306866C" xr:uid="{C88912B5-742A-4DCB-87E8-DFBB5048F30F}"/>
    <hyperlink ref="R240" location="A126295202X" display="A126295202X" xr:uid="{2FF692D7-A832-4FCA-937B-91B88CB20969}"/>
    <hyperlink ref="P241" location="A126283618F" display="A126283618F" xr:uid="{18503ACC-FEDF-4281-92ED-AEE296F4DFA6}"/>
    <hyperlink ref="Q241" location="A126306946C" display="A126306946C" xr:uid="{75553262-1B40-4ED3-AA08-8E7346D834A4}"/>
    <hyperlink ref="R241" location="A126295282K" display="A126295282K" xr:uid="{CCB42ABB-E24F-400F-A358-28DE29557169}"/>
    <hyperlink ref="P242" location="A126283430C" display="A126283430C" xr:uid="{516C1CCD-C0DD-43B8-B178-050F6B30D715}"/>
    <hyperlink ref="Q242" location="A126306758V" display="A126306758V" xr:uid="{7163FA63-6456-4835-87C8-7409762E661B}"/>
    <hyperlink ref="R242" location="A126295094A" display="A126295094A" xr:uid="{624A44BF-02E7-454D-A9BC-FFA704DF9579}"/>
    <hyperlink ref="P243" location="A126283570F" display="A126283570F" xr:uid="{6637B388-B546-404A-8B3E-CEB713265A01}"/>
    <hyperlink ref="Q243" location="A126306898W" display="A126306898W" xr:uid="{D0D00E5E-5861-4BA3-8483-F4381CF9B381}"/>
    <hyperlink ref="R243" location="A126295234T" display="A126295234T" xr:uid="{140F3570-CD0E-4AA1-B2BE-46E2F976F13F}"/>
    <hyperlink ref="P244" location="A126283574R" display="A126283574R" xr:uid="{737301B9-865E-4B3C-ACAE-7AA6EBC5DAE5}"/>
    <hyperlink ref="Q244" location="A126306902A" display="A126306902A" xr:uid="{BCA8AE69-7A0B-42C5-9073-B028D5051B91}"/>
    <hyperlink ref="R244" location="A126295238A" display="A126295238A" xr:uid="{990FC776-C5F6-4A93-BF0D-A0354563612A}"/>
    <hyperlink ref="P245" location="A126283462W" display="A126283462W" xr:uid="{AB8F0334-BDF3-4123-952C-308E619C2BFA}"/>
    <hyperlink ref="Q245" location="A126306790V" display="A126306790V" xr:uid="{E5E3CDD7-9FC9-4B42-B3BE-C811547AECE9}"/>
    <hyperlink ref="R245" location="A126295126J" display="A126295126J" xr:uid="{33CD48F6-4E4C-493C-86B1-7A8AA08276F7}"/>
    <hyperlink ref="P246" location="A126283434L" display="A126283434L" xr:uid="{A4B08194-0246-485F-BC52-D9500420261B}"/>
    <hyperlink ref="Q246" location="A126306762K" display="A126306762K" xr:uid="{0269A48A-D07B-463C-9398-A684852F3E8D}"/>
    <hyperlink ref="R246" location="A126295098K" display="A126295098K" xr:uid="{822DC803-24AC-4044-BF91-EC91E080B402}"/>
    <hyperlink ref="P247" location="A126283490F" display="A126283490F" xr:uid="{70F03244-59F9-4AB1-B90D-F47EF393335D}"/>
    <hyperlink ref="Q247" location="A126306818K" display="A126306818K" xr:uid="{CB5DA71A-6FC5-445D-928C-1DCB3FCCAFF5}"/>
    <hyperlink ref="R247" location="A126295154T" display="A126295154T" xr:uid="{3BA1DD72-A711-4501-A684-828EFB784E4A}"/>
    <hyperlink ref="P248" location="A126283454W" display="A126283454W" xr:uid="{F5B8FAE7-7435-4F79-912D-ECC68A77DC07}"/>
    <hyperlink ref="Q248" location="A126306782V" display="A126306782V" xr:uid="{DC10A767-9C1F-4584-8202-135CA17508F0}"/>
    <hyperlink ref="R248" location="A126295118J" display="A126295118J" xr:uid="{2C4C9BB4-81AF-4AE8-BE39-7825FB0B6ED5}"/>
    <hyperlink ref="P250" location="A126283494R" display="A126283494R" xr:uid="{BFD9ADB4-1606-4509-8229-32FCCDFCC096}"/>
    <hyperlink ref="Q250" location="A126306822A" display="A126306822A" xr:uid="{786FD5EF-2DE0-441A-80D8-C9A95C4DDD04}"/>
    <hyperlink ref="R250" location="A126295158A" display="A126295158A" xr:uid="{A48046B3-96A0-482C-BAB1-786D12F44277}"/>
    <hyperlink ref="P251" location="A126283466F" display="A126283466F" xr:uid="{6CED2363-C46D-4ED4-948C-D96B940B8F33}"/>
    <hyperlink ref="Q251" location="A126306794C" display="A126306794C" xr:uid="{9DDF7C51-259A-4422-B41F-9FE38994A440}"/>
    <hyperlink ref="R251" location="A126295130X" display="A126295130X" xr:uid="{DBAB5F34-91B8-4D17-8C6A-BAE874EF871C}"/>
    <hyperlink ref="P253" location="A126283498X" display="A126283498X" xr:uid="{10AF8EE0-AF39-49B2-A472-779EAF051DCD}"/>
    <hyperlink ref="Q253" location="A126306826K" display="A126306826K" xr:uid="{45F81E22-54AF-45EF-83EF-35B419F7822D}"/>
    <hyperlink ref="R253" location="A126295162T" display="A126295162T" xr:uid="{196A4ACC-9CCC-41A6-B4C7-7B0D3E4A98D9}"/>
    <hyperlink ref="P254" location="A126283542W" display="A126283542W" xr:uid="{45978766-1285-4759-B5DE-F55E273916B2}"/>
    <hyperlink ref="Q254" location="A126306870V" display="A126306870V" xr:uid="{2A76BB93-8D23-4230-8C45-02467DB79845}"/>
    <hyperlink ref="R254" location="A126295206J" display="A126295206J" xr:uid="{5BE01A8E-1A52-4E1F-8C3C-D4578E69C931}"/>
    <hyperlink ref="P256" location="A126283502C" display="A126283502C" xr:uid="{53256576-112F-4952-8C30-68A89ED63394}"/>
    <hyperlink ref="Q256" location="A126306830A" display="A126306830A" xr:uid="{1379585B-5A54-4E6D-85B7-00D7E6F32015}"/>
    <hyperlink ref="R256" location="A126295166A" display="A126295166A" xr:uid="{18BB2813-6349-43D3-ACBA-0E10B3FF4B89}"/>
    <hyperlink ref="P257" location="A126283470W" display="A126283470W" xr:uid="{D5A2C862-EC5A-49CC-8031-7C364686BB8E}"/>
    <hyperlink ref="Q257" location="A126306798L" display="A126306798L" xr:uid="{E4CF8072-DB73-4858-A34F-FC991EB4D219}"/>
    <hyperlink ref="R257" location="A126295134J" display="A126295134J" xr:uid="{A241519B-8194-4472-9A78-58B8143A4814}"/>
    <hyperlink ref="P258" location="A126283578X" display="A126283578X" xr:uid="{5E66DAF0-786C-4196-8A21-441F017D70CE}"/>
    <hyperlink ref="Q258" location="A126306906K" display="A126306906K" xr:uid="{AEC37BC9-9726-47B3-8316-E7C4B0DA8D7C}"/>
    <hyperlink ref="R258" location="A126295242T" display="A126295242T" xr:uid="{534961E2-DC20-4E1E-A8B7-8B462AF55E45}"/>
    <hyperlink ref="P259" location="A126283546F" display="A126283546F" xr:uid="{8693E3B4-DA5D-4022-A360-8B5B0549A4E9}"/>
    <hyperlink ref="Q259" location="A126306874C" display="A126306874C" xr:uid="{AE421758-5A51-4F19-AAD2-91C094809442}"/>
    <hyperlink ref="R259" location="A126295210X" display="A126295210X" xr:uid="{073CA1BA-66A8-4BC1-BD93-77B1D5DD78AC}"/>
    <hyperlink ref="P260" location="A126283550W" display="A126283550W" xr:uid="{BA10F0CF-9231-4B99-9677-14A9ED2A8656}"/>
    <hyperlink ref="Q260" location="A126306878L" display="A126306878L" xr:uid="{E4DBE324-6DBE-47DB-9514-E40628146EE9}"/>
    <hyperlink ref="R260" location="A126295214J" display="A126295214J" xr:uid="{C1942971-BB92-4EF6-80F3-496AFD20BDED}"/>
    <hyperlink ref="P231" location="A126283622W" display="A126283622W" xr:uid="{40611693-9D92-40F3-99FF-D9988509DF28}"/>
    <hyperlink ref="Q231" location="A126306950V" display="A126306950V" xr:uid="{D9C9D910-6FC8-42C2-87AB-A5FA54C7A6A9}"/>
    <hyperlink ref="R231" location="A126295286V" display="A126295286V" xr:uid="{979D8D62-957C-47A3-A90E-C5F3BAC4B2B7}"/>
    <hyperlink ref="P264" location="A126283438W" display="A126283438W" xr:uid="{F958D388-539E-42DA-A646-F6530B31691E}"/>
    <hyperlink ref="Q264" location="A126306766V" display="A126306766V" xr:uid="{66D7A5FB-EDB7-4656-BA59-5474EC0F0EA1}"/>
    <hyperlink ref="R264" location="A126295102R" display="A126295102R" xr:uid="{59437130-120B-4CB1-9B4A-DAC2F1B06FC9}"/>
    <hyperlink ref="P265" location="A126283506L" display="A126283506L" xr:uid="{994F8CA9-6AFF-44E7-82A3-D6C82D112340}"/>
    <hyperlink ref="Q265" location="A126306834K" display="A126306834K" xr:uid="{F6B54B14-DE5A-46B8-93B6-772227F83B15}"/>
    <hyperlink ref="R265" location="A126295170T" display="A126295170T" xr:uid="{8E5631C1-73E9-4E9F-AFE3-6C7E6DF606B3}"/>
    <hyperlink ref="P266" location="A126283458F" display="A126283458F" xr:uid="{8470C056-8AD9-4B85-9385-D9CB58B167A6}"/>
    <hyperlink ref="Q266" location="A126306786C" display="A126306786C" xr:uid="{BA909E4F-5DFC-478A-8233-FD3444EA0277}"/>
    <hyperlink ref="R266" location="A126295122X" display="A126295122X" xr:uid="{AC2029FF-830B-44B6-BB5F-7A43B43F0BAA}"/>
    <hyperlink ref="P267" location="A126283554F" display="A126283554F" xr:uid="{FF771E26-D1B6-4257-93B8-2B24108C4E8B}"/>
    <hyperlink ref="Q267" location="A126306882C" display="A126306882C" xr:uid="{4F71D808-D39D-4E71-9289-30C76D03860F}"/>
    <hyperlink ref="R267" location="A126295218T" display="A126295218T" xr:uid="{4EDB7136-947F-4FBA-8E97-88C08A4AB9ED}"/>
    <hyperlink ref="P268" location="A126283558R" display="A126283558R" xr:uid="{685AFC60-342B-4C5E-BD1E-4538000B8092}"/>
    <hyperlink ref="Q268" location="A126306886L" display="A126306886L" xr:uid="{F8BF0DCF-716A-439B-9C83-929EDFFE4837}"/>
    <hyperlink ref="R268" location="A126295222J" display="A126295222J" xr:uid="{49C88B8F-38A7-498E-953A-B5EF93AF58B5}"/>
    <hyperlink ref="P269" location="A126283474F" display="A126283474F" xr:uid="{9C3F2CAE-539A-4453-8DC5-930109A475A1}"/>
    <hyperlink ref="Q269" location="A126306802T" display="A126306802T" xr:uid="{77C7F523-4BDE-45F8-82F7-590438AF9B48}"/>
    <hyperlink ref="R269" location="A126295138T" display="A126295138T" xr:uid="{93A80806-C941-4FC4-8DBC-93B11EBB21DF}"/>
    <hyperlink ref="P270" location="A126283442L" display="A126283442L" xr:uid="{08F57E38-5434-47E3-8B87-F71F07846AAB}"/>
    <hyperlink ref="Q270" location="A126306770K" display="A126306770K" xr:uid="{D1B40D23-98CB-4EDA-8EC3-40D3CD277EE6}"/>
    <hyperlink ref="R270" location="A126295106X" display="A126295106X" xr:uid="{306E3A57-9755-417E-AF33-BE3416D42F16}"/>
    <hyperlink ref="P271" location="A126283626F" display="A126283626F" xr:uid="{E05C13C4-B4E1-48D1-9031-508DF9D15D48}"/>
    <hyperlink ref="Q271" location="A126306954C" display="A126306954C" xr:uid="{372A63A7-FB0A-4581-B462-26E291B29377}"/>
    <hyperlink ref="R271" location="A126295290K" display="A126295290K" xr:uid="{4BA36AE9-4D0C-4772-8812-A59D3EFBBECF}"/>
    <hyperlink ref="P272" location="A126283510C" display="A126283510C" xr:uid="{57443E15-35E7-41D9-8F17-5C59C9E4EB00}"/>
    <hyperlink ref="Q272" location="A126306838V" display="A126306838V" xr:uid="{F6430FF9-4A3A-4CC7-B5E7-E29109D68AC7}"/>
    <hyperlink ref="R272" location="A126295174A" display="A126295174A" xr:uid="{8FF45B12-D9BF-4F69-AE4A-FCE90080FBB3}"/>
    <hyperlink ref="P273" location="A126283582R" display="A126283582R" xr:uid="{076D5820-1251-45B5-BDEF-4626149B03C5}"/>
    <hyperlink ref="Q273" location="A126306910A" display="A126306910A" xr:uid="{A9E05AAB-5579-4652-8104-225829868265}"/>
    <hyperlink ref="R273" location="A126295246A" display="A126295246A" xr:uid="{40F400D0-E894-46F4-B67B-6F0D24385629}"/>
    <hyperlink ref="S199" location="A126277754K" display="A126277754K" xr:uid="{076F35F3-FCE4-4AA6-AE11-D84A2855EE14}"/>
    <hyperlink ref="T199" location="A126301082R" display="A126301082R" xr:uid="{ABC9896C-B40C-407E-9A5E-1F8F7B861BAE}"/>
    <hyperlink ref="U199" location="A126289418W" display="A126289418W" xr:uid="{830D957E-EE43-44F7-AD64-6D3587948968}"/>
    <hyperlink ref="S205" location="A126277682K" display="A126277682K" xr:uid="{27833858-8E8D-4C81-A623-6848A3F82C7F}"/>
    <hyperlink ref="T205" location="A126301010C" display="A126301010C" xr:uid="{BE6EEA6E-4C91-449E-86F3-887FB096BADD}"/>
    <hyperlink ref="U205" location="A126289346W" display="A126289346W" xr:uid="{6D4BAA81-6D01-483A-8657-32A1CBA16AEE}"/>
    <hyperlink ref="S209" location="A126277758V" display="A126277758V" xr:uid="{71BCB68D-B708-4BEB-A589-891BA25D00C7}"/>
    <hyperlink ref="T209" location="A126301086X" display="A126301086X" xr:uid="{6429CDE8-3803-4AAB-A533-EB072699F404}"/>
    <hyperlink ref="U209" location="A126289422L" display="A126289422L" xr:uid="{A457DE53-4A8E-40C4-8C74-A1C234D5D98C}"/>
    <hyperlink ref="S210" location="A126277762K" display="A126277762K" xr:uid="{0136101F-DD40-4A6A-9655-F566350464E2}"/>
    <hyperlink ref="T210" location="A126301090R" display="A126301090R" xr:uid="{B2197123-DE70-42CC-9091-F1B5B757A182}"/>
    <hyperlink ref="U210" location="A126289426W" display="A126289426W" xr:uid="{2E91C560-4E66-4267-851E-71161AA53A35}"/>
    <hyperlink ref="S212" location="A126277686V" display="A126277686V" xr:uid="{8AB5E96A-69D7-4B8C-B88A-68421B641ECD}"/>
    <hyperlink ref="T212" location="A126301014L" display="A126301014L" xr:uid="{FF7451F6-D825-40F5-B79E-CD43FA5B634D}"/>
    <hyperlink ref="U212" location="A126289350L" display="A126289350L" xr:uid="{9CF0E81A-1B9E-466B-8BBE-4C2D2C0D2523}"/>
    <hyperlink ref="S213" location="A126277690K" display="A126277690K" xr:uid="{4F1D62AD-F617-4097-9261-D458F8095B5D}"/>
    <hyperlink ref="T213" location="A126301018W" display="A126301018W" xr:uid="{0C30437E-E64C-42EF-9DD6-5B865C174897}"/>
    <hyperlink ref="U213" location="A126289354W" display="A126289354W" xr:uid="{A69C9160-8707-47E7-A18E-4DC4FC2909B5}"/>
    <hyperlink ref="S215" location="A126277730T" display="A126277730T" xr:uid="{A944BF78-F01D-41BD-91EC-FC5580BDE92E}"/>
    <hyperlink ref="T215" location="A126301058R" display="A126301058R" xr:uid="{B8C7E3DD-6C67-443E-BA1D-2CDE3EB0D8BC}"/>
    <hyperlink ref="U215" location="A126289394R" display="A126289394R" xr:uid="{940499C9-2949-4F13-B164-CB2D52BEDF96}"/>
    <hyperlink ref="S216" location="A126277646A" display="A126277646A" xr:uid="{90B6C147-2949-430B-AD69-99136D0C0860}"/>
    <hyperlink ref="T216" location="A126300974C" display="A126300974C" xr:uid="{757CEF16-4D64-455D-89C8-CAABF3724E27}"/>
    <hyperlink ref="U216" location="A126289310V" display="A126289310V" xr:uid="{8FCBB54B-5283-4D1D-974E-5025D0670D4B}"/>
    <hyperlink ref="S217" location="A126277766V" display="A126277766V" xr:uid="{593092ED-2B44-4E22-BED7-34927F370482}"/>
    <hyperlink ref="T217" location="A126301094X" display="A126301094X" xr:uid="{A1BA1A9E-EB92-4CB6-9B21-72EDEAB839E3}"/>
    <hyperlink ref="U217" location="A126289430L" display="A126289430L" xr:uid="{C1D4C257-AAE8-4F8C-B340-2CABF94C51A0}"/>
    <hyperlink ref="S218" location="A126277734A" display="A126277734A" xr:uid="{F17FB9F9-79E9-493E-8CAE-0DA06553BE7B}"/>
    <hyperlink ref="T218" location="A126301062F" display="A126301062F" xr:uid="{B9D55E3A-B215-48C7-ABE5-9BC866EAB433}"/>
    <hyperlink ref="U218" location="A126289398X" display="A126289398X" xr:uid="{52949A5D-389A-47D1-A716-B9D803A2E0C4}"/>
    <hyperlink ref="S219" location="A126277778C" display="A126277778C" xr:uid="{9B18FCCC-0361-47E7-8997-D6DD69DAA98E}"/>
    <hyperlink ref="T219" location="A126301106W" display="A126301106W" xr:uid="{7F986233-AD24-4C9D-AE9A-8716CB106705}"/>
    <hyperlink ref="U219" location="A126289442W" display="A126289442W" xr:uid="{3A88ECAE-28BA-46D0-AAB1-A8C62D7B854B}"/>
    <hyperlink ref="S220" location="A126277650T" display="A126277650T" xr:uid="{E6EDC301-589E-4285-81BA-1CE7FE928D2A}"/>
    <hyperlink ref="T220" location="A126300978L" display="A126300978L" xr:uid="{B7A1CAF1-D922-405A-9F52-1BD1BF2B192C}"/>
    <hyperlink ref="U220" location="A126289314C" display="A126289314C" xr:uid="{2C446889-8499-434B-8AAC-034E5F67EAA6}"/>
    <hyperlink ref="S221" location="A126277586K" display="A126277586K" xr:uid="{B89A572F-D971-4BBB-AF87-F90BACA691DE}"/>
    <hyperlink ref="T221" location="A126300914A" display="A126300914A" xr:uid="{982A3639-A402-43E5-9283-490FEC39B4F8}"/>
    <hyperlink ref="U221" location="A126289250C" display="A126289250C" xr:uid="{40413733-143A-4419-A297-5F42B45EF0D7}"/>
    <hyperlink ref="S222" location="A126277614J" display="A126277614J" xr:uid="{EA64D0F7-C20B-4A45-A9C8-F0330AB57D08}"/>
    <hyperlink ref="T222" location="A126300942K" display="A126300942K" xr:uid="{CA717FD5-53BC-4277-93BB-2FF6AD7DE36F}"/>
    <hyperlink ref="U222" location="A126289278F" display="A126289278F" xr:uid="{ABDA988A-7070-48EA-915F-69B18BDDF4E1}"/>
    <hyperlink ref="S223" location="A126277694V" display="A126277694V" xr:uid="{E7B380CF-987F-4F2E-88CD-B8587DFA47FC}"/>
    <hyperlink ref="T223" location="A126301022L" display="A126301022L" xr:uid="{65B521CC-B22D-4FAE-8CF0-4059C19892DC}"/>
    <hyperlink ref="U223" location="A126289358F" display="A126289358F" xr:uid="{34880287-3212-4811-9928-6C8E35CE89F3}"/>
    <hyperlink ref="S225" location="A126277618T" display="A126277618T" xr:uid="{ADDCD1C8-B8B2-4148-83AF-C1DF3367C710}"/>
    <hyperlink ref="T225" location="A126300946V" display="A126300946V" xr:uid="{37573700-3879-4AEF-8B9C-70D2625F8947}"/>
    <hyperlink ref="U225" location="A126289282W" display="A126289282W" xr:uid="{21A8C14A-871F-43F0-A09E-DB059C820544}"/>
    <hyperlink ref="S226" location="A126277698C" display="A126277698C" xr:uid="{9DC5EB90-8F1A-4D39-8303-4423DCE2FA4E}"/>
    <hyperlink ref="T226" location="A126301026W" display="A126301026W" xr:uid="{31F300C3-7072-488A-AD60-0243655CC6B8}"/>
    <hyperlink ref="U226" location="A126289362W" display="A126289362W" xr:uid="{A42068D7-C878-43CE-9574-0E1C0B042DA7}"/>
    <hyperlink ref="S204" location="A126277702J" display="A126277702J" xr:uid="{C064AAF5-854B-4DCE-93E7-FF4B1844EA15}"/>
    <hyperlink ref="T204" location="A126301030L" display="A126301030L" xr:uid="{C0D41249-20C4-42D2-BBEE-7A4CBA5F51A4}"/>
    <hyperlink ref="U204" location="A126289366F" display="A126289366F" xr:uid="{65D870ED-6F58-4E21-B5B5-650771F2E976}"/>
    <hyperlink ref="S200" location="A126277782V" display="A126277782V" xr:uid="{DB3C51EF-66F5-4106-8F8C-1251ADB8D9C9}"/>
    <hyperlink ref="T200" location="A126301110L" display="A126301110L" xr:uid="{B4E60F93-28CD-45FF-AEDD-E7085B51E678}"/>
    <hyperlink ref="U200" location="A126289446F" display="A126289446F" xr:uid="{B37DE738-9016-4D6C-8E29-BE97D71B9A34}"/>
    <hyperlink ref="S230" location="A126277590A" display="A126277590A" xr:uid="{1D88E719-53BB-4FE5-89D9-9DA3BA6DC1D4}"/>
    <hyperlink ref="T230" location="A126300918K" display="A126300918K" xr:uid="{B1F2EB9C-BD23-4EE3-957E-81A9048A9DEB}"/>
    <hyperlink ref="U230" location="A126289254L" display="A126289254L" xr:uid="{1163DC77-F355-4108-A47F-23DF5A296A28}"/>
    <hyperlink ref="S235" location="A126277770K" display="A126277770K" xr:uid="{C0FC3105-C3A7-4F62-BAC2-CE4EE31DBFF2}"/>
    <hyperlink ref="T235" location="A126301098J" display="A126301098J" xr:uid="{F31B9B95-7291-455F-B400-02D55A4BB48F}"/>
    <hyperlink ref="U235" location="A126289434W" display="A126289434W" xr:uid="{121D0037-AE20-4D05-8303-5AF800A24605}"/>
    <hyperlink ref="S236" location="A126277774V" display="A126277774V" xr:uid="{239F34F2-8EA0-4E5F-A039-ACA94CE98C16}"/>
    <hyperlink ref="T236" location="A126301102L" display="A126301102L" xr:uid="{C753BE8C-2F77-441E-B214-4BC4E4AF6605}"/>
    <hyperlink ref="U236" location="A126289438F" display="A126289438F" xr:uid="{3F1926B2-3C3B-473F-88C5-8BE8017CC64D}"/>
    <hyperlink ref="S237" location="A126277594K" display="A126277594K" xr:uid="{0BFFB49F-ACD5-4B2C-82B8-6C8BCCFE9B02}"/>
    <hyperlink ref="T237" location="A126300922A" display="A126300922A" xr:uid="{04B0F3DE-D2F7-4BD8-870F-68C850ECDCE1}"/>
    <hyperlink ref="U237" location="A126289258W" display="A126289258W" xr:uid="{FD01E1B9-038B-41A2-BE67-8344A331EDC1}"/>
    <hyperlink ref="S239" location="A126277654A" display="A126277654A" xr:uid="{9247ED7E-9FEC-46F9-AFD4-8965C0F1AFBC}"/>
    <hyperlink ref="T239" location="A126300982C" display="A126300982C" xr:uid="{A49A0B7D-0F2B-4CCC-9C7A-EA70876405BA}"/>
    <hyperlink ref="U239" location="A126289318L" display="A126289318L" xr:uid="{C0B55F2D-6390-457A-8E57-5310DD66F70A}"/>
    <hyperlink ref="S240" location="A126277706T" display="A126277706T" xr:uid="{7D8F800B-F802-4ECC-96C8-681E30779938}"/>
    <hyperlink ref="T240" location="A126301034W" display="A126301034W" xr:uid="{D262815E-26BC-4985-9DD4-6DC7E6D188CC}"/>
    <hyperlink ref="U240" location="A126289370W" display="A126289370W" xr:uid="{3623BF39-6F27-4BC1-8A12-5D3BEE63097A}"/>
    <hyperlink ref="S241" location="A126277786C" display="A126277786C" xr:uid="{DE884DE5-0380-423B-9470-B25B0C3214F4}"/>
    <hyperlink ref="T241" location="A126301114W" display="A126301114W" xr:uid="{64FD2ECE-B23C-4311-91D3-218559D6FDC1}"/>
    <hyperlink ref="U241" location="A126289450W" display="A126289450W" xr:uid="{319B2B0C-6F9B-4F47-BDE0-304563B98756}"/>
    <hyperlink ref="S242" location="A126277598V" display="A126277598V" xr:uid="{CE883D0E-7214-4D7A-8EE7-6A0C73465F9E}"/>
    <hyperlink ref="T242" location="A126300926K" display="A126300926K" xr:uid="{CCF27287-6033-4ED3-9DB5-0ACE3F8753F8}"/>
    <hyperlink ref="U242" location="A126289262L" display="A126289262L" xr:uid="{14EACC42-63BA-4761-ADF4-B33943C30D1D}"/>
    <hyperlink ref="S243" location="A126277738K" display="A126277738K" xr:uid="{47A86271-7AF2-4097-BE66-6B4859BE8F47}"/>
    <hyperlink ref="T243" location="A126301066R" display="A126301066R" xr:uid="{C9AD6EBA-1A99-4C4B-BF2C-DE07CA512FE4}"/>
    <hyperlink ref="U243" location="A126289402C" display="A126289402C" xr:uid="{580CCEAE-3DE3-4E74-9454-96CB80A24D47}"/>
    <hyperlink ref="S244" location="A126277742A" display="A126277742A" xr:uid="{840FA7EF-1C34-4E3D-91FF-1110F7B2C6A7}"/>
    <hyperlink ref="T244" location="A126301070F" display="A126301070F" xr:uid="{E012F840-6374-441E-80D9-1B8823C99A0D}"/>
    <hyperlink ref="U244" location="A126289406L" display="A126289406L" xr:uid="{B582E165-0EFB-458D-A248-370BB3013919}"/>
    <hyperlink ref="S245" location="A126277630J" display="A126277630J" xr:uid="{FF941BE3-8D96-450D-ABBC-BFF14693795C}"/>
    <hyperlink ref="T245" location="A126300958C" display="A126300958C" xr:uid="{98BAE03E-88BC-46E5-9D3E-C41C58B5CEC7}"/>
    <hyperlink ref="U245" location="A126289294F" display="A126289294F" xr:uid="{C35D8A64-DB79-47EB-AB71-291D248B5459}"/>
    <hyperlink ref="S246" location="A126277602X" display="A126277602X" xr:uid="{C235DFFE-B3FF-4776-A9E0-304A15EDB365}"/>
    <hyperlink ref="T246" location="A126300930A" display="A126300930A" xr:uid="{569A123B-E6FC-4678-B3EE-ED73EF86EA89}"/>
    <hyperlink ref="U246" location="A126289266W" display="A126289266W" xr:uid="{5AD91EB0-B343-448B-9A36-EDB0B984F96C}"/>
    <hyperlink ref="S247" location="A126277658K" display="A126277658K" xr:uid="{29264E5D-0F59-4C62-93E0-D04277152025}"/>
    <hyperlink ref="T247" location="A126300986L" display="A126300986L" xr:uid="{40E2849A-A98C-4A0F-AC50-C5D0C34D4EF9}"/>
    <hyperlink ref="U247" location="A126289322C" display="A126289322C" xr:uid="{79B44BB1-C8A6-4C8C-8765-28D1906F067C}"/>
    <hyperlink ref="S248" location="A126277622J" display="A126277622J" xr:uid="{0F04A20A-BB45-48B4-9187-31A9BFF68674}"/>
    <hyperlink ref="T248" location="A126300950K" display="A126300950K" xr:uid="{972FB1DA-2CC8-4576-8CDA-8EBEC3B653C7}"/>
    <hyperlink ref="U248" location="A126289286F" display="A126289286F" xr:uid="{FB09D360-BC9D-4425-BE8F-87B182BCFCF4}"/>
    <hyperlink ref="S250" location="A126277662A" display="A126277662A" xr:uid="{A8259D8D-ECF7-4372-BD5B-E70AA02A2484}"/>
    <hyperlink ref="T250" location="A126300990C" display="A126300990C" xr:uid="{360EFE25-9D74-4284-A5A5-2C2B2CDEA8FD}"/>
    <hyperlink ref="U250" location="A126289326L" display="A126289326L" xr:uid="{10BB62B2-7D3C-4567-B24D-13EF187A7583}"/>
    <hyperlink ref="S251" location="A126277634T" display="A126277634T" xr:uid="{FBD006F2-B826-43D2-854C-43DA4898B5BD}"/>
    <hyperlink ref="T251" location="A126300962V" display="A126300962V" xr:uid="{9FEE7A6C-39E0-4C62-9FDF-D4469D370CFA}"/>
    <hyperlink ref="U251" location="A126289298R" display="A126289298R" xr:uid="{9F9CA0E9-B765-411D-899E-06D0DA6383CF}"/>
    <hyperlink ref="S253" location="A126277666K" display="A126277666K" xr:uid="{9AC50905-9685-4452-9CD4-0D9C22CFD033}"/>
    <hyperlink ref="T253" location="A126300994L" display="A126300994L" xr:uid="{BE448D7D-0CDA-484E-906A-288CC60A0872}"/>
    <hyperlink ref="U253" location="A126289330C" display="A126289330C" xr:uid="{5F579E18-84E7-44E6-AEF6-0B5E973F0C8F}"/>
    <hyperlink ref="S254" location="A126277710J" display="A126277710J" xr:uid="{53869780-A1A4-4FF7-B097-2A6796452892}"/>
    <hyperlink ref="T254" location="A126301038F" display="A126301038F" xr:uid="{EEAA7F10-8BAC-47AA-A516-0E67A033EB47}"/>
    <hyperlink ref="U254" location="A126289374F" display="A126289374F" xr:uid="{DC840713-31B0-4EA2-AB11-A17959312E90}"/>
    <hyperlink ref="S256" location="A126277670A" display="A126277670A" xr:uid="{CB8F2A43-87D8-4FDB-9C39-1019DF8D6482}"/>
    <hyperlink ref="T256" location="A126300998W" display="A126300998W" xr:uid="{3EDD1B18-8382-47DB-88E9-8D05F06DD0BA}"/>
    <hyperlink ref="U256" location="A126289334L" display="A126289334L" xr:uid="{ED20186B-4384-43BD-8B93-5C0C5C19881C}"/>
    <hyperlink ref="S257" location="A126277638A" display="A126277638A" xr:uid="{1D31D876-10D8-4D1E-AEDD-A7D9CAB917AC}"/>
    <hyperlink ref="T257" location="A126300966C" display="A126300966C" xr:uid="{44D3CE24-FFAD-4362-A5EC-07B9F428E758}"/>
    <hyperlink ref="U257" location="A126289302V" display="A126289302V" xr:uid="{142E8915-130D-4E49-A400-A054F0A16BB6}"/>
    <hyperlink ref="S258" location="A126277746K" display="A126277746K" xr:uid="{2D7FB7FD-7F5F-450B-8555-C19549940FFD}"/>
    <hyperlink ref="T258" location="A126301074R" display="A126301074R" xr:uid="{F9A161BD-A3F0-4C74-ADA6-94A4375C8C4F}"/>
    <hyperlink ref="U258" location="A126289410C" display="A126289410C" xr:uid="{855DCB9F-E7BB-4C0B-9AD4-AB2DBA127CD8}"/>
    <hyperlink ref="S259" location="A126277714T" display="A126277714T" xr:uid="{BF84157B-C38C-4D81-800A-713E554B4316}"/>
    <hyperlink ref="T259" location="A126301042W" display="A126301042W" xr:uid="{2CD6060F-B50F-471F-A4D7-2B824456D433}"/>
    <hyperlink ref="U259" location="A126289378R" display="A126289378R" xr:uid="{3613365A-7313-423E-BC71-9CAD7AB4B6DC}"/>
    <hyperlink ref="S260" location="A126277718A" display="A126277718A" xr:uid="{61E8A794-EC00-4376-B6A0-2C677D6406C2}"/>
    <hyperlink ref="T260" location="A126301046F" display="A126301046F" xr:uid="{EE050DAA-5A83-4091-ABDE-E3B5FE2668AE}"/>
    <hyperlink ref="U260" location="A126289382F" display="A126289382F" xr:uid="{A3824B59-FCDB-45BC-959E-EBEA0DB25FC8}"/>
    <hyperlink ref="S231" location="A126277790V" display="A126277790V" xr:uid="{112B442C-962C-48B8-9BF0-4CAD5A580AF0}"/>
    <hyperlink ref="T231" location="A126301118F" display="A126301118F" xr:uid="{4D90BFDA-D422-45CA-AEDF-E715A0DF93F1}"/>
    <hyperlink ref="U231" location="A126289454F" display="A126289454F" xr:uid="{BDDFB07B-7839-4AA3-8256-2AA31B483786}"/>
    <hyperlink ref="S264" location="A126277606J" display="A126277606J" xr:uid="{94B52A0E-3623-42ED-A60C-CFDEC38959CD}"/>
    <hyperlink ref="T264" location="A126300934K" display="A126300934K" xr:uid="{A2ED04C0-08E5-4019-A474-E8EE7F722543}"/>
    <hyperlink ref="U264" location="A126289270L" display="A126289270L" xr:uid="{B1875093-EC12-4D56-8365-238624001468}"/>
    <hyperlink ref="S265" location="A126277674K" display="A126277674K" xr:uid="{DBD53A13-3B30-49DE-B1C0-D7F1564270BF}"/>
    <hyperlink ref="T265" location="A126301002C" display="A126301002C" xr:uid="{E177A0FE-8657-4FB6-A4D1-FA4EB5ED8442}"/>
    <hyperlink ref="U265" location="A126289338W" display="A126289338W" xr:uid="{CD58A118-2427-4933-8938-A07FD0E1A58B}"/>
    <hyperlink ref="S266" location="A126277626T" display="A126277626T" xr:uid="{5C618649-3A96-4225-88CA-787B5FF30DEF}"/>
    <hyperlink ref="T266" location="A126300954V" display="A126300954V" xr:uid="{7D5707FB-7C48-4507-AAA3-32B6227CA925}"/>
    <hyperlink ref="U266" location="A126289290W" display="A126289290W" xr:uid="{4B85DB62-9B56-4764-A067-F9C2CE7A5BC4}"/>
    <hyperlink ref="S267" location="A126277722T" display="A126277722T" xr:uid="{32BF35E7-5509-4B99-9CE4-451B2B4B44F5}"/>
    <hyperlink ref="T267" location="A126301050W" display="A126301050W" xr:uid="{644FBC5A-1E50-46FB-9362-309CCD01147A}"/>
    <hyperlink ref="U267" location="A126289386R" display="A126289386R" xr:uid="{20C5589F-94B4-4F2B-A96E-5878BD4DB5C7}"/>
    <hyperlink ref="S268" location="A126277726A" display="A126277726A" xr:uid="{D61DBEA6-EF89-49CE-A971-5D3FF2348810}"/>
    <hyperlink ref="T268" location="A126301054F" display="A126301054F" xr:uid="{3DCBFC52-A9B7-4618-9F4A-BD1741EEE383}"/>
    <hyperlink ref="U268" location="A126289390F" display="A126289390F" xr:uid="{22EF3CF7-B510-4D8B-91AB-58BB0745CCAB}"/>
    <hyperlink ref="S269" location="A126277642T" display="A126277642T" xr:uid="{107DF937-4FB9-4810-B94C-913049A6E0F2}"/>
    <hyperlink ref="T269" location="A126300970V" display="A126300970V" xr:uid="{EE6B23D0-1467-4755-9EE6-A9746C676048}"/>
    <hyperlink ref="U269" location="A126289306C" display="A126289306C" xr:uid="{489A93C7-8278-493E-A19F-1EC5C13B81B1}"/>
    <hyperlink ref="S270" location="A126277610X" display="A126277610X" xr:uid="{F48F38D5-EAED-477E-BC86-D014A3C5DA72}"/>
    <hyperlink ref="T270" location="A126300938V" display="A126300938V" xr:uid="{1EF2116B-9EFF-445C-9256-F1D268CC5017}"/>
    <hyperlink ref="U270" location="A126289274W" display="A126289274W" xr:uid="{A031102E-7D46-49FD-8BA1-F85A8A8DEAB1}"/>
    <hyperlink ref="S271" location="A126277794C" display="A126277794C" xr:uid="{18B7DCCB-AFE3-468A-A665-0EA2231E3E91}"/>
    <hyperlink ref="T271" location="A126301122W" display="A126301122W" xr:uid="{A2D0089D-84C5-45AF-A457-00EA81ED5AB6}"/>
    <hyperlink ref="U271" location="A126289458R" display="A126289458R" xr:uid="{DDDFD193-7D91-4E71-BDB3-97463883B45A}"/>
    <hyperlink ref="S272" location="A126277678V" display="A126277678V" xr:uid="{10DBB543-1DD7-48C4-83A0-98BE3D537511}"/>
    <hyperlink ref="T272" location="A126301006L" display="A126301006L" xr:uid="{B5444E58-0E26-4FD3-874D-C6663579E23E}"/>
    <hyperlink ref="U272" location="A126289342L" display="A126289342L" xr:uid="{A939FEB9-27D2-4534-8495-8D36586E843D}"/>
    <hyperlink ref="S273" location="A126277750A" display="A126277750A" xr:uid="{45B66227-BC75-44D7-8ADD-F656C78B9C5A}"/>
    <hyperlink ref="T273" location="A126301078X" display="A126301078X" xr:uid="{77611B33-5607-4F4C-AE08-0D3E5B669B23}"/>
    <hyperlink ref="U273" location="A126289414L" display="A126289414L" xr:uid="{393BE568-C44A-4896-8268-1DD4CFD43DCC}"/>
    <hyperlink ref="D201" location="A126273910C" display="A126273910C" xr:uid="{312C8F9D-BC68-4C1C-AD38-0EBD3A48848D}"/>
    <hyperlink ref="E201" location="A126297238L" display="A126297238L" xr:uid="{7DBB6DA4-5948-4B60-B2FC-D9D2161C1D4D}"/>
    <hyperlink ref="F201" location="A126285574A" display="A126285574A" xr:uid="{0BB21D5D-7699-4B62-8139-D05D02FDCDD3}"/>
    <hyperlink ref="G201" location="A126279742L" display="A126279742L" xr:uid="{832845F6-4DF5-463E-B01A-74CE3BA3869C}"/>
    <hyperlink ref="H201" location="A126303070T" display="A126303070T" xr:uid="{C535D2ED-A059-43A5-B71D-0F59A6A19E71}"/>
    <hyperlink ref="I201" location="A126291406C" display="A126291406C" xr:uid="{17F7EAD1-FE64-45CC-BE87-68F66C7F0AA6}"/>
    <hyperlink ref="J201" location="A126275854J" display="A126275854J" xr:uid="{75EC1938-9819-41F3-8F46-7D354A619FE2}"/>
    <hyperlink ref="K201" location="A126299182X" display="A126299182X" xr:uid="{441586C5-271B-4124-A40B-7CAC611FC871}"/>
    <hyperlink ref="L201" location="A126287518V" display="A126287518V" xr:uid="{4446C38D-E386-482B-8926-0DD1DC57B191}"/>
    <hyperlink ref="M201" location="A126281686W" display="A126281686W" xr:uid="{D1AAAA82-0420-4D8B-B610-2F89E88C250C}"/>
    <hyperlink ref="N201" location="A126305014K" display="A126305014K" xr:uid="{140A68D0-8DE5-44BA-9F07-AC28822E6728}"/>
    <hyperlink ref="O201" location="A126293350R" display="A126293350R" xr:uid="{1E3178A7-C501-4332-B5DA-770BEBE30472}"/>
    <hyperlink ref="P201" location="A126283630W" display="A126283630W" xr:uid="{DD1C9CFE-CB4F-461F-9322-F4A12F2D9AEB}"/>
    <hyperlink ref="Q201" location="A126306958L" display="A126306958L" xr:uid="{7F14FC02-6462-4E55-A4DA-700709AF3A18}"/>
    <hyperlink ref="R201" location="A126295294V" display="A126295294V" xr:uid="{6D362EA6-87ED-4787-92A7-5760F128C9DF}"/>
    <hyperlink ref="S201" location="A126277798L" display="A126277798L" xr:uid="{591FE016-B5FB-42DD-A51E-D38E01C50772}"/>
    <hyperlink ref="T201" location="A126301126F" display="A126301126F" xr:uid="{C749B448-C92A-4C7D-AFD5-C17A859472FA}"/>
    <hyperlink ref="U201" location="A126289462F" display="A126289462F" xr:uid="{A810FA75-808B-485D-8A76-AB125D7750CD}"/>
    <hyperlink ref="D206" location="A126273866F" display="A126273866F" xr:uid="{795E0EB5-1B89-4C84-B601-0329EF9F3374}"/>
    <hyperlink ref="E206" location="A126297194W" display="A126297194W" xr:uid="{AEF5D95D-CF1E-414F-A801-084B4A50AB90}"/>
    <hyperlink ref="F206" location="A126285530X" display="A126285530X" xr:uid="{C5E71772-7BA6-4391-90AF-7E64E8FFBE8E}"/>
    <hyperlink ref="G206" location="A126279698R" display="A126279698R" xr:uid="{98410403-EEC1-4B5F-947D-95771AE6E9F9}"/>
    <hyperlink ref="H206" location="A126303026J" display="A126303026J" xr:uid="{363ADED5-457C-40A6-9C1F-CF480E997A4C}"/>
    <hyperlink ref="I206" location="A126291362L" display="A126291362L" xr:uid="{465ECAF2-67F0-4F0D-B897-4E0C47A09DAA}"/>
    <hyperlink ref="J206" location="A126275810F" display="A126275810F" xr:uid="{BF8FA10F-E832-4B7C-BEC1-936A9F4A03C5}"/>
    <hyperlink ref="K206" location="A126299138R" display="A126299138R" xr:uid="{F215385B-2EDC-4DAA-BC7A-8795B13FBADB}"/>
    <hyperlink ref="L206" location="A126287474C" display="A126287474C" xr:uid="{4B38827F-FA51-45CE-B47F-8C0DB9B189F7}"/>
    <hyperlink ref="M206" location="A126281642V" display="A126281642V" xr:uid="{54F2B164-DB2B-4FE8-A081-C00FE4F1E875}"/>
    <hyperlink ref="N206" location="A126304970T" display="A126304970T" xr:uid="{A293A8C4-6967-46DB-8660-F17F069AC5B2}"/>
    <hyperlink ref="O206" location="A126293306F" display="A126293306F" xr:uid="{C02619F6-85C6-4493-A5C9-A0BDCC372AED}"/>
    <hyperlink ref="P206" location="A126283586X" display="A126283586X" xr:uid="{B05B13CB-D12F-4FC8-A798-24048DF8101F}"/>
    <hyperlink ref="Q206" location="A126306914K" display="A126306914K" xr:uid="{00034FD3-C7A1-4176-AFEC-8EA6B67E6B84}"/>
    <hyperlink ref="R206" location="A126295250T" display="A126295250T" xr:uid="{4D7C26D1-AF26-4E6E-8DB4-581CF3AD0307}"/>
    <hyperlink ref="S206" location="A126277754K" display="A126277754K" xr:uid="{29518807-FF3C-414B-BFCA-28E1AEEEE506}"/>
    <hyperlink ref="T206" location="A126301082R" display="A126301082R" xr:uid="{C194EF46-D365-40AD-B980-ADBB1DE050CE}"/>
    <hyperlink ref="U206" location="A126289418W" display="A126289418W" xr:uid="{C0D757B3-3389-450F-AC81-7C4B754D3611}"/>
    <hyperlink ref="D227" location="A126273794F" display="A126273794F" xr:uid="{B75A7496-8E07-4805-BA9B-864D3D15DA8C}"/>
    <hyperlink ref="E227" location="A126297122K" display="A126297122K" xr:uid="{EB1A9765-ECA4-43DB-9FC3-429BE4CA3F9B}"/>
    <hyperlink ref="F227" location="A126285458T" display="A126285458T" xr:uid="{C5D8138D-DEB8-4CA8-A0B6-1384337F3F01}"/>
    <hyperlink ref="G227" location="A126279626C" display="A126279626C" xr:uid="{4BE8ED85-2F66-4409-BEC2-73B6DA9B9967}"/>
    <hyperlink ref="H227" location="A126302954F" display="A126302954F" xr:uid="{505C34EA-C0E6-4CF1-83DA-53BAAE5AFCB3}"/>
    <hyperlink ref="I227" location="A126291290L" display="A126291290L" xr:uid="{FC2922AA-E773-4C18-95FE-9AF2EA9D0E51}"/>
    <hyperlink ref="J227" location="A126275738X" display="A126275738X" xr:uid="{1A9B6E63-9A14-4115-AC27-5A4577DF9E9E}"/>
    <hyperlink ref="K227" location="A126299066R" display="A126299066R" xr:uid="{7BC89E01-FD24-40FA-8BD9-3EF7AF9727D3}"/>
    <hyperlink ref="L227" location="A126287402T" display="A126287402T" xr:uid="{2B06788E-EF60-4513-A1A1-169ED9442FDC}"/>
    <hyperlink ref="M227" location="A126281570V" display="A126281570V" xr:uid="{82F18A47-2AF9-4D15-9BCD-A74C69B1F92D}"/>
    <hyperlink ref="N227" location="A126304898K" display="A126304898K" xr:uid="{715F3F25-05A5-4BE9-81A1-E00B050D21FD}"/>
    <hyperlink ref="O227" location="A126293234F" display="A126293234F" xr:uid="{7365679D-15EF-48FF-B1C1-A926619B1406}"/>
    <hyperlink ref="P227" location="A126283514L" display="A126283514L" xr:uid="{4E2A3758-683F-4A1B-94CB-BD9B2158FD22}"/>
    <hyperlink ref="Q227" location="A126306842K" display="A126306842K" xr:uid="{E31E33B0-B8EF-45B5-81C9-8A05F44E5B40}"/>
    <hyperlink ref="R227" location="A126295178K" display="A126295178K" xr:uid="{19BE3345-DA8A-4E18-A62B-C1E4AAF6131F}"/>
    <hyperlink ref="S227" location="A126277682K" display="A126277682K" xr:uid="{2D9660F9-F0D7-45D4-91DD-0020B0C1F8DD}"/>
    <hyperlink ref="T227" location="A126301010C" display="A126301010C" xr:uid="{38CFA85F-BC98-4CB1-B783-D03B3B172D72}"/>
    <hyperlink ref="U227" location="A126289346W" display="A126289346W" xr:uid="{3EF420F1-55AA-4D86-8234-DA441CFB2E8E}"/>
    <hyperlink ref="D232" location="A126273894R" display="A126273894R" xr:uid="{138868E5-86C7-4056-B4B5-FD3152FECDE5}"/>
    <hyperlink ref="E232" location="A126297222V" display="A126297222V" xr:uid="{919E0980-C78E-477E-B9B6-79A98D6A1A14}"/>
    <hyperlink ref="F232" location="A126285558A" display="A126285558A" xr:uid="{39B8876E-2348-4A6F-90E0-0F6630193816}"/>
    <hyperlink ref="G232" location="A126279726L" display="A126279726L" xr:uid="{A6392A39-4E17-47C6-8979-BA7DFAAA74F7}"/>
    <hyperlink ref="H232" location="A126303054T" display="A126303054T" xr:uid="{747BFB9F-1155-4296-9F24-C5D3F076B782}"/>
    <hyperlink ref="I232" location="A126291390W" display="A126291390W" xr:uid="{FC0F215C-E5B1-444F-B3FE-3B1F0C7088BE}"/>
    <hyperlink ref="J232" location="A126275838J" display="A126275838J" xr:uid="{C7549DE7-A398-489F-9D7A-80AE9668CB20}"/>
    <hyperlink ref="K232" location="A126299166X" display="A126299166X" xr:uid="{42916D2C-CB30-4119-8FFD-96279A52888C}"/>
    <hyperlink ref="L232" location="A126287502A" display="A126287502A" xr:uid="{79675EFB-38A9-4D5B-915D-9E6BB40DBC06}"/>
    <hyperlink ref="M232" location="A126281670C" display="A126281670C" xr:uid="{EC2ED099-8BBA-4FE5-8B4E-21FE6A1721F7}"/>
    <hyperlink ref="N232" location="A126304998V" display="A126304998V" xr:uid="{FA53AD4E-6109-45AF-AE7B-07B6B7F60A0D}"/>
    <hyperlink ref="O232" location="A126293334R" display="A126293334R" xr:uid="{18B2A4ED-397C-4A80-A545-FD662F37A4EE}"/>
    <hyperlink ref="P232" location="A126283614W" display="A126283614W" xr:uid="{08D856B3-4D5E-4910-966A-CC3E28141717}"/>
    <hyperlink ref="Q232" location="A126306942V" display="A126306942V" xr:uid="{0040C8F9-F628-435B-AC36-42F420607A51}"/>
    <hyperlink ref="R232" location="A126295278V" display="A126295278V" xr:uid="{E3FB5812-0205-4CEC-B860-423CF6ED3E50}"/>
    <hyperlink ref="S232" location="A126277782V" display="A126277782V" xr:uid="{88D6A4D7-B0E0-4531-A236-9D1CABEC1F69}"/>
    <hyperlink ref="T232" location="A126301110L" display="A126301110L" xr:uid="{5250BAAF-1A76-44E4-971F-68B6CBE0F5EC}"/>
    <hyperlink ref="U232" location="A126289446F" display="A126289446F" xr:uid="{C390A55D-2093-4106-BE7F-4C4259371983}"/>
    <hyperlink ref="D261" location="A126273702K" display="A126273702K" xr:uid="{92C2B227-9FDC-4C98-826D-14C27EAD5A32}"/>
    <hyperlink ref="E261" location="A126297030A" display="A126297030A" xr:uid="{37FC859A-C259-448B-A48E-852244EA33C0}"/>
    <hyperlink ref="F261" location="A126285366J" display="A126285366J" xr:uid="{4253BBBA-F0B6-47D2-BD45-4184C23D0627}"/>
    <hyperlink ref="G261" location="A126279534V" display="A126279534V" xr:uid="{8FECE31D-4478-48F6-A696-4999007B872D}"/>
    <hyperlink ref="H261" location="A126302862W" display="A126302862W" xr:uid="{A8ED1E27-F9A3-4681-A4C0-D33B04BEF7CC}"/>
    <hyperlink ref="I261" location="A126291198W" display="A126291198W" xr:uid="{62E38910-1B4C-4BB5-AE69-69C142A54C9A}"/>
    <hyperlink ref="J261" location="A126275646R" display="A126275646R" xr:uid="{BF98EDE2-7A6B-458C-BDCC-87B93C5E09E9}"/>
    <hyperlink ref="K261" location="A126298974C" display="A126298974C" xr:uid="{6133BEE9-214F-44C8-B9B4-C6ED9BDE9499}"/>
    <hyperlink ref="L261" location="A126287310J" display="A126287310J" xr:uid="{39E10C8E-C541-4B49-9796-AFD289BB341C}"/>
    <hyperlink ref="M261" location="A126281478C" display="A126281478C" xr:uid="{A016E0E0-8A5A-4248-954B-F83AD0E9D1AB}"/>
    <hyperlink ref="N261" location="A126304806R" display="A126304806R" xr:uid="{2C0F87A4-C9B2-4BFB-95DA-5A392FEF9168}"/>
    <hyperlink ref="O261" location="A126293142W" display="A126293142W" xr:uid="{2882CEB6-9434-4C69-AFB9-657C19135EDB}"/>
    <hyperlink ref="P261" location="A126283422C" display="A126283422C" xr:uid="{B5887B49-EBA5-4691-9809-DECD5C83D03B}"/>
    <hyperlink ref="Q261" location="A126306750A" display="A126306750A" xr:uid="{DADCACE2-188D-4B50-AC96-60750729E3AE}"/>
    <hyperlink ref="R261" location="A126295086A" display="A126295086A" xr:uid="{A7E8AD42-9C70-4E4D-AC09-8990A88597A4}"/>
    <hyperlink ref="S261" location="A126277590A" display="A126277590A" xr:uid="{4A54DC8A-EC7C-42FD-B485-05582C767785}"/>
    <hyperlink ref="T261" location="A126300918K" display="A126300918K" xr:uid="{8EB51BEB-3C07-4A0C-B4A9-85500FCAE9AE}"/>
    <hyperlink ref="U261" location="A126289254L" display="A126289254L" xr:uid="{59FA27C9-1978-4496-A235-0C788EBC48DC}"/>
    <hyperlink ref="D274" location="A126273902C" display="A126273902C" xr:uid="{BF9506EE-1A0E-45F7-A4E8-8D32DFBF2392}"/>
    <hyperlink ref="E274" location="A126297230V" display="A126297230V" xr:uid="{38FD71BC-0162-499D-9C79-F204808FE4CB}"/>
    <hyperlink ref="F274" location="A126285566A" display="A126285566A" xr:uid="{9E5EE34D-8C32-4994-9A0B-DF0CF6121B23}"/>
    <hyperlink ref="G274" location="A126279734L" display="A126279734L" xr:uid="{105FE6DD-7977-40A6-AB60-FC115B803004}"/>
    <hyperlink ref="H274" location="A126303062T" display="A126303062T" xr:uid="{A55F7700-079D-4261-A6DC-7AAE220329C0}"/>
    <hyperlink ref="I274" location="A126291398R" display="A126291398R" xr:uid="{06E76128-0176-46FC-8779-283F55747D0A}"/>
    <hyperlink ref="J274" location="A126275846J" display="A126275846J" xr:uid="{8EAA6A07-B693-421A-AEA1-FB8C2D2E08DE}"/>
    <hyperlink ref="K274" location="A126299174X" display="A126299174X" xr:uid="{65E4A0D2-93EF-4DF1-ADDE-8495E37A7A87}"/>
    <hyperlink ref="L274" location="A126287510A" display="A126287510A" xr:uid="{CE830FB4-A827-48F3-80C4-A2BFB3FCE158}"/>
    <hyperlink ref="M274" location="A126281678W" display="A126281678W" xr:uid="{A3D9928F-F815-48B7-9EB4-CBB22826EA40}"/>
    <hyperlink ref="N274" location="A126305006K" display="A126305006K" xr:uid="{726484CE-E468-4505-A368-BF7B19D397CC}"/>
    <hyperlink ref="O274" location="A126293342R" display="A126293342R" xr:uid="{31D114D8-E2E0-43EE-B174-211B91ED343E}"/>
    <hyperlink ref="P274" location="A126283622W" display="A126283622W" xr:uid="{9A4C6D34-5F94-484B-93C3-554E6CBC320E}"/>
    <hyperlink ref="Q274" location="A126306950V" display="A126306950V" xr:uid="{C7177D1F-9DE5-447F-97DD-6C452F7086BF}"/>
    <hyperlink ref="R274" location="A126295286V" display="A126295286V" xr:uid="{4654789A-C80D-4ED6-B6BE-0630BAB070AF}"/>
    <hyperlink ref="S274" location="A126277790V" display="A126277790V" xr:uid="{E0F37CF4-F925-4782-96A5-CB006B51997B}"/>
    <hyperlink ref="T274" location="A126301118F" display="A126301118F" xr:uid="{FF17EE54-3C93-446A-BC85-1145E0B073F0}"/>
    <hyperlink ref="U274" location="A126289454F" display="A126289454F" xr:uid="{2ED7D3CD-46E2-45D6-AA7E-B20F0D2D2199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  <legacy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1FA62D-A63A-452F-B19C-48ADD5C0B3AC}">
  <sheetPr>
    <pageSetUpPr fitToPage="1"/>
  </sheetPr>
  <dimension ref="A1:AD276"/>
  <sheetViews>
    <sheetView zoomScaleNormal="100" workbookViewId="0">
      <pane ySplit="12" topLeftCell="A13" activePane="bottomLeft" state="frozen"/>
      <selection activeCell="B11" sqref="B11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0" ht="11.2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</row>
    <row r="2" spans="1:20" ht="15.95" customHeight="1">
      <c r="A2" s="11"/>
      <c r="B2" s="31" t="s">
        <v>4254</v>
      </c>
      <c r="C2" s="12"/>
      <c r="D2" s="12"/>
      <c r="E2" s="12"/>
      <c r="F2" s="12"/>
      <c r="G2" s="12"/>
      <c r="H2" s="12"/>
      <c r="I2" s="12"/>
      <c r="J2" s="12"/>
      <c r="K2" s="12"/>
      <c r="L2" s="31"/>
      <c r="M2" s="12"/>
      <c r="N2" s="12"/>
      <c r="O2" s="12"/>
      <c r="P2" s="12"/>
      <c r="Q2" s="12"/>
      <c r="R2" s="12"/>
      <c r="S2" s="12"/>
      <c r="T2" s="12"/>
    </row>
    <row r="3" spans="1:20" ht="11.25" customHeight="1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11.25" customHeight="1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5.95" customHeight="1">
      <c r="A5" s="30"/>
      <c r="B5" s="75" t="str">
        <f>Contents!B5</f>
        <v>6223.0 Job Mobility</v>
      </c>
      <c r="C5" s="75"/>
      <c r="D5" s="75"/>
      <c r="E5" s="75"/>
      <c r="F5" s="75"/>
      <c r="G5" s="75"/>
      <c r="H5" s="75"/>
      <c r="I5" s="75"/>
      <c r="J5" s="75"/>
      <c r="K5" s="75"/>
      <c r="L5" s="32"/>
      <c r="M5" s="30"/>
      <c r="N5" s="30"/>
      <c r="O5" s="30"/>
      <c r="P5" s="30"/>
      <c r="Q5" s="30"/>
      <c r="R5" s="30"/>
      <c r="S5" s="30"/>
      <c r="T5" s="30"/>
    </row>
    <row r="6" spans="1:20" ht="15.95" customHeight="1">
      <c r="A6" s="30"/>
      <c r="B6" s="75" t="str">
        <f>Contents!B6</f>
        <v>Table 3. Changes in employment characteristics of people employed last year</v>
      </c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</row>
    <row r="7" spans="1:20" ht="15.95" customHeight="1">
      <c r="A7" s="30"/>
      <c r="B7" s="33" t="str">
        <f>Contents!B7</f>
        <v>Released at 11:30 am (Canberra time) Tue 09 July 2024</v>
      </c>
      <c r="C7" s="30"/>
      <c r="D7" s="30"/>
      <c r="E7" s="30"/>
      <c r="F7" s="30"/>
      <c r="G7" s="30"/>
      <c r="H7" s="30"/>
      <c r="I7" s="30"/>
      <c r="J7" s="30"/>
      <c r="K7" s="30"/>
      <c r="L7" s="33"/>
      <c r="M7" s="30"/>
      <c r="N7" s="30"/>
      <c r="O7" s="30"/>
      <c r="P7" s="30"/>
      <c r="Q7" s="30"/>
      <c r="R7" s="30"/>
      <c r="S7" s="30"/>
      <c r="T7" s="30"/>
    </row>
    <row r="8" spans="1:20" ht="15.75" customHeight="1">
      <c r="A8" s="76" t="str">
        <f>Contents!C12</f>
        <v>Table 3.2 - Changes in employment characteristics of people employed last year by state and territory, February 2024</v>
      </c>
      <c r="B8" s="76"/>
      <c r="C8" s="76"/>
      <c r="D8" s="76"/>
      <c r="E8" s="76"/>
      <c r="F8" s="76"/>
      <c r="G8" s="76"/>
      <c r="H8" s="76"/>
      <c r="I8" s="34"/>
      <c r="J8" s="35"/>
      <c r="K8" s="35"/>
      <c r="L8" s="76"/>
      <c r="M8" s="76"/>
      <c r="N8" s="76"/>
      <c r="O8" s="76"/>
      <c r="P8" s="76"/>
      <c r="Q8" s="76"/>
      <c r="R8" s="76"/>
      <c r="S8" s="34"/>
      <c r="T8" s="35"/>
    </row>
    <row r="9" spans="1:20" ht="15.75" customHeight="1">
      <c r="A9" s="36"/>
      <c r="B9" s="36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  <row r="10" spans="1:20" ht="15" customHeight="1">
      <c r="A10" s="36"/>
      <c r="B10" s="38" t="s">
        <v>4353</v>
      </c>
      <c r="C10" s="73" t="s">
        <v>4354</v>
      </c>
      <c r="D10" s="73"/>
      <c r="E10" s="73"/>
      <c r="F10" s="39"/>
      <c r="G10" s="74" t="s">
        <v>4280</v>
      </c>
      <c r="H10" s="74"/>
      <c r="I10" s="74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</row>
    <row r="11" spans="1:20">
      <c r="A11" s="36"/>
      <c r="B11" s="36"/>
      <c r="C11" s="37" t="s">
        <v>4281</v>
      </c>
      <c r="D11" s="37" t="s">
        <v>4282</v>
      </c>
      <c r="E11" s="37" t="s">
        <v>4283</v>
      </c>
      <c r="F11" s="37"/>
      <c r="G11" s="37" t="s">
        <v>4281</v>
      </c>
      <c r="H11" s="37" t="s">
        <v>4282</v>
      </c>
      <c r="I11" s="37" t="s">
        <v>4283</v>
      </c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</row>
    <row r="12" spans="1:20">
      <c r="A12" s="36"/>
      <c r="B12" s="36"/>
      <c r="C12" s="40" t="s">
        <v>4284</v>
      </c>
      <c r="D12" s="40" t="s">
        <v>4284</v>
      </c>
      <c r="E12" s="40" t="s">
        <v>4284</v>
      </c>
      <c r="F12" s="40"/>
      <c r="G12" s="40" t="s">
        <v>4284</v>
      </c>
      <c r="H12" s="40" t="s">
        <v>4284</v>
      </c>
      <c r="I12" s="40" t="s">
        <v>4284</v>
      </c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</row>
    <row r="13" spans="1:20">
      <c r="A13" s="41" t="s">
        <v>4285</v>
      </c>
      <c r="B13" s="42"/>
      <c r="C13" s="42"/>
      <c r="D13" s="42"/>
      <c r="E13" s="42"/>
      <c r="F13" s="43"/>
      <c r="G13" s="42"/>
      <c r="H13" s="42"/>
      <c r="I13" s="42"/>
    </row>
    <row r="14" spans="1:20">
      <c r="A14" s="44" t="s">
        <v>4286</v>
      </c>
      <c r="B14" s="45"/>
      <c r="C14" s="46"/>
      <c r="D14" s="46"/>
      <c r="E14" s="46"/>
      <c r="F14" s="46"/>
      <c r="G14" s="47"/>
      <c r="H14" s="48"/>
      <c r="I14" s="48"/>
    </row>
    <row r="15" spans="1:20">
      <c r="A15" s="45"/>
      <c r="B15" s="45" t="s">
        <v>4287</v>
      </c>
      <c r="C15" s="46" cm="1">
        <f t="array" ref="C15">INDEX($D$115:$AD$190,$C115,C$104)</f>
        <v>2608.6550000000002</v>
      </c>
      <c r="D15" s="46" cm="1">
        <f t="array" ref="D15">INDEX($D$115:$AD$190,$C115,D$104)</f>
        <v>1306.8440000000001</v>
      </c>
      <c r="E15" s="46" cm="1">
        <f t="array" ref="E15">INDEX($D$115:$AD$190,$C115,E$104)</f>
        <v>1301.8109999999999</v>
      </c>
      <c r="F15" s="46"/>
      <c r="G15" s="48" t="str" cm="1">
        <f t="array" ref="G15">HYPERLINK(TEXT("#"&amp;INDEX($D$199:$AD$274,$C199,C$104),),INDEX($D$199:$AD$274,$C199,C$104))</f>
        <v>A126273866F</v>
      </c>
      <c r="H15" s="48" t="str" cm="1">
        <f t="array" ref="H15">HYPERLINK(TEXT("#"&amp;INDEX($D$199:$AD$274,$C199,D$104),),INDEX($D$199:$AD$274,$C199,D$104))</f>
        <v>A126297194W</v>
      </c>
      <c r="I15" s="48" t="str" cm="1">
        <f t="array" ref="I15">HYPERLINK(TEXT("#"&amp;INDEX($D$199:$AD$274,$C199,E$104),),INDEX($D$199:$AD$274,$C199,E$104))</f>
        <v>A126285530X</v>
      </c>
    </row>
    <row r="16" spans="1:20">
      <c r="A16" s="45"/>
      <c r="B16" s="45" t="s">
        <v>4288</v>
      </c>
      <c r="C16" s="46" cm="1">
        <f t="array" ref="C16">INDEX($D$115:$AD$190,$C116,C$104)</f>
        <v>11423.216</v>
      </c>
      <c r="D16" s="46" cm="1">
        <f t="array" ref="D16">INDEX($D$115:$AD$190,$C116,D$104)</f>
        <v>5979.2929999999997</v>
      </c>
      <c r="E16" s="46" cm="1">
        <f t="array" ref="E16">INDEX($D$115:$AD$190,$C116,E$104)</f>
        <v>5443.9229999999998</v>
      </c>
      <c r="F16" s="46"/>
      <c r="G16" s="48" t="str" cm="1">
        <f t="array" ref="G16">HYPERLINK(TEXT("#"&amp;INDEX($D$199:$AD$274,$C200,C$104),),INDEX($D$199:$AD$274,$C200,C$104))</f>
        <v>A126273894R</v>
      </c>
      <c r="H16" s="48" t="str" cm="1">
        <f t="array" ref="H16">HYPERLINK(TEXT("#"&amp;INDEX($D$199:$AD$274,$C200,D$104),),INDEX($D$199:$AD$274,$C200,D$104))</f>
        <v>A126297222V</v>
      </c>
      <c r="I16" s="48" t="str" cm="1">
        <f t="array" ref="I16">HYPERLINK(TEXT("#"&amp;INDEX($D$199:$AD$274,$C200,E$104),),INDEX($D$199:$AD$274,$C200,E$104))</f>
        <v>A126285558A</v>
      </c>
    </row>
    <row r="17" spans="1:9">
      <c r="A17" s="44" t="s">
        <v>4289</v>
      </c>
      <c r="B17" s="45"/>
      <c r="C17" s="49" cm="1">
        <f t="array" ref="C17">INDEX($D$115:$AD$190,$C117,C$104)</f>
        <v>14031.870999999999</v>
      </c>
      <c r="D17" s="49" cm="1">
        <f t="array" ref="D17">INDEX($D$115:$AD$190,$C117,D$104)</f>
        <v>7286.1369999999997</v>
      </c>
      <c r="E17" s="49" cm="1">
        <f t="array" ref="E17">INDEX($D$115:$AD$190,$C117,E$104)</f>
        <v>6745.7340000000004</v>
      </c>
      <c r="F17" s="46"/>
      <c r="G17" s="48" t="str" cm="1">
        <f t="array" ref="G17">HYPERLINK(TEXT("#"&amp;INDEX($D$199:$AD$274,$C201,C$104),),INDEX($D$199:$AD$274,$C201,C$104))</f>
        <v>A126273910C</v>
      </c>
      <c r="H17" s="48" t="str" cm="1">
        <f t="array" ref="H17">HYPERLINK(TEXT("#"&amp;INDEX($D$199:$AD$274,$C201,D$104),),INDEX($D$199:$AD$274,$C201,D$104))</f>
        <v>A126297238L</v>
      </c>
      <c r="I17" s="48" t="str" cm="1">
        <f t="array" ref="I17">HYPERLINK(TEXT("#"&amp;INDEX($D$199:$AD$274,$C201,E$104),),INDEX($D$199:$AD$274,$C201,E$104))</f>
        <v>A126285574A</v>
      </c>
    </row>
    <row r="18" spans="1:9">
      <c r="A18" s="41" t="s">
        <v>4287</v>
      </c>
      <c r="B18" s="42"/>
      <c r="C18" s="42"/>
      <c r="D18" s="42"/>
      <c r="E18" s="42"/>
      <c r="F18" s="46"/>
      <c r="G18" s="42"/>
      <c r="H18" s="42"/>
      <c r="I18" s="42"/>
    </row>
    <row r="19" spans="1:9">
      <c r="A19" s="44" t="s">
        <v>4290</v>
      </c>
      <c r="B19" s="45"/>
      <c r="C19" s="46"/>
      <c r="D19" s="46"/>
      <c r="E19" s="46"/>
      <c r="F19" s="46"/>
      <c r="G19" s="48"/>
      <c r="H19" s="48"/>
      <c r="I19" s="48"/>
    </row>
    <row r="20" spans="1:9">
      <c r="A20" s="44"/>
      <c r="B20" s="45" t="s">
        <v>4291</v>
      </c>
      <c r="C20" s="46" cm="1">
        <f t="array" ref="C20">INDEX($D$115:$AD$190,$C120,C$104)</f>
        <v>1479.2370000000001</v>
      </c>
      <c r="D20" s="46" cm="1">
        <f t="array" ref="D20">INDEX($D$115:$AD$190,$C120,D$104)</f>
        <v>729.95799999999997</v>
      </c>
      <c r="E20" s="46" cm="1">
        <f t="array" ref="E20">INDEX($D$115:$AD$190,$C120,E$104)</f>
        <v>749.279</v>
      </c>
      <c r="F20" s="46"/>
      <c r="G20" s="48" t="str" cm="1">
        <f t="array" ref="G20">HYPERLINK(TEXT("#"&amp;INDEX($D$199:$AD$274,$C204,C$104),),INDEX($D$199:$AD$274,$C204,C$104))</f>
        <v>A126273814C</v>
      </c>
      <c r="H20" s="48" t="str" cm="1">
        <f t="array" ref="H20">HYPERLINK(TEXT("#"&amp;INDEX($D$199:$AD$274,$C204,D$104),),INDEX($D$199:$AD$274,$C204,D$104))</f>
        <v>A126297142V</v>
      </c>
      <c r="I20" s="48" t="str" cm="1">
        <f t="array" ref="I20">HYPERLINK(TEXT("#"&amp;INDEX($D$199:$AD$274,$C204,E$104),),INDEX($D$199:$AD$274,$C204,E$104))</f>
        <v>A126285478A</v>
      </c>
    </row>
    <row r="21" spans="1:9">
      <c r="A21" s="45"/>
      <c r="B21" s="45" t="s">
        <v>4292</v>
      </c>
      <c r="C21" s="46" cm="1">
        <f t="array" ref="C21">INDEX($D$115:$AD$190,$C121,C$104)</f>
        <v>1129.4169999999999</v>
      </c>
      <c r="D21" s="46" cm="1">
        <f t="array" ref="D21">INDEX($D$115:$AD$190,$C121,D$104)</f>
        <v>576.88499999999999</v>
      </c>
      <c r="E21" s="46" cm="1">
        <f t="array" ref="E21">INDEX($D$115:$AD$190,$C121,E$104)</f>
        <v>552.53200000000004</v>
      </c>
      <c r="F21" s="46"/>
      <c r="G21" s="48" t="str" cm="1">
        <f t="array" ref="G21">HYPERLINK(TEXT("#"&amp;INDEX($D$199:$AD$274,$C205,C$104),),INDEX($D$199:$AD$274,$C205,C$104))</f>
        <v>A126273794F</v>
      </c>
      <c r="H21" s="48" t="str" cm="1">
        <f t="array" ref="H21">HYPERLINK(TEXT("#"&amp;INDEX($D$199:$AD$274,$C205,D$104),),INDEX($D$199:$AD$274,$C205,D$104))</f>
        <v>A126297122K</v>
      </c>
      <c r="I21" s="48" t="str" cm="1">
        <f t="array" ref="I21">HYPERLINK(TEXT("#"&amp;INDEX($D$199:$AD$274,$C205,E$104),),INDEX($D$199:$AD$274,$C205,E$104))</f>
        <v>A126285458T</v>
      </c>
    </row>
    <row r="22" spans="1:9">
      <c r="A22" s="44" t="s">
        <v>4289</v>
      </c>
      <c r="B22" s="44"/>
      <c r="C22" s="49" cm="1">
        <f t="array" ref="C22">INDEX($D$115:$AD$190,$C122,C$104)</f>
        <v>2608.6550000000002</v>
      </c>
      <c r="D22" s="49" cm="1">
        <f t="array" ref="D22">INDEX($D$115:$AD$190,$C122,D$104)</f>
        <v>1306.8440000000001</v>
      </c>
      <c r="E22" s="49" cm="1">
        <f t="array" ref="E22">INDEX($D$115:$AD$190,$C122,E$104)</f>
        <v>1301.8109999999999</v>
      </c>
      <c r="F22" s="46"/>
      <c r="G22" s="48" t="str" cm="1">
        <f t="array" ref="G22">HYPERLINK(TEXT("#"&amp;INDEX($D$199:$AD$274,$C206,C$104),),INDEX($D$199:$AD$274,$C206,C$104))</f>
        <v>A126273866F</v>
      </c>
      <c r="H22" s="48" t="str" cm="1">
        <f t="array" ref="H22">HYPERLINK(TEXT("#"&amp;INDEX($D$199:$AD$274,$C206,D$104),),INDEX($D$199:$AD$274,$C206,D$104))</f>
        <v>A126297194W</v>
      </c>
      <c r="I22" s="48" t="str" cm="1">
        <f t="array" ref="I22">HYPERLINK(TEXT("#"&amp;INDEX($D$199:$AD$274,$C206,E$104),),INDEX($D$199:$AD$274,$C206,E$104))</f>
        <v>A126285530X</v>
      </c>
    </row>
    <row r="23" spans="1:9">
      <c r="A23" s="41" t="s">
        <v>4292</v>
      </c>
      <c r="B23" s="42"/>
      <c r="C23" s="42"/>
      <c r="D23" s="42"/>
      <c r="E23" s="42"/>
      <c r="F23" s="46"/>
      <c r="G23" s="42"/>
      <c r="H23" s="42"/>
      <c r="I23" s="42"/>
    </row>
    <row r="24" spans="1:9">
      <c r="A24" s="44" t="s">
        <v>4293</v>
      </c>
      <c r="B24" s="50"/>
      <c r="C24" s="46"/>
      <c r="D24" s="46"/>
      <c r="E24" s="46"/>
      <c r="F24" s="46"/>
      <c r="G24" s="48"/>
      <c r="H24" s="48"/>
      <c r="I24" s="48"/>
    </row>
    <row r="25" spans="1:9">
      <c r="A25" s="45"/>
      <c r="B25" s="51" t="s">
        <v>4294</v>
      </c>
      <c r="C25" s="46" cm="1">
        <f t="array" ref="C25">INDEX($D$115:$AD$190,$C125,C$104)</f>
        <v>503.18900000000002</v>
      </c>
      <c r="D25" s="46" cm="1">
        <f t="array" ref="D25">INDEX($D$115:$AD$190,$C125,D$104)</f>
        <v>263.60899999999998</v>
      </c>
      <c r="E25" s="46" cm="1">
        <f t="array" ref="E25">INDEX($D$115:$AD$190,$C125,E$104)</f>
        <v>239.58</v>
      </c>
      <c r="F25" s="46"/>
      <c r="G25" s="48" t="str" cm="1">
        <f t="array" ref="G25">HYPERLINK(TEXT("#"&amp;INDEX($D$199:$AD$274,$C209,C$104),),INDEX($D$199:$AD$274,$C209,C$104))</f>
        <v>A126273870W</v>
      </c>
      <c r="H25" s="48" t="str" cm="1">
        <f t="array" ref="H25">HYPERLINK(TEXT("#"&amp;INDEX($D$199:$AD$274,$C209,D$104),),INDEX($D$199:$AD$274,$C209,D$104))</f>
        <v>A126297198F</v>
      </c>
      <c r="I25" s="48" t="str" cm="1">
        <f t="array" ref="I25">HYPERLINK(TEXT("#"&amp;INDEX($D$199:$AD$274,$C209,E$104),),INDEX($D$199:$AD$274,$C209,E$104))</f>
        <v>A126285534J</v>
      </c>
    </row>
    <row r="26" spans="1:9">
      <c r="A26" s="45"/>
      <c r="B26" s="51" t="s">
        <v>4295</v>
      </c>
      <c r="C26" s="46" cm="1">
        <f t="array" ref="C26">INDEX($D$115:$AD$190,$C126,C$104)</f>
        <v>610.58100000000002</v>
      </c>
      <c r="D26" s="46" cm="1">
        <f t="array" ref="D26">INDEX($D$115:$AD$190,$C126,D$104)</f>
        <v>306.221</v>
      </c>
      <c r="E26" s="46" cm="1">
        <f t="array" ref="E26">INDEX($D$115:$AD$190,$C126,E$104)</f>
        <v>304.36</v>
      </c>
      <c r="F26" s="46"/>
      <c r="G26" s="48" t="str" cm="1">
        <f t="array" ref="G26">HYPERLINK(TEXT("#"&amp;INDEX($D$199:$AD$274,$C210,C$104),),INDEX($D$199:$AD$274,$C210,C$104))</f>
        <v>A126273874F</v>
      </c>
      <c r="H26" s="48" t="str" cm="1">
        <f t="array" ref="H26">HYPERLINK(TEXT("#"&amp;INDEX($D$199:$AD$274,$C210,D$104),),INDEX($D$199:$AD$274,$C210,D$104))</f>
        <v>A126297202K</v>
      </c>
      <c r="I26" s="48" t="str" cm="1">
        <f t="array" ref="I26">HYPERLINK(TEXT("#"&amp;INDEX($D$199:$AD$274,$C210,E$104),),INDEX($D$199:$AD$274,$C210,E$104))</f>
        <v>A126285538T</v>
      </c>
    </row>
    <row r="27" spans="1:9">
      <c r="A27" s="44" t="s">
        <v>4296</v>
      </c>
      <c r="B27" s="45"/>
      <c r="C27" s="46"/>
      <c r="D27" s="46"/>
      <c r="E27" s="46"/>
      <c r="F27" s="46"/>
      <c r="G27" s="48"/>
      <c r="H27" s="48"/>
      <c r="I27" s="48"/>
    </row>
    <row r="28" spans="1:9">
      <c r="A28" s="45"/>
      <c r="B28" s="45" t="s">
        <v>4297</v>
      </c>
      <c r="C28" s="46" cm="1">
        <f t="array" ref="C28">INDEX($D$115:$AD$190,$C128,C$104)</f>
        <v>625.99599999999998</v>
      </c>
      <c r="D28" s="46" cm="1">
        <f t="array" ref="D28">INDEX($D$115:$AD$190,$C128,D$104)</f>
        <v>334.55599999999998</v>
      </c>
      <c r="E28" s="46" cm="1">
        <f t="array" ref="E28">INDEX($D$115:$AD$190,$C128,E$104)</f>
        <v>291.43900000000002</v>
      </c>
      <c r="F28" s="46"/>
      <c r="G28" s="48" t="str" cm="1">
        <f t="array" ref="G28">HYPERLINK(TEXT("#"&amp;INDEX($D$199:$AD$274,$C212,C$104),),INDEX($D$199:$AD$274,$C212,C$104))</f>
        <v>A126273798R</v>
      </c>
      <c r="H28" s="48" t="str" cm="1">
        <f t="array" ref="H28">HYPERLINK(TEXT("#"&amp;INDEX($D$199:$AD$274,$C212,D$104),),INDEX($D$199:$AD$274,$C212,D$104))</f>
        <v>A126297126V</v>
      </c>
      <c r="I28" s="48" t="str" cm="1">
        <f t="array" ref="I28">HYPERLINK(TEXT("#"&amp;INDEX($D$199:$AD$274,$C212,E$104),),INDEX($D$199:$AD$274,$C212,E$104))</f>
        <v>A126285462J</v>
      </c>
    </row>
    <row r="29" spans="1:9">
      <c r="A29" s="45"/>
      <c r="B29" s="45" t="s">
        <v>4298</v>
      </c>
      <c r="C29" s="46" cm="1">
        <f t="array" ref="C29">INDEX($D$115:$AD$190,$C129,C$104)</f>
        <v>488.49200000000002</v>
      </c>
      <c r="D29" s="46" cm="1">
        <f t="array" ref="D29">INDEX($D$115:$AD$190,$C129,D$104)</f>
        <v>234.53299999999999</v>
      </c>
      <c r="E29" s="46" cm="1">
        <f t="array" ref="E29">INDEX($D$115:$AD$190,$C129,E$104)</f>
        <v>253.959</v>
      </c>
      <c r="F29" s="46"/>
      <c r="G29" s="48" t="str" cm="1">
        <f t="array" ref="G29">HYPERLINK(TEXT("#"&amp;INDEX($D$199:$AD$274,$C213,C$104),),INDEX($D$199:$AD$274,$C213,C$104))</f>
        <v>A126273802V</v>
      </c>
      <c r="H29" s="48" t="str" cm="1">
        <f t="array" ref="H29">HYPERLINK(TEXT("#"&amp;INDEX($D$199:$AD$274,$C213,D$104),),INDEX($D$199:$AD$274,$C213,D$104))</f>
        <v>A126297130K</v>
      </c>
      <c r="I29" s="48" t="str" cm="1">
        <f t="array" ref="I29">HYPERLINK(TEXT("#"&amp;INDEX($D$199:$AD$274,$C213,E$104),),INDEX($D$199:$AD$274,$C213,E$104))</f>
        <v>A126285466T</v>
      </c>
    </row>
    <row r="30" spans="1:9">
      <c r="A30" s="44" t="s">
        <v>4299</v>
      </c>
      <c r="B30" s="45"/>
      <c r="C30" s="46"/>
      <c r="D30" s="46"/>
      <c r="E30" s="46"/>
      <c r="F30" s="46"/>
      <c r="G30" s="48"/>
      <c r="H30" s="48"/>
      <c r="I30" s="48"/>
    </row>
    <row r="31" spans="1:9">
      <c r="A31" s="45"/>
      <c r="B31" s="45" t="s">
        <v>4300</v>
      </c>
      <c r="C31" s="46" cm="1">
        <f t="array" ref="C31">INDEX($D$115:$AD$190,$C131,C$104)</f>
        <v>409.42099999999999</v>
      </c>
      <c r="D31" s="46" cm="1">
        <f t="array" ref="D31">INDEX($D$115:$AD$190,$C131,D$104)</f>
        <v>224.232</v>
      </c>
      <c r="E31" s="46" cm="1">
        <f t="array" ref="E31">INDEX($D$115:$AD$190,$C131,E$104)</f>
        <v>185.18899999999999</v>
      </c>
      <c r="F31" s="46"/>
      <c r="G31" s="48" t="str" cm="1">
        <f t="array" ref="G31">HYPERLINK(TEXT("#"&amp;INDEX($D$199:$AD$274,$C215,C$104),),INDEX($D$199:$AD$274,$C215,C$104))</f>
        <v>A126273842L</v>
      </c>
      <c r="H31" s="48" t="str" cm="1">
        <f t="array" ref="H31">HYPERLINK(TEXT("#"&amp;INDEX($D$199:$AD$274,$C215,D$104),),INDEX($D$199:$AD$274,$C215,D$104))</f>
        <v>A126297170C</v>
      </c>
      <c r="I31" s="48" t="str" cm="1">
        <f t="array" ref="I31">HYPERLINK(TEXT("#"&amp;INDEX($D$199:$AD$274,$C215,E$104),),INDEX($D$199:$AD$274,$C215,E$104))</f>
        <v>A126285506X</v>
      </c>
    </row>
    <row r="32" spans="1:9">
      <c r="A32" s="45"/>
      <c r="B32" s="45" t="s">
        <v>4301</v>
      </c>
      <c r="C32" s="46" cm="1">
        <f t="array" ref="C32">INDEX($D$115:$AD$190,$C132,C$104)</f>
        <v>369.351</v>
      </c>
      <c r="D32" s="46" cm="1">
        <f t="array" ref="D32">INDEX($D$115:$AD$190,$C132,D$104)</f>
        <v>176.126</v>
      </c>
      <c r="E32" s="46" cm="1">
        <f t="array" ref="E32">INDEX($D$115:$AD$190,$C132,E$104)</f>
        <v>193.22499999999999</v>
      </c>
      <c r="F32" s="46"/>
      <c r="G32" s="48" t="str" cm="1">
        <f t="array" ref="G32">HYPERLINK(TEXT("#"&amp;INDEX($D$199:$AD$274,$C216,C$104),),INDEX($D$199:$AD$274,$C216,C$104))</f>
        <v>A126273758W</v>
      </c>
      <c r="H32" s="48" t="str" cm="1">
        <f t="array" ref="H32">HYPERLINK(TEXT("#"&amp;INDEX($D$199:$AD$274,$C216,D$104),),INDEX($D$199:$AD$274,$C216,D$104))</f>
        <v>A126297086L</v>
      </c>
      <c r="I32" s="48" t="str" cm="1">
        <f t="array" ref="I32">HYPERLINK(TEXT("#"&amp;INDEX($D$199:$AD$274,$C216,E$104),),INDEX($D$199:$AD$274,$C216,E$104))</f>
        <v>A126285422R</v>
      </c>
    </row>
    <row r="33" spans="1:9">
      <c r="A33" s="45"/>
      <c r="B33" s="51" t="s">
        <v>4302</v>
      </c>
      <c r="C33" s="46" cm="1">
        <f t="array" ref="C33">INDEX($D$115:$AD$190,$C133,C$104)</f>
        <v>118.051</v>
      </c>
      <c r="D33" s="46" cm="1">
        <f t="array" ref="D33">INDEX($D$115:$AD$190,$C133,D$104)</f>
        <v>80.864000000000004</v>
      </c>
      <c r="E33" s="46" cm="1">
        <f t="array" ref="E33">INDEX($D$115:$AD$190,$C133,E$104)</f>
        <v>37.186999999999998</v>
      </c>
      <c r="F33" s="46"/>
      <c r="G33" s="48" t="str" cm="1">
        <f t="array" ref="G33">HYPERLINK(TEXT("#"&amp;INDEX($D$199:$AD$274,$C217,C$104),),INDEX($D$199:$AD$274,$C217,C$104))</f>
        <v>A126273878R</v>
      </c>
      <c r="H33" s="48" t="str" cm="1">
        <f t="array" ref="H33">HYPERLINK(TEXT("#"&amp;INDEX($D$199:$AD$274,$C217,D$104),),INDEX($D$199:$AD$274,$C217,D$104))</f>
        <v>A126297206V</v>
      </c>
      <c r="I33" s="48" t="str" cm="1">
        <f t="array" ref="I33">HYPERLINK(TEXT("#"&amp;INDEX($D$199:$AD$274,$C217,E$104),),INDEX($D$199:$AD$274,$C217,E$104))</f>
        <v>A126285542J</v>
      </c>
    </row>
    <row r="34" spans="1:9">
      <c r="A34" s="45"/>
      <c r="B34" s="51" t="s">
        <v>4303</v>
      </c>
      <c r="C34" s="46" cm="1">
        <f t="array" ref="C34">INDEX($D$115:$AD$190,$C134,C$104)</f>
        <v>142.96899999999999</v>
      </c>
      <c r="D34" s="46" cm="1">
        <f t="array" ref="D34">INDEX($D$115:$AD$190,$C134,D$104)</f>
        <v>65.168000000000006</v>
      </c>
      <c r="E34" s="46" cm="1">
        <f t="array" ref="E34">INDEX($D$115:$AD$190,$C134,E$104)</f>
        <v>77.8</v>
      </c>
      <c r="F34" s="46"/>
      <c r="G34" s="48" t="str" cm="1">
        <f t="array" ref="G34">HYPERLINK(TEXT("#"&amp;INDEX($D$199:$AD$274,$C218,C$104),),INDEX($D$199:$AD$274,$C218,C$104))</f>
        <v>A126273846W</v>
      </c>
      <c r="H34" s="48" t="str" cm="1">
        <f t="array" ref="H34">HYPERLINK(TEXT("#"&amp;INDEX($D$199:$AD$274,$C218,D$104),),INDEX($D$199:$AD$274,$C218,D$104))</f>
        <v>A126297174L</v>
      </c>
      <c r="I34" s="48" t="str" cm="1">
        <f t="array" ref="I34">HYPERLINK(TEXT("#"&amp;INDEX($D$199:$AD$274,$C218,E$104),),INDEX($D$199:$AD$274,$C218,E$104))</f>
        <v>A126285510R</v>
      </c>
    </row>
    <row r="35" spans="1:9">
      <c r="A35" s="45"/>
      <c r="B35" s="51" t="s">
        <v>4304</v>
      </c>
      <c r="C35" s="46" cm="1">
        <f t="array" ref="C35">INDEX($D$115:$AD$190,$C135,C$104)</f>
        <v>108.331</v>
      </c>
      <c r="D35" s="46" cm="1">
        <f t="array" ref="D35">INDEX($D$115:$AD$190,$C135,D$104)</f>
        <v>30.093</v>
      </c>
      <c r="E35" s="46" cm="1">
        <f t="array" ref="E35">INDEX($D$115:$AD$190,$C135,E$104)</f>
        <v>78.238</v>
      </c>
      <c r="F35" s="46"/>
      <c r="G35" s="48" t="str" cm="1">
        <f t="array" ref="G35">HYPERLINK(TEXT("#"&amp;INDEX($D$199:$AD$274,$C219,C$104),),INDEX($D$199:$AD$274,$C219,C$104))</f>
        <v>A126273890F</v>
      </c>
      <c r="H35" s="48" t="str" cm="1">
        <f t="array" ref="H35">HYPERLINK(TEXT("#"&amp;INDEX($D$199:$AD$274,$C219,D$104),),INDEX($D$199:$AD$274,$C219,D$104))</f>
        <v>A126297218C</v>
      </c>
      <c r="I35" s="48" t="str" cm="1">
        <f t="array" ref="I35">HYPERLINK(TEXT("#"&amp;INDEX($D$199:$AD$274,$C219,E$104),),INDEX($D$199:$AD$274,$C219,E$104))</f>
        <v>A126285554T</v>
      </c>
    </row>
    <row r="36" spans="1:9">
      <c r="A36" s="45"/>
      <c r="B36" s="45" t="s">
        <v>4305</v>
      </c>
      <c r="C36" s="46" cm="1">
        <f t="array" ref="C36">INDEX($D$115:$AD$190,$C136,C$104)</f>
        <v>350.64499999999998</v>
      </c>
      <c r="D36" s="46" cm="1">
        <f t="array" ref="D36">INDEX($D$115:$AD$190,$C136,D$104)</f>
        <v>176.52799999999999</v>
      </c>
      <c r="E36" s="46" cm="1">
        <f t="array" ref="E36">INDEX($D$115:$AD$190,$C136,E$104)</f>
        <v>174.11699999999999</v>
      </c>
      <c r="F36" s="46"/>
      <c r="G36" s="48" t="str" cm="1">
        <f t="array" ref="G36">HYPERLINK(TEXT("#"&amp;INDEX($D$199:$AD$274,$C220,C$104),),INDEX($D$199:$AD$274,$C220,C$104))</f>
        <v>A126273762L</v>
      </c>
      <c r="H36" s="48" t="str" cm="1">
        <f t="array" ref="H36">HYPERLINK(TEXT("#"&amp;INDEX($D$199:$AD$274,$C220,D$104),),INDEX($D$199:$AD$274,$C220,D$104))</f>
        <v>A126297090C</v>
      </c>
      <c r="I36" s="48" t="str" cm="1">
        <f t="array" ref="I36">HYPERLINK(TEXT("#"&amp;INDEX($D$199:$AD$274,$C220,E$104),),INDEX($D$199:$AD$274,$C220,E$104))</f>
        <v>A126285426X</v>
      </c>
    </row>
    <row r="37" spans="1:9">
      <c r="A37" s="45"/>
      <c r="B37" s="51" t="s">
        <v>4306</v>
      </c>
      <c r="C37" s="46" cm="1">
        <f t="array" ref="C37">INDEX($D$115:$AD$190,$C137,C$104)</f>
        <v>181.62299999999999</v>
      </c>
      <c r="D37" s="46" cm="1">
        <f t="array" ref="D37">INDEX($D$115:$AD$190,$C137,D$104)</f>
        <v>118.271</v>
      </c>
      <c r="E37" s="46" cm="1">
        <f t="array" ref="E37">INDEX($D$115:$AD$190,$C137,E$104)</f>
        <v>63.351999999999997</v>
      </c>
      <c r="F37" s="46"/>
      <c r="G37" s="48" t="str" cm="1">
        <f t="array" ref="G37">HYPERLINK(TEXT("#"&amp;INDEX($D$199:$AD$274,$C221,C$104),),INDEX($D$199:$AD$274,$C221,C$104))</f>
        <v>A126273698F</v>
      </c>
      <c r="H37" s="48" t="str" cm="1">
        <f t="array" ref="H37">HYPERLINK(TEXT("#"&amp;INDEX($D$199:$AD$274,$C221,D$104),),INDEX($D$199:$AD$274,$C221,D$104))</f>
        <v>A126297026K</v>
      </c>
      <c r="I37" s="48" t="str" cm="1">
        <f t="array" ref="I37">HYPERLINK(TEXT("#"&amp;INDEX($D$199:$AD$274,$C221,E$104),),INDEX($D$199:$AD$274,$C221,E$104))</f>
        <v>A126285362X</v>
      </c>
    </row>
    <row r="38" spans="1:9">
      <c r="A38" s="45"/>
      <c r="B38" s="51" t="s">
        <v>4307</v>
      </c>
      <c r="C38" s="46" cm="1">
        <f t="array" ref="C38">INDEX($D$115:$AD$190,$C138,C$104)</f>
        <v>102.913</v>
      </c>
      <c r="D38" s="46" cm="1">
        <f t="array" ref="D38">INDEX($D$115:$AD$190,$C138,D$104)</f>
        <v>38.161000000000001</v>
      </c>
      <c r="E38" s="46" cm="1">
        <f t="array" ref="E38">INDEX($D$115:$AD$190,$C138,E$104)</f>
        <v>64.751999999999995</v>
      </c>
      <c r="F38" s="46"/>
      <c r="G38" s="48" t="str" cm="1">
        <f t="array" ref="G38">HYPERLINK(TEXT("#"&amp;INDEX($D$199:$AD$274,$C222,C$104),),INDEX($D$199:$AD$274,$C222,C$104))</f>
        <v>A126273726C</v>
      </c>
      <c r="H38" s="48" t="str" cm="1">
        <f t="array" ref="H38">HYPERLINK(TEXT("#"&amp;INDEX($D$199:$AD$274,$C222,D$104),),INDEX($D$199:$AD$274,$C222,D$104))</f>
        <v>A126297054V</v>
      </c>
      <c r="I38" s="48" t="str" cm="1">
        <f t="array" ref="I38">HYPERLINK(TEXT("#"&amp;INDEX($D$199:$AD$274,$C222,E$104),),INDEX($D$199:$AD$274,$C222,E$104))</f>
        <v>A126285390J</v>
      </c>
    </row>
    <row r="39" spans="1:9">
      <c r="A39" s="45"/>
      <c r="B39" s="51" t="s">
        <v>4308</v>
      </c>
      <c r="C39" s="46" cm="1">
        <f t="array" ref="C39">INDEX($D$115:$AD$190,$C139,C$104)</f>
        <v>66.108999999999995</v>
      </c>
      <c r="D39" s="46" cm="1">
        <f t="array" ref="D39">INDEX($D$115:$AD$190,$C139,D$104)</f>
        <v>20.096</v>
      </c>
      <c r="E39" s="46" cm="1">
        <f t="array" ref="E39">INDEX($D$115:$AD$190,$C139,E$104)</f>
        <v>46.012999999999998</v>
      </c>
      <c r="F39" s="46"/>
      <c r="G39" s="48" t="str" cm="1">
        <f t="array" ref="G39">HYPERLINK(TEXT("#"&amp;INDEX($D$199:$AD$274,$C223,C$104),),INDEX($D$199:$AD$274,$C223,C$104))</f>
        <v>A126273806C</v>
      </c>
      <c r="H39" s="48" t="str" cm="1">
        <f t="array" ref="H39">HYPERLINK(TEXT("#"&amp;INDEX($D$199:$AD$274,$C223,D$104),),INDEX($D$199:$AD$274,$C223,D$104))</f>
        <v>A126297134V</v>
      </c>
      <c r="I39" s="48" t="str" cm="1">
        <f t="array" ref="I39">HYPERLINK(TEXT("#"&amp;INDEX($D$199:$AD$274,$C223,E$104),),INDEX($D$199:$AD$274,$C223,E$104))</f>
        <v>A126285470J</v>
      </c>
    </row>
    <row r="40" spans="1:9">
      <c r="A40" s="44" t="s">
        <v>4309</v>
      </c>
      <c r="B40" s="45"/>
      <c r="C40" s="46"/>
      <c r="D40" s="46"/>
      <c r="E40" s="46"/>
      <c r="F40" s="46"/>
      <c r="G40" s="48"/>
      <c r="H40" s="48"/>
      <c r="I40" s="48"/>
    </row>
    <row r="41" spans="1:9">
      <c r="A41" s="45"/>
      <c r="B41" s="45" t="s">
        <v>4310</v>
      </c>
      <c r="C41" s="46" cm="1">
        <f t="array" ref="C41">INDEX($D$115:$AD$190,$C141,C$104)</f>
        <v>785.61500000000001</v>
      </c>
      <c r="D41" s="46" cm="1">
        <f t="array" ref="D41">INDEX($D$115:$AD$190,$C141,D$104)</f>
        <v>398.935</v>
      </c>
      <c r="E41" s="46" cm="1">
        <f t="array" ref="E41">INDEX($D$115:$AD$190,$C141,E$104)</f>
        <v>386.68</v>
      </c>
      <c r="F41" s="46"/>
      <c r="G41" s="48" t="str" cm="1">
        <f t="array" ref="G41">HYPERLINK(TEXT("#"&amp;INDEX($D$199:$AD$274,$C225,C$104),),INDEX($D$199:$AD$274,$C225,C$104))</f>
        <v>A126273730V</v>
      </c>
      <c r="H41" s="48" t="str" cm="1">
        <f t="array" ref="H41">HYPERLINK(TEXT("#"&amp;INDEX($D$199:$AD$274,$C225,D$104),),INDEX($D$199:$AD$274,$C225,D$104))</f>
        <v>A126297058C</v>
      </c>
      <c r="I41" s="48" t="str" cm="1">
        <f t="array" ref="I41">HYPERLINK(TEXT("#"&amp;INDEX($D$199:$AD$274,$C225,E$104),),INDEX($D$199:$AD$274,$C225,E$104))</f>
        <v>A126285394T</v>
      </c>
    </row>
    <row r="42" spans="1:9">
      <c r="A42" s="45"/>
      <c r="B42" s="45" t="s">
        <v>4311</v>
      </c>
      <c r="C42" s="46" cm="1">
        <f t="array" ref="C42">INDEX($D$115:$AD$190,$C142,C$104)</f>
        <v>343.80200000000002</v>
      </c>
      <c r="D42" s="46" cm="1">
        <f t="array" ref="D42">INDEX($D$115:$AD$190,$C142,D$104)</f>
        <v>177.95099999999999</v>
      </c>
      <c r="E42" s="46" cm="1">
        <f t="array" ref="E42">INDEX($D$115:$AD$190,$C142,E$104)</f>
        <v>165.851</v>
      </c>
      <c r="F42" s="46"/>
      <c r="G42" s="48" t="str" cm="1">
        <f t="array" ref="G42">HYPERLINK(TEXT("#"&amp;INDEX($D$199:$AD$274,$C226,C$104),),INDEX($D$199:$AD$274,$C226,C$104))</f>
        <v>A126273810V</v>
      </c>
      <c r="H42" s="48" t="str" cm="1">
        <f t="array" ref="H42">HYPERLINK(TEXT("#"&amp;INDEX($D$199:$AD$274,$C226,D$104),),INDEX($D$199:$AD$274,$C226,D$104))</f>
        <v>A126297138C</v>
      </c>
      <c r="I42" s="48" t="str" cm="1">
        <f t="array" ref="I42">HYPERLINK(TEXT("#"&amp;INDEX($D$199:$AD$274,$C226,E$104),),INDEX($D$199:$AD$274,$C226,E$104))</f>
        <v>A126285474T</v>
      </c>
    </row>
    <row r="43" spans="1:9">
      <c r="A43" s="44" t="s">
        <v>4289</v>
      </c>
      <c r="B43" s="52"/>
      <c r="C43" s="49" cm="1">
        <f t="array" ref="C43">INDEX($D$115:$AD$190,$C143,C$104)</f>
        <v>1129.4169999999999</v>
      </c>
      <c r="D43" s="49" cm="1">
        <f t="array" ref="D43">INDEX($D$115:$AD$190,$C143,D$104)</f>
        <v>576.88499999999999</v>
      </c>
      <c r="E43" s="49" cm="1">
        <f t="array" ref="E43">INDEX($D$115:$AD$190,$C143,E$104)</f>
        <v>552.53200000000004</v>
      </c>
      <c r="F43" s="46"/>
      <c r="G43" s="48" t="str" cm="1">
        <f t="array" ref="G43">HYPERLINK(TEXT("#"&amp;INDEX($D$199:$AD$274,$C227,C$104),),INDEX($D$199:$AD$274,$C227,C$104))</f>
        <v>A126273794F</v>
      </c>
      <c r="H43" s="48" t="str" cm="1">
        <f t="array" ref="H43">HYPERLINK(TEXT("#"&amp;INDEX($D$199:$AD$274,$C227,D$104),),INDEX($D$199:$AD$274,$C227,D$104))</f>
        <v>A126297122K</v>
      </c>
      <c r="I43" s="48" t="str" cm="1">
        <f t="array" ref="I43">HYPERLINK(TEXT("#"&amp;INDEX($D$199:$AD$274,$C227,E$104),),INDEX($D$199:$AD$274,$C227,E$104))</f>
        <v>A126285458T</v>
      </c>
    </row>
    <row r="44" spans="1:9">
      <c r="A44" s="41" t="s">
        <v>4288</v>
      </c>
      <c r="B44" s="42"/>
      <c r="C44" s="42"/>
      <c r="D44" s="42"/>
      <c r="E44" s="42"/>
      <c r="F44" s="46"/>
      <c r="G44" s="42"/>
      <c r="H44" s="42"/>
      <c r="I44" s="42"/>
    </row>
    <row r="45" spans="1:9">
      <c r="A45" s="44" t="s">
        <v>4312</v>
      </c>
      <c r="B45" s="45"/>
      <c r="C45" s="46"/>
      <c r="D45" s="46"/>
      <c r="E45" s="46"/>
      <c r="F45" s="46"/>
      <c r="G45" s="48"/>
      <c r="H45" s="48"/>
      <c r="I45" s="48"/>
    </row>
    <row r="46" spans="1:9">
      <c r="A46" s="45"/>
      <c r="B46" s="45" t="s">
        <v>4313</v>
      </c>
      <c r="C46" s="46" cm="1">
        <f t="array" ref="C46">INDEX($D$115:$AD$190,$C146,C$104)</f>
        <v>9413.0849999999991</v>
      </c>
      <c r="D46" s="46" cm="1">
        <f t="array" ref="D46">INDEX($D$115:$AD$190,$C146,D$104)</f>
        <v>4682.6930000000002</v>
      </c>
      <c r="E46" s="46" cm="1">
        <f t="array" ref="E46">INDEX($D$115:$AD$190,$C146,E$104)</f>
        <v>4730.393</v>
      </c>
      <c r="F46" s="46"/>
      <c r="G46" s="48" t="str" cm="1">
        <f t="array" ref="G46">HYPERLINK(TEXT("#"&amp;INDEX($D$199:$AD$274,$C230,C$104),),INDEX($D$199:$AD$274,$C230,C$104))</f>
        <v>A126273702K</v>
      </c>
      <c r="H46" s="48" t="str" cm="1">
        <f t="array" ref="H46">HYPERLINK(TEXT("#"&amp;INDEX($D$199:$AD$274,$C230,D$104),),INDEX($D$199:$AD$274,$C230,D$104))</f>
        <v>A126297030A</v>
      </c>
      <c r="I46" s="48" t="str" cm="1">
        <f t="array" ref="I46">HYPERLINK(TEXT("#"&amp;INDEX($D$199:$AD$274,$C230,E$104),),INDEX($D$199:$AD$274,$C230,E$104))</f>
        <v>A126285366J</v>
      </c>
    </row>
    <row r="47" spans="1:9">
      <c r="A47" s="45"/>
      <c r="B47" s="45" t="s">
        <v>4314</v>
      </c>
      <c r="C47" s="46" cm="1">
        <f t="array" ref="C47">INDEX($D$115:$AD$190,$C147,C$104)</f>
        <v>2010.1310000000001</v>
      </c>
      <c r="D47" s="46" cm="1">
        <f t="array" ref="D47">INDEX($D$115:$AD$190,$C147,D$104)</f>
        <v>1296.6010000000001</v>
      </c>
      <c r="E47" s="46" cm="1">
        <f t="array" ref="E47">INDEX($D$115:$AD$190,$C147,E$104)</f>
        <v>713.53</v>
      </c>
      <c r="F47" s="46"/>
      <c r="G47" s="48" t="str" cm="1">
        <f t="array" ref="G47">HYPERLINK(TEXT("#"&amp;INDEX($D$199:$AD$274,$C231,C$104),),INDEX($D$199:$AD$274,$C231,C$104))</f>
        <v>A126273902C</v>
      </c>
      <c r="H47" s="48" t="str" cm="1">
        <f t="array" ref="H47">HYPERLINK(TEXT("#"&amp;INDEX($D$199:$AD$274,$C231,D$104),),INDEX($D$199:$AD$274,$C231,D$104))</f>
        <v>A126297230V</v>
      </c>
      <c r="I47" s="48" t="str" cm="1">
        <f t="array" ref="I47">HYPERLINK(TEXT("#"&amp;INDEX($D$199:$AD$274,$C231,E$104),),INDEX($D$199:$AD$274,$C231,E$104))</f>
        <v>A126285566A</v>
      </c>
    </row>
    <row r="48" spans="1:9">
      <c r="A48" s="44" t="s">
        <v>4289</v>
      </c>
      <c r="B48" s="45"/>
      <c r="C48" s="49" cm="1">
        <f t="array" ref="C48">INDEX($D$115:$AD$190,$C148,C$104)</f>
        <v>11423.216</v>
      </c>
      <c r="D48" s="49" cm="1">
        <f t="array" ref="D48">INDEX($D$115:$AD$190,$C148,D$104)</f>
        <v>5979.2929999999997</v>
      </c>
      <c r="E48" s="49" cm="1">
        <f t="array" ref="E48">INDEX($D$115:$AD$190,$C148,E$104)</f>
        <v>5443.9229999999998</v>
      </c>
      <c r="F48" s="46"/>
      <c r="G48" s="48" t="str" cm="1">
        <f t="array" ref="G48">HYPERLINK(TEXT("#"&amp;INDEX($D$199:$AD$274,$C232,C$104),),INDEX($D$199:$AD$274,$C232,C$104))</f>
        <v>A126273894R</v>
      </c>
      <c r="H48" s="48" t="str" cm="1">
        <f t="array" ref="H48">HYPERLINK(TEXT("#"&amp;INDEX($D$199:$AD$274,$C232,D$104),),INDEX($D$199:$AD$274,$C232,D$104))</f>
        <v>A126297222V</v>
      </c>
      <c r="I48" s="48" t="str" cm="1">
        <f t="array" ref="I48">HYPERLINK(TEXT("#"&amp;INDEX($D$199:$AD$274,$C232,E$104),),INDEX($D$199:$AD$274,$C232,E$104))</f>
        <v>A126285558A</v>
      </c>
    </row>
    <row r="49" spans="1:9">
      <c r="A49" s="41" t="s">
        <v>4315</v>
      </c>
      <c r="B49" s="42"/>
      <c r="C49" s="42"/>
      <c r="D49" s="42"/>
      <c r="E49" s="42"/>
      <c r="F49" s="46"/>
      <c r="G49" s="42"/>
      <c r="H49" s="42"/>
      <c r="I49" s="42"/>
    </row>
    <row r="50" spans="1:9">
      <c r="A50" s="44" t="s">
        <v>4316</v>
      </c>
      <c r="B50" s="45"/>
      <c r="C50" s="46"/>
      <c r="D50" s="46"/>
      <c r="E50" s="46"/>
      <c r="F50" s="46"/>
      <c r="G50" s="48"/>
      <c r="H50" s="48"/>
      <c r="I50" s="48"/>
    </row>
    <row r="51" spans="1:9">
      <c r="A51" s="45"/>
      <c r="B51" s="45" t="s">
        <v>4317</v>
      </c>
      <c r="C51" s="46" cm="1">
        <f t="array" ref="C51">INDEX($D$115:$AD$190,$C151,C$104)</f>
        <v>8922.84</v>
      </c>
      <c r="D51" s="46" cm="1">
        <f t="array" ref="D51">INDEX($D$115:$AD$190,$C151,D$104)</f>
        <v>4451.2809999999999</v>
      </c>
      <c r="E51" s="46" cm="1">
        <f t="array" ref="E51">INDEX($D$115:$AD$190,$C151,E$104)</f>
        <v>4471.558</v>
      </c>
      <c r="F51" s="46"/>
      <c r="G51" s="48" t="str" cm="1">
        <f t="array" ref="G51">HYPERLINK(TEXT("#"&amp;INDEX($D$199:$AD$274,$C235,C$104),),INDEX($D$199:$AD$274,$C235,C$104))</f>
        <v>A126273882F</v>
      </c>
      <c r="H51" s="48" t="str" cm="1">
        <f t="array" ref="H51">HYPERLINK(TEXT("#"&amp;INDEX($D$199:$AD$274,$C235,D$104),),INDEX($D$199:$AD$274,$C235,D$104))</f>
        <v>A126297210K</v>
      </c>
      <c r="I51" s="48" t="str" cm="1">
        <f t="array" ref="I51">HYPERLINK(TEXT("#"&amp;INDEX($D$199:$AD$274,$C235,E$104),),INDEX($D$199:$AD$274,$C235,E$104))</f>
        <v>A126285546T</v>
      </c>
    </row>
    <row r="52" spans="1:9">
      <c r="A52" s="45"/>
      <c r="B52" s="45" t="s">
        <v>4318</v>
      </c>
      <c r="C52" s="46" cm="1">
        <f t="array" ref="C52">INDEX($D$115:$AD$190,$C152,C$104)</f>
        <v>260.85399999999998</v>
      </c>
      <c r="D52" s="46" cm="1">
        <f t="array" ref="D52">INDEX($D$115:$AD$190,$C152,D$104)</f>
        <v>126.33</v>
      </c>
      <c r="E52" s="46" cm="1">
        <f t="array" ref="E52">INDEX($D$115:$AD$190,$C152,E$104)</f>
        <v>134.524</v>
      </c>
      <c r="F52" s="46"/>
      <c r="G52" s="48" t="str" cm="1">
        <f t="array" ref="G52">HYPERLINK(TEXT("#"&amp;INDEX($D$199:$AD$274,$C236,C$104),),INDEX($D$199:$AD$274,$C236,C$104))</f>
        <v>A126273886R</v>
      </c>
      <c r="H52" s="48" t="str" cm="1">
        <f t="array" ref="H52">HYPERLINK(TEXT("#"&amp;INDEX($D$199:$AD$274,$C236,D$104),),INDEX($D$199:$AD$274,$C236,D$104))</f>
        <v>A126297214V</v>
      </c>
      <c r="I52" s="48" t="str" cm="1">
        <f t="array" ref="I52">HYPERLINK(TEXT("#"&amp;INDEX($D$199:$AD$274,$C236,E$104),),INDEX($D$199:$AD$274,$C236,E$104))</f>
        <v>A126285550J</v>
      </c>
    </row>
    <row r="53" spans="1:9">
      <c r="A53" s="45"/>
      <c r="B53" s="45" t="s">
        <v>4319</v>
      </c>
      <c r="C53" s="46" cm="1">
        <f t="array" ref="C53">INDEX($D$115:$AD$190,$C153,C$104)</f>
        <v>198.381</v>
      </c>
      <c r="D53" s="46" cm="1">
        <f t="array" ref="D53">INDEX($D$115:$AD$190,$C153,D$104)</f>
        <v>93.415000000000006</v>
      </c>
      <c r="E53" s="46" cm="1">
        <f t="array" ref="E53">INDEX($D$115:$AD$190,$C153,E$104)</f>
        <v>104.96599999999999</v>
      </c>
      <c r="F53" s="46"/>
      <c r="G53" s="48" t="str" cm="1">
        <f t="array" ref="G53">HYPERLINK(TEXT("#"&amp;INDEX($D$199:$AD$274,$C237,C$104),),INDEX($D$199:$AD$274,$C237,C$104))</f>
        <v>A126273706V</v>
      </c>
      <c r="H53" s="48" t="str" cm="1">
        <f t="array" ref="H53">HYPERLINK(TEXT("#"&amp;INDEX($D$199:$AD$274,$C237,D$104),),INDEX($D$199:$AD$274,$C237,D$104))</f>
        <v>A126297034K</v>
      </c>
      <c r="I53" s="48" t="str" cm="1">
        <f t="array" ref="I53">HYPERLINK(TEXT("#"&amp;INDEX($D$199:$AD$274,$C237,E$104),),INDEX($D$199:$AD$274,$C237,E$104))</f>
        <v>A126285370X</v>
      </c>
    </row>
    <row r="54" spans="1:9">
      <c r="A54" s="44" t="s">
        <v>4320</v>
      </c>
      <c r="B54" s="45"/>
      <c r="C54" s="46"/>
      <c r="D54" s="46"/>
      <c r="E54" s="46"/>
      <c r="F54" s="46"/>
      <c r="G54" s="48"/>
      <c r="H54" s="48"/>
      <c r="I54" s="48"/>
    </row>
    <row r="55" spans="1:9">
      <c r="A55" s="45"/>
      <c r="B55" s="45" t="s">
        <v>4321</v>
      </c>
      <c r="C55" s="46" cm="1">
        <f t="array" ref="C55">INDEX($D$115:$AD$190,$C155,C$104)</f>
        <v>7216.491</v>
      </c>
      <c r="D55" s="46" cm="1">
        <f t="array" ref="D55">INDEX($D$115:$AD$190,$C155,D$104)</f>
        <v>3689.288</v>
      </c>
      <c r="E55" s="46" cm="1">
        <f t="array" ref="E55">INDEX($D$115:$AD$190,$C155,E$104)</f>
        <v>3527.203</v>
      </c>
      <c r="F55" s="46"/>
      <c r="G55" s="48" t="str" cm="1">
        <f t="array" ref="G55">HYPERLINK(TEXT("#"&amp;INDEX($D$199:$AD$274,$C239,C$104),),INDEX($D$199:$AD$274,$C239,C$104))</f>
        <v>A126273766W</v>
      </c>
      <c r="H55" s="48" t="str" cm="1">
        <f t="array" ref="H55">HYPERLINK(TEXT("#"&amp;INDEX($D$199:$AD$274,$C239,D$104),),INDEX($D$199:$AD$274,$C239,D$104))</f>
        <v>A126297094L</v>
      </c>
      <c r="I55" s="48" t="str" cm="1">
        <f t="array" ref="I55">HYPERLINK(TEXT("#"&amp;INDEX($D$199:$AD$274,$C239,E$104),),INDEX($D$199:$AD$274,$C239,E$104))</f>
        <v>A126285430R</v>
      </c>
    </row>
    <row r="56" spans="1:9">
      <c r="A56" s="45"/>
      <c r="B56" s="45" t="s">
        <v>4322</v>
      </c>
      <c r="C56" s="46" cm="1">
        <f t="array" ref="C56">INDEX($D$115:$AD$190,$C156,C$104)</f>
        <v>473.85899999999998</v>
      </c>
      <c r="D56" s="46" cm="1">
        <f t="array" ref="D56">INDEX($D$115:$AD$190,$C156,D$104)</f>
        <v>156.76300000000001</v>
      </c>
      <c r="E56" s="46" cm="1">
        <f t="array" ref="E56">INDEX($D$115:$AD$190,$C156,E$104)</f>
        <v>317.09500000000003</v>
      </c>
      <c r="F56" s="46"/>
      <c r="G56" s="48" t="str" cm="1">
        <f t="array" ref="G56">HYPERLINK(TEXT("#"&amp;INDEX($D$199:$AD$274,$C240,C$104),),INDEX($D$199:$AD$274,$C240,C$104))</f>
        <v>A126273818L</v>
      </c>
      <c r="H56" s="48" t="str" cm="1">
        <f t="array" ref="H56">HYPERLINK(TEXT("#"&amp;INDEX($D$199:$AD$274,$C240,D$104),),INDEX($D$199:$AD$274,$C240,D$104))</f>
        <v>A126297146C</v>
      </c>
      <c r="I56" s="48" t="str" cm="1">
        <f t="array" ref="I56">HYPERLINK(TEXT("#"&amp;INDEX($D$199:$AD$274,$C240,E$104),),INDEX($D$199:$AD$274,$C240,E$104))</f>
        <v>A126285482T</v>
      </c>
    </row>
    <row r="57" spans="1:9">
      <c r="A57" s="45"/>
      <c r="B57" s="51" t="s">
        <v>4323</v>
      </c>
      <c r="C57" s="46" cm="1">
        <f t="array" ref="C57">INDEX($D$115:$AD$190,$C157,C$104)</f>
        <v>104.875</v>
      </c>
      <c r="D57" s="46" cm="1">
        <f t="array" ref="D57">INDEX($D$115:$AD$190,$C157,D$104)</f>
        <v>62.183999999999997</v>
      </c>
      <c r="E57" s="46" cm="1">
        <f t="array" ref="E57">INDEX($D$115:$AD$190,$C157,E$104)</f>
        <v>42.69</v>
      </c>
      <c r="F57" s="46"/>
      <c r="G57" s="48" t="str" cm="1">
        <f t="array" ref="G57">HYPERLINK(TEXT("#"&amp;INDEX($D$199:$AD$274,$C241,C$104),),INDEX($D$199:$AD$274,$C241,C$104))</f>
        <v>A126273898X</v>
      </c>
      <c r="H57" s="48" t="str" cm="1">
        <f t="array" ref="H57">HYPERLINK(TEXT("#"&amp;INDEX($D$199:$AD$274,$C241,D$104),),INDEX($D$199:$AD$274,$C241,D$104))</f>
        <v>A126297226C</v>
      </c>
      <c r="I57" s="48" t="str" cm="1">
        <f t="array" ref="I57">HYPERLINK(TEXT("#"&amp;INDEX($D$199:$AD$274,$C241,E$104),),INDEX($D$199:$AD$274,$C241,E$104))</f>
        <v>A126285562T</v>
      </c>
    </row>
    <row r="58" spans="1:9">
      <c r="A58" s="45"/>
      <c r="B58" s="51" t="s">
        <v>4324</v>
      </c>
      <c r="C58" s="46" cm="1">
        <f t="array" ref="C58">INDEX($D$115:$AD$190,$C158,C$104)</f>
        <v>164.02199999999999</v>
      </c>
      <c r="D58" s="46" cm="1">
        <f t="array" ref="D58">INDEX($D$115:$AD$190,$C158,D$104)</f>
        <v>54.853999999999999</v>
      </c>
      <c r="E58" s="46" cm="1">
        <f t="array" ref="E58">INDEX($D$115:$AD$190,$C158,E$104)</f>
        <v>109.16800000000001</v>
      </c>
      <c r="F58" s="46"/>
      <c r="G58" s="48" t="str" cm="1">
        <f t="array" ref="G58">HYPERLINK(TEXT("#"&amp;INDEX($D$199:$AD$274,$C242,C$104),),INDEX($D$199:$AD$274,$C242,C$104))</f>
        <v>A126273710K</v>
      </c>
      <c r="H58" s="48" t="str" cm="1">
        <f t="array" ref="H58">HYPERLINK(TEXT("#"&amp;INDEX($D$199:$AD$274,$C242,D$104),),INDEX($D$199:$AD$274,$C242,D$104))</f>
        <v>A126297038V</v>
      </c>
      <c r="I58" s="48" t="str" cm="1">
        <f t="array" ref="I58">HYPERLINK(TEXT("#"&amp;INDEX($D$199:$AD$274,$C242,E$104),),INDEX($D$199:$AD$274,$C242,E$104))</f>
        <v>A126285374J</v>
      </c>
    </row>
    <row r="59" spans="1:9">
      <c r="A59" s="45"/>
      <c r="B59" s="51" t="s">
        <v>4325</v>
      </c>
      <c r="C59" s="46" cm="1">
        <f t="array" ref="C59">INDEX($D$115:$AD$190,$C159,C$104)</f>
        <v>204.96199999999999</v>
      </c>
      <c r="D59" s="46" cm="1">
        <f t="array" ref="D59">INDEX($D$115:$AD$190,$C159,D$104)</f>
        <v>39.725000000000001</v>
      </c>
      <c r="E59" s="46" cm="1">
        <f t="array" ref="E59">INDEX($D$115:$AD$190,$C159,E$104)</f>
        <v>165.23699999999999</v>
      </c>
      <c r="F59" s="46"/>
      <c r="G59" s="48" t="str" cm="1">
        <f t="array" ref="G59">HYPERLINK(TEXT("#"&amp;INDEX($D$199:$AD$274,$C243,C$104),),INDEX($D$199:$AD$274,$C243,C$104))</f>
        <v>A126273850L</v>
      </c>
      <c r="H59" s="48" t="str" cm="1">
        <f t="array" ref="H59">HYPERLINK(TEXT("#"&amp;INDEX($D$199:$AD$274,$C243,D$104),),INDEX($D$199:$AD$274,$C243,D$104))</f>
        <v>A126297178W</v>
      </c>
      <c r="I59" s="48" t="str" cm="1">
        <f t="array" ref="I59">HYPERLINK(TEXT("#"&amp;INDEX($D$199:$AD$274,$C243,E$104),),INDEX($D$199:$AD$274,$C243,E$104))</f>
        <v>A126285514X</v>
      </c>
    </row>
    <row r="60" spans="1:9">
      <c r="A60" s="45"/>
      <c r="B60" s="45" t="s">
        <v>4326</v>
      </c>
      <c r="C60" s="46" cm="1">
        <f t="array" ref="C60">INDEX($D$115:$AD$190,$C160,C$104)</f>
        <v>416.74900000000002</v>
      </c>
      <c r="D60" s="46" cm="1">
        <f t="array" ref="D60">INDEX($D$115:$AD$190,$C160,D$104)</f>
        <v>149.286</v>
      </c>
      <c r="E60" s="46" cm="1">
        <f t="array" ref="E60">INDEX($D$115:$AD$190,$C160,E$104)</f>
        <v>267.46300000000002</v>
      </c>
      <c r="F60" s="46"/>
      <c r="G60" s="48" t="str" cm="1">
        <f t="array" ref="G60">HYPERLINK(TEXT("#"&amp;INDEX($D$199:$AD$274,$C244,C$104),),INDEX($D$199:$AD$274,$C244,C$104))</f>
        <v>A126273854W</v>
      </c>
      <c r="H60" s="48" t="str" cm="1">
        <f t="array" ref="H60">HYPERLINK(TEXT("#"&amp;INDEX($D$199:$AD$274,$C244,D$104),),INDEX($D$199:$AD$274,$C244,D$104))</f>
        <v>A126297182L</v>
      </c>
      <c r="I60" s="48" t="str" cm="1">
        <f t="array" ref="I60">HYPERLINK(TEXT("#"&amp;INDEX($D$199:$AD$274,$C244,E$104),),INDEX($D$199:$AD$274,$C244,E$104))</f>
        <v>A126285518J</v>
      </c>
    </row>
    <row r="61" spans="1:9">
      <c r="A61" s="45"/>
      <c r="B61" s="51" t="s">
        <v>4327</v>
      </c>
      <c r="C61" s="46" cm="1">
        <f t="array" ref="C61">INDEX($D$115:$AD$190,$C161,C$104)</f>
        <v>108.65</v>
      </c>
      <c r="D61" s="46" cm="1">
        <f t="array" ref="D61">INDEX($D$115:$AD$190,$C161,D$104)</f>
        <v>66.010000000000005</v>
      </c>
      <c r="E61" s="46" cm="1">
        <f t="array" ref="E61">INDEX($D$115:$AD$190,$C161,E$104)</f>
        <v>42.64</v>
      </c>
      <c r="F61" s="46"/>
      <c r="G61" s="48" t="str" cm="1">
        <f t="array" ref="G61">HYPERLINK(TEXT("#"&amp;INDEX($D$199:$AD$274,$C245,C$104),),INDEX($D$199:$AD$274,$C245,C$104))</f>
        <v>A126273742C</v>
      </c>
      <c r="H61" s="48" t="str" cm="1">
        <f t="array" ref="H61">HYPERLINK(TEXT("#"&amp;INDEX($D$199:$AD$274,$C245,D$104),),INDEX($D$199:$AD$274,$C245,D$104))</f>
        <v>A126297070V</v>
      </c>
      <c r="I61" s="48" t="str" cm="1">
        <f t="array" ref="I61">HYPERLINK(TEXT("#"&amp;INDEX($D$199:$AD$274,$C245,E$104),),INDEX($D$199:$AD$274,$C245,E$104))</f>
        <v>A126285406R</v>
      </c>
    </row>
    <row r="62" spans="1:9">
      <c r="A62" s="45"/>
      <c r="B62" s="51" t="s">
        <v>4328</v>
      </c>
      <c r="C62" s="46" cm="1">
        <f t="array" ref="C62">INDEX($D$115:$AD$190,$C162,C$104)</f>
        <v>163.09399999999999</v>
      </c>
      <c r="D62" s="46" cm="1">
        <f t="array" ref="D62">INDEX($D$115:$AD$190,$C162,D$104)</f>
        <v>48.110999999999997</v>
      </c>
      <c r="E62" s="46" cm="1">
        <f t="array" ref="E62">INDEX($D$115:$AD$190,$C162,E$104)</f>
        <v>114.983</v>
      </c>
      <c r="F62" s="46"/>
      <c r="G62" s="48" t="str" cm="1">
        <f t="array" ref="G62">HYPERLINK(TEXT("#"&amp;INDEX($D$199:$AD$274,$C246,C$104),),INDEX($D$199:$AD$274,$C246,C$104))</f>
        <v>A126273714V</v>
      </c>
      <c r="H62" s="48" t="str" cm="1">
        <f t="array" ref="H62">HYPERLINK(TEXT("#"&amp;INDEX($D$199:$AD$274,$C246,D$104),),INDEX($D$199:$AD$274,$C246,D$104))</f>
        <v>A126297042K</v>
      </c>
      <c r="I62" s="48" t="str" cm="1">
        <f t="array" ref="I62">HYPERLINK(TEXT("#"&amp;INDEX($D$199:$AD$274,$C246,E$104),),INDEX($D$199:$AD$274,$C246,E$104))</f>
        <v>A126285378T</v>
      </c>
    </row>
    <row r="63" spans="1:9">
      <c r="A63" s="45"/>
      <c r="B63" s="51" t="s">
        <v>4329</v>
      </c>
      <c r="C63" s="46" cm="1">
        <f t="array" ref="C63">INDEX($D$115:$AD$190,$C163,C$104)</f>
        <v>145.00399999999999</v>
      </c>
      <c r="D63" s="46" cm="1">
        <f t="array" ref="D63">INDEX($D$115:$AD$190,$C163,D$104)</f>
        <v>35.164999999999999</v>
      </c>
      <c r="E63" s="46" cm="1">
        <f t="array" ref="E63">INDEX($D$115:$AD$190,$C163,E$104)</f>
        <v>109.839</v>
      </c>
      <c r="F63" s="46"/>
      <c r="G63" s="48" t="str" cm="1">
        <f t="array" ref="G63">HYPERLINK(TEXT("#"&amp;INDEX($D$199:$AD$274,$C247,C$104),),INDEX($D$199:$AD$274,$C247,C$104))</f>
        <v>A126273770L</v>
      </c>
      <c r="H63" s="48" t="str" cm="1">
        <f t="array" ref="H63">HYPERLINK(TEXT("#"&amp;INDEX($D$199:$AD$274,$C247,D$104),),INDEX($D$199:$AD$274,$C247,D$104))</f>
        <v>A126297098W</v>
      </c>
      <c r="I63" s="48" t="str" cm="1">
        <f t="array" ref="I63">HYPERLINK(TEXT("#"&amp;INDEX($D$199:$AD$274,$C247,E$104),),INDEX($D$199:$AD$274,$C247,E$104))</f>
        <v>A126285434X</v>
      </c>
    </row>
    <row r="64" spans="1:9">
      <c r="A64" s="45"/>
      <c r="B64" s="45" t="s">
        <v>4330</v>
      </c>
      <c r="C64" s="46" cm="1">
        <f t="array" ref="C64">INDEX($D$115:$AD$190,$C164,C$104)</f>
        <v>1305.9870000000001</v>
      </c>
      <c r="D64" s="46" cm="1">
        <f t="array" ref="D64">INDEX($D$115:$AD$190,$C164,D$104)</f>
        <v>687.35400000000004</v>
      </c>
      <c r="E64" s="46" cm="1">
        <f t="array" ref="E64">INDEX($D$115:$AD$190,$C164,E$104)</f>
        <v>618.63199999999995</v>
      </c>
      <c r="F64" s="46"/>
      <c r="G64" s="48" t="str" cm="1">
        <f t="array" ref="G64">HYPERLINK(TEXT("#"&amp;INDEX($D$199:$AD$274,$C248,C$104),),INDEX($D$199:$AD$274,$C248,C$104))</f>
        <v>A126273734C</v>
      </c>
      <c r="H64" s="48" t="str" cm="1">
        <f t="array" ref="H64">HYPERLINK(TEXT("#"&amp;INDEX($D$199:$AD$274,$C248,D$104),),INDEX($D$199:$AD$274,$C248,D$104))</f>
        <v>A126297062V</v>
      </c>
      <c r="I64" s="48" t="str" cm="1">
        <f t="array" ref="I64">HYPERLINK(TEXT("#"&amp;INDEX($D$199:$AD$274,$C248,E$104),),INDEX($D$199:$AD$274,$C248,E$104))</f>
        <v>A126285398A</v>
      </c>
    </row>
    <row r="65" spans="1:9">
      <c r="A65" s="44" t="s">
        <v>4331</v>
      </c>
      <c r="B65" s="45"/>
      <c r="C65" s="46"/>
      <c r="D65" s="46"/>
      <c r="E65" s="46"/>
      <c r="F65" s="46"/>
      <c r="G65" s="48"/>
      <c r="H65" s="48"/>
      <c r="I65" s="48"/>
    </row>
    <row r="66" spans="1:9">
      <c r="A66" s="45"/>
      <c r="B66" s="45" t="s">
        <v>4332</v>
      </c>
      <c r="C66" s="46" cm="1">
        <f t="array" ref="C66">INDEX($D$115:$AD$190,$C166,C$104)</f>
        <v>1137.356</v>
      </c>
      <c r="D66" s="46" cm="1">
        <f t="array" ref="D66">INDEX($D$115:$AD$190,$C166,D$104)</f>
        <v>568.88699999999994</v>
      </c>
      <c r="E66" s="46" cm="1">
        <f t="array" ref="E66">INDEX($D$115:$AD$190,$C166,E$104)</f>
        <v>568.47</v>
      </c>
      <c r="F66" s="46"/>
      <c r="G66" s="48" t="str" cm="1">
        <f t="array" ref="G66">HYPERLINK(TEXT("#"&amp;INDEX($D$199:$AD$274,$C250,C$104),),INDEX($D$199:$AD$274,$C250,C$104))</f>
        <v>A126273774W</v>
      </c>
      <c r="H66" s="48" t="str" cm="1">
        <f t="array" ref="H66">HYPERLINK(TEXT("#"&amp;INDEX($D$199:$AD$274,$C250,D$104),),INDEX($D$199:$AD$274,$C250,D$104))</f>
        <v>A126297102A</v>
      </c>
      <c r="I66" s="48" t="str" cm="1">
        <f t="array" ref="I66">HYPERLINK(TEXT("#"&amp;INDEX($D$199:$AD$274,$C250,E$104),),INDEX($D$199:$AD$274,$C250,E$104))</f>
        <v>A126285438J</v>
      </c>
    </row>
    <row r="67" spans="1:9">
      <c r="A67" s="45"/>
      <c r="B67" s="45" t="s">
        <v>4333</v>
      </c>
      <c r="C67" s="46" cm="1">
        <f t="array" ref="C67">INDEX($D$115:$AD$190,$C167,C$104)</f>
        <v>8275.7289999999994</v>
      </c>
      <c r="D67" s="46" cm="1">
        <f t="array" ref="D67">INDEX($D$115:$AD$190,$C167,D$104)</f>
        <v>4113.8059999999996</v>
      </c>
      <c r="E67" s="46" cm="1">
        <f t="array" ref="E67">INDEX($D$115:$AD$190,$C167,E$104)</f>
        <v>4161.9229999999998</v>
      </c>
      <c r="F67" s="46"/>
      <c r="G67" s="48" t="str" cm="1">
        <f t="array" ref="G67">HYPERLINK(TEXT("#"&amp;INDEX($D$199:$AD$274,$C251,C$104),),INDEX($D$199:$AD$274,$C251,C$104))</f>
        <v>A126273746L</v>
      </c>
      <c r="H67" s="48" t="str" cm="1">
        <f t="array" ref="H67">HYPERLINK(TEXT("#"&amp;INDEX($D$199:$AD$274,$C251,D$104),),INDEX($D$199:$AD$274,$C251,D$104))</f>
        <v>A126297074C</v>
      </c>
      <c r="I67" s="48" t="str" cm="1">
        <f t="array" ref="I67">HYPERLINK(TEXT("#"&amp;INDEX($D$199:$AD$274,$C251,E$104),),INDEX($D$199:$AD$274,$C251,E$104))</f>
        <v>A126285410F</v>
      </c>
    </row>
    <row r="68" spans="1:9">
      <c r="A68" s="44" t="s">
        <v>4334</v>
      </c>
      <c r="B68" s="45"/>
      <c r="C68" s="46"/>
      <c r="D68" s="46"/>
      <c r="E68" s="46"/>
      <c r="F68" s="46"/>
      <c r="G68" s="48"/>
      <c r="H68" s="48"/>
      <c r="I68" s="48"/>
    </row>
    <row r="69" spans="1:9">
      <c r="A69" s="45"/>
      <c r="B69" s="45" t="s">
        <v>4335</v>
      </c>
      <c r="C69" s="46" cm="1">
        <f t="array" ref="C69">INDEX($D$115:$AD$190,$C169,C$104)</f>
        <v>944.39499999999998</v>
      </c>
      <c r="D69" s="46" cm="1">
        <f t="array" ref="D69">INDEX($D$115:$AD$190,$C169,D$104)</f>
        <v>442.99900000000002</v>
      </c>
      <c r="E69" s="46" cm="1">
        <f t="array" ref="E69">INDEX($D$115:$AD$190,$C169,E$104)</f>
        <v>501.39600000000002</v>
      </c>
      <c r="F69" s="46"/>
      <c r="G69" s="48" t="str" cm="1">
        <f t="array" ref="G69">HYPERLINK(TEXT("#"&amp;INDEX($D$199:$AD$274,$C253,C$104),),INDEX($D$199:$AD$274,$C253,C$104))</f>
        <v>A126273778F</v>
      </c>
      <c r="H69" s="48" t="str" cm="1">
        <f t="array" ref="H69">HYPERLINK(TEXT("#"&amp;INDEX($D$199:$AD$274,$C253,D$104),),INDEX($D$199:$AD$274,$C253,D$104))</f>
        <v>A126297106K</v>
      </c>
      <c r="I69" s="48" t="str" cm="1">
        <f t="array" ref="I69">HYPERLINK(TEXT("#"&amp;INDEX($D$199:$AD$274,$C253,E$104),),INDEX($D$199:$AD$274,$C253,E$104))</f>
        <v>A126285442X</v>
      </c>
    </row>
    <row r="70" spans="1:9">
      <c r="A70" s="45"/>
      <c r="B70" s="45" t="s">
        <v>4336</v>
      </c>
      <c r="C70" s="46" cm="1">
        <f t="array" ref="C70">INDEX($D$115:$AD$190,$C170,C$104)</f>
        <v>8468.69</v>
      </c>
      <c r="D70" s="46" cm="1">
        <f t="array" ref="D70">INDEX($D$115:$AD$190,$C170,D$104)</f>
        <v>4239.6940000000004</v>
      </c>
      <c r="E70" s="46" cm="1">
        <f t="array" ref="E70">INDEX($D$115:$AD$190,$C170,E$104)</f>
        <v>4228.9960000000001</v>
      </c>
      <c r="F70" s="46"/>
      <c r="G70" s="48" t="str" cm="1">
        <f t="array" ref="G70">HYPERLINK(TEXT("#"&amp;INDEX($D$199:$AD$274,$C254,C$104),),INDEX($D$199:$AD$274,$C254,C$104))</f>
        <v>A126273822C</v>
      </c>
      <c r="H70" s="48" t="str" cm="1">
        <f t="array" ref="H70">HYPERLINK(TEXT("#"&amp;INDEX($D$199:$AD$274,$C254,D$104),),INDEX($D$199:$AD$274,$C254,D$104))</f>
        <v>A126297150V</v>
      </c>
      <c r="I70" s="48" t="str" cm="1">
        <f t="array" ref="I70">HYPERLINK(TEXT("#"&amp;INDEX($D$199:$AD$274,$C254,E$104),),INDEX($D$199:$AD$274,$C254,E$104))</f>
        <v>A126285486A</v>
      </c>
    </row>
    <row r="71" spans="1:9">
      <c r="A71" s="44" t="s">
        <v>4337</v>
      </c>
      <c r="B71" s="45"/>
      <c r="C71" s="46"/>
      <c r="D71" s="46"/>
      <c r="E71" s="46"/>
      <c r="F71" s="46"/>
      <c r="G71" s="48"/>
      <c r="H71" s="48"/>
      <c r="I71" s="48"/>
    </row>
    <row r="72" spans="1:9">
      <c r="A72" s="45"/>
      <c r="B72" s="45" t="s">
        <v>4338</v>
      </c>
      <c r="C72" s="46" cm="1">
        <f t="array" ref="C72">INDEX($D$115:$AD$190,$C172,C$104)</f>
        <v>1538.6</v>
      </c>
      <c r="D72" s="46" cm="1">
        <f t="array" ref="D72">INDEX($D$115:$AD$190,$C172,D$104)</f>
        <v>747.12800000000004</v>
      </c>
      <c r="E72" s="46" cm="1">
        <f t="array" ref="E72">INDEX($D$115:$AD$190,$C172,E$104)</f>
        <v>791.47199999999998</v>
      </c>
      <c r="F72" s="46"/>
      <c r="G72" s="48" t="str" cm="1">
        <f t="array" ref="G72">HYPERLINK(TEXT("#"&amp;INDEX($D$199:$AD$274,$C256,C$104),),INDEX($D$199:$AD$274,$C256,C$104))</f>
        <v>A126273782W</v>
      </c>
      <c r="H72" s="48" t="str" cm="1">
        <f t="array" ref="H72">HYPERLINK(TEXT("#"&amp;INDEX($D$199:$AD$274,$C256,D$104),),INDEX($D$199:$AD$274,$C256,D$104))</f>
        <v>A126297110A</v>
      </c>
      <c r="I72" s="48" t="str" cm="1">
        <f t="array" ref="I72">HYPERLINK(TEXT("#"&amp;INDEX($D$199:$AD$274,$C256,E$104),),INDEX($D$199:$AD$274,$C256,E$104))</f>
        <v>A126285446J</v>
      </c>
    </row>
    <row r="73" spans="1:9">
      <c r="A73" s="45"/>
      <c r="B73" s="51" t="s">
        <v>4339</v>
      </c>
      <c r="C73" s="46" cm="1">
        <f t="array" ref="C73">INDEX($D$115:$AD$190,$C173,C$104)</f>
        <v>543.15200000000004</v>
      </c>
      <c r="D73" s="46" cm="1">
        <f t="array" ref="D73">INDEX($D$115:$AD$190,$C173,D$104)</f>
        <v>264.75799999999998</v>
      </c>
      <c r="E73" s="46" cm="1">
        <f t="array" ref="E73">INDEX($D$115:$AD$190,$C173,E$104)</f>
        <v>278.39400000000001</v>
      </c>
      <c r="F73" s="46"/>
      <c r="G73" s="48" t="str" cm="1">
        <f t="array" ref="G73">HYPERLINK(TEXT("#"&amp;INDEX($D$199:$AD$274,$C257,C$104),),INDEX($D$199:$AD$274,$C257,C$104))</f>
        <v>A126273750C</v>
      </c>
      <c r="H73" s="48" t="str" cm="1">
        <f t="array" ref="H73">HYPERLINK(TEXT("#"&amp;INDEX($D$199:$AD$274,$C257,D$104),),INDEX($D$199:$AD$274,$C257,D$104))</f>
        <v>A126297078L</v>
      </c>
      <c r="I73" s="48" t="str" cm="1">
        <f t="array" ref="I73">HYPERLINK(TEXT("#"&amp;INDEX($D$199:$AD$274,$C257,E$104),),INDEX($D$199:$AD$274,$C257,E$104))</f>
        <v>A126285414R</v>
      </c>
    </row>
    <row r="74" spans="1:9">
      <c r="A74" s="45"/>
      <c r="B74" s="51" t="s">
        <v>4340</v>
      </c>
      <c r="C74" s="46" cm="1">
        <f t="array" ref="C74">INDEX($D$115:$AD$190,$C174,C$104)</f>
        <v>594.20500000000004</v>
      </c>
      <c r="D74" s="46" cm="1">
        <f t="array" ref="D74">INDEX($D$115:$AD$190,$C174,D$104)</f>
        <v>304.12900000000002</v>
      </c>
      <c r="E74" s="46" cm="1">
        <f t="array" ref="E74">INDEX($D$115:$AD$190,$C174,E$104)</f>
        <v>290.07600000000002</v>
      </c>
      <c r="F74" s="46"/>
      <c r="G74" s="48" t="str" cm="1">
        <f t="array" ref="G74">HYPERLINK(TEXT("#"&amp;INDEX($D$199:$AD$274,$C258,C$104),),INDEX($D$199:$AD$274,$C258,C$104))</f>
        <v>A126273858F</v>
      </c>
      <c r="H74" s="48" t="str" cm="1">
        <f t="array" ref="H74">HYPERLINK(TEXT("#"&amp;INDEX($D$199:$AD$274,$C258,D$104),),INDEX($D$199:$AD$274,$C258,D$104))</f>
        <v>A126297186W</v>
      </c>
      <c r="I74" s="48" t="str" cm="1">
        <f t="array" ref="I74">HYPERLINK(TEXT("#"&amp;INDEX($D$199:$AD$274,$C258,E$104),),INDEX($D$199:$AD$274,$C258,E$104))</f>
        <v>A126285522X</v>
      </c>
    </row>
    <row r="75" spans="1:9">
      <c r="A75" s="45"/>
      <c r="B75" s="51" t="s">
        <v>4341</v>
      </c>
      <c r="C75" s="46" cm="1">
        <f t="array" ref="C75">INDEX($D$115:$AD$190,$C175,C$104)</f>
        <v>401.24299999999999</v>
      </c>
      <c r="D75" s="46" cm="1">
        <f t="array" ref="D75">INDEX($D$115:$AD$190,$C175,D$104)</f>
        <v>178.24100000000001</v>
      </c>
      <c r="E75" s="46" cm="1">
        <f t="array" ref="E75">INDEX($D$115:$AD$190,$C175,E$104)</f>
        <v>223.00200000000001</v>
      </c>
      <c r="F75" s="46"/>
      <c r="G75" s="48" t="str" cm="1">
        <f t="array" ref="G75">HYPERLINK(TEXT("#"&amp;INDEX($D$199:$AD$274,$C259,C$104),),INDEX($D$199:$AD$274,$C259,C$104))</f>
        <v>A126273826L</v>
      </c>
      <c r="H75" s="48" t="str" cm="1">
        <f t="array" ref="H75">HYPERLINK(TEXT("#"&amp;INDEX($D$199:$AD$274,$C259,D$104),),INDEX($D$199:$AD$274,$C259,D$104))</f>
        <v>A126297154C</v>
      </c>
      <c r="I75" s="48" t="str" cm="1">
        <f t="array" ref="I75">HYPERLINK(TEXT("#"&amp;INDEX($D$199:$AD$274,$C259,E$104),),INDEX($D$199:$AD$274,$C259,E$104))</f>
        <v>A126285490T</v>
      </c>
    </row>
    <row r="76" spans="1:9">
      <c r="A76" s="45"/>
      <c r="B76" s="45" t="s">
        <v>4342</v>
      </c>
      <c r="C76" s="46" cm="1">
        <f t="array" ref="C76">INDEX($D$115:$AD$190,$C176,C$104)</f>
        <v>7874.4859999999999</v>
      </c>
      <c r="D76" s="46" cm="1">
        <f t="array" ref="D76">INDEX($D$115:$AD$190,$C176,D$104)</f>
        <v>3935.5650000000001</v>
      </c>
      <c r="E76" s="46" cm="1">
        <f t="array" ref="E76">INDEX($D$115:$AD$190,$C176,E$104)</f>
        <v>3938.9209999999998</v>
      </c>
      <c r="F76" s="46"/>
      <c r="G76" s="48" t="str" cm="1">
        <f t="array" ref="G76">HYPERLINK(TEXT("#"&amp;INDEX($D$199:$AD$274,$C260,C$104),),INDEX($D$199:$AD$274,$C260,C$104))</f>
        <v>A126273830C</v>
      </c>
      <c r="H76" s="48" t="str" cm="1">
        <f t="array" ref="H76">HYPERLINK(TEXT("#"&amp;INDEX($D$199:$AD$274,$C260,D$104),),INDEX($D$199:$AD$274,$C260,D$104))</f>
        <v>A126297158L</v>
      </c>
      <c r="I76" s="48" t="str" cm="1">
        <f t="array" ref="I76">HYPERLINK(TEXT("#"&amp;INDEX($D$199:$AD$274,$C260,E$104),),INDEX($D$199:$AD$274,$C260,E$104))</f>
        <v>A126285494A</v>
      </c>
    </row>
    <row r="77" spans="1:9">
      <c r="A77" s="44" t="s">
        <v>4289</v>
      </c>
      <c r="B77" s="45"/>
      <c r="C77" s="49" cm="1">
        <f t="array" ref="C77">INDEX($D$115:$AD$190,$C177,C$104)</f>
        <v>9413.0849999999991</v>
      </c>
      <c r="D77" s="49" cm="1">
        <f t="array" ref="D77">INDEX($D$115:$AD$190,$C177,D$104)</f>
        <v>4682.6930000000002</v>
      </c>
      <c r="E77" s="49" cm="1">
        <f t="array" ref="E77">INDEX($D$115:$AD$190,$C177,E$104)</f>
        <v>4730.393</v>
      </c>
      <c r="F77" s="46"/>
      <c r="G77" s="48" t="str" cm="1">
        <f t="array" ref="G77">HYPERLINK(TEXT("#"&amp;INDEX($D$199:$AD$274,$C261,C$104),),INDEX($D$199:$AD$274,$C261,C$104))</f>
        <v>A126273702K</v>
      </c>
      <c r="H77" s="48" t="str" cm="1">
        <f t="array" ref="H77">HYPERLINK(TEXT("#"&amp;INDEX($D$199:$AD$274,$C261,D$104),),INDEX($D$199:$AD$274,$C261,D$104))</f>
        <v>A126297030A</v>
      </c>
      <c r="I77" s="48" t="str" cm="1">
        <f t="array" ref="I77">HYPERLINK(TEXT("#"&amp;INDEX($D$199:$AD$274,$C261,E$104),),INDEX($D$199:$AD$274,$C261,E$104))</f>
        <v>A126285366J</v>
      </c>
    </row>
    <row r="78" spans="1:9">
      <c r="A78" s="41" t="s">
        <v>4343</v>
      </c>
      <c r="B78" s="42"/>
      <c r="C78" s="42"/>
      <c r="D78" s="42"/>
      <c r="E78" s="42"/>
      <c r="F78" s="46"/>
      <c r="G78" s="42"/>
      <c r="H78" s="42"/>
      <c r="I78" s="42"/>
    </row>
    <row r="79" spans="1:9">
      <c r="A79" s="44" t="s">
        <v>4344</v>
      </c>
      <c r="B79" s="45"/>
      <c r="C79" s="46"/>
      <c r="D79" s="46"/>
      <c r="E79" s="46"/>
      <c r="F79" s="46"/>
      <c r="G79" s="48"/>
      <c r="H79" s="48"/>
      <c r="I79" s="48"/>
    </row>
    <row r="80" spans="1:9">
      <c r="A80" s="45"/>
      <c r="B80" s="45" t="s">
        <v>4345</v>
      </c>
      <c r="C80" s="46" cm="1">
        <f t="array" ref="C80">INDEX($D$115:$AD$190,$C180,C$104)</f>
        <v>1249.259</v>
      </c>
      <c r="D80" s="46" cm="1">
        <f t="array" ref="D80">INDEX($D$115:$AD$190,$C180,D$104)</f>
        <v>821.14099999999996</v>
      </c>
      <c r="E80" s="46" cm="1">
        <f t="array" ref="E80">INDEX($D$115:$AD$190,$C180,E$104)</f>
        <v>428.11700000000002</v>
      </c>
      <c r="F80" s="46"/>
      <c r="G80" s="48" t="str" cm="1">
        <f t="array" ref="G80">HYPERLINK(TEXT("#"&amp;INDEX($D$199:$AD$274,$C264,C$104),),INDEX($D$199:$AD$274,$C264,C$104))</f>
        <v>A126273718C</v>
      </c>
      <c r="H80" s="48" t="str" cm="1">
        <f t="array" ref="H80">HYPERLINK(TEXT("#"&amp;INDEX($D$199:$AD$274,$C264,D$104),),INDEX($D$199:$AD$274,$C264,D$104))</f>
        <v>A126297046V</v>
      </c>
      <c r="I80" s="48" t="str" cm="1">
        <f t="array" ref="I80">HYPERLINK(TEXT("#"&amp;INDEX($D$199:$AD$274,$C264,E$104),),INDEX($D$199:$AD$274,$C264,E$104))</f>
        <v>A126285382J</v>
      </c>
    </row>
    <row r="81" spans="1:20">
      <c r="A81" s="45"/>
      <c r="B81" s="45" t="s">
        <v>4346</v>
      </c>
      <c r="C81" s="46" cm="1">
        <f t="array" ref="C81">INDEX($D$115:$AD$190,$C181,C$104)</f>
        <v>71.694999999999993</v>
      </c>
      <c r="D81" s="46" cm="1">
        <f t="array" ref="D81">INDEX($D$115:$AD$190,$C181,D$104)</f>
        <v>42.19</v>
      </c>
      <c r="E81" s="46" cm="1">
        <f t="array" ref="E81">INDEX($D$115:$AD$190,$C181,E$104)</f>
        <v>29.504999999999999</v>
      </c>
      <c r="F81" s="46"/>
      <c r="G81" s="48" t="str" cm="1">
        <f t="array" ref="G81">HYPERLINK(TEXT("#"&amp;INDEX($D$199:$AD$274,$C265,C$104),),INDEX($D$199:$AD$274,$C265,C$104))</f>
        <v>A126273786F</v>
      </c>
      <c r="H81" s="48" t="str" cm="1">
        <f t="array" ref="H81">HYPERLINK(TEXT("#"&amp;INDEX($D$199:$AD$274,$C265,D$104),),INDEX($D$199:$AD$274,$C265,D$104))</f>
        <v>A126297114K</v>
      </c>
      <c r="I81" s="48" t="str" cm="1">
        <f t="array" ref="I81">HYPERLINK(TEXT("#"&amp;INDEX($D$199:$AD$274,$C265,E$104),),INDEX($D$199:$AD$274,$C265,E$104))</f>
        <v>A126285450X</v>
      </c>
    </row>
    <row r="82" spans="1:20">
      <c r="A82" s="45"/>
      <c r="B82" s="51" t="s">
        <v>4323</v>
      </c>
      <c r="C82" s="46" cm="1">
        <f t="array" ref="C82">INDEX($D$115:$AD$190,$C182,C$104)</f>
        <v>26.824999999999999</v>
      </c>
      <c r="D82" s="46" cm="1">
        <f t="array" ref="D82">INDEX($D$115:$AD$190,$C182,D$104)</f>
        <v>19.224</v>
      </c>
      <c r="E82" s="46" cm="1">
        <f t="array" ref="E82">INDEX($D$115:$AD$190,$C182,E$104)</f>
        <v>7.601</v>
      </c>
      <c r="F82" s="46"/>
      <c r="G82" s="48" t="str" cm="1">
        <f t="array" ref="G82">HYPERLINK(TEXT("#"&amp;INDEX($D$199:$AD$274,$C266,C$104),),INDEX($D$199:$AD$274,$C266,C$104))</f>
        <v>A126273738L</v>
      </c>
      <c r="H82" s="48" t="str" cm="1">
        <f t="array" ref="H82">HYPERLINK(TEXT("#"&amp;INDEX($D$199:$AD$274,$C266,D$104),),INDEX($D$199:$AD$274,$C266,D$104))</f>
        <v>A126297066C</v>
      </c>
      <c r="I82" s="48" t="str" cm="1">
        <f t="array" ref="I82">HYPERLINK(TEXT("#"&amp;INDEX($D$199:$AD$274,$C266,E$104),),INDEX($D$199:$AD$274,$C266,E$104))</f>
        <v>A126285402F</v>
      </c>
    </row>
    <row r="83" spans="1:20">
      <c r="A83" s="45"/>
      <c r="B83" s="51" t="s">
        <v>4324</v>
      </c>
      <c r="C83" s="46" cm="1">
        <f t="array" ref="C83">INDEX($D$115:$AD$190,$C183,C$104)</f>
        <v>21.465</v>
      </c>
      <c r="D83" s="46" cm="1">
        <f t="array" ref="D83">INDEX($D$115:$AD$190,$C183,D$104)</f>
        <v>13.635</v>
      </c>
      <c r="E83" s="46" cm="1">
        <f t="array" ref="E83">INDEX($D$115:$AD$190,$C183,E$104)</f>
        <v>7.8310000000000004</v>
      </c>
      <c r="F83" s="46"/>
      <c r="G83" s="48" t="str" cm="1">
        <f t="array" ref="G83">HYPERLINK(TEXT("#"&amp;INDEX($D$199:$AD$274,$C267,C$104),),INDEX($D$199:$AD$274,$C267,C$104))</f>
        <v>A126273834L</v>
      </c>
      <c r="H83" s="48" t="str" cm="1">
        <f t="array" ref="H83">HYPERLINK(TEXT("#"&amp;INDEX($D$199:$AD$274,$C267,D$104),),INDEX($D$199:$AD$274,$C267,D$104))</f>
        <v>A126297162C</v>
      </c>
      <c r="I83" s="48" t="str" cm="1">
        <f t="array" ref="I83">HYPERLINK(TEXT("#"&amp;INDEX($D$199:$AD$274,$C267,E$104),),INDEX($D$199:$AD$274,$C267,E$104))</f>
        <v>A126285498K</v>
      </c>
    </row>
    <row r="84" spans="1:20">
      <c r="A84" s="45"/>
      <c r="B84" s="51" t="s">
        <v>4325</v>
      </c>
      <c r="C84" s="46" cm="1">
        <f t="array" ref="C84">INDEX($D$115:$AD$190,$C184,C$104)</f>
        <v>23.405000000000001</v>
      </c>
      <c r="D84" s="46" cm="1">
        <f t="array" ref="D84">INDEX($D$115:$AD$190,$C184,D$104)</f>
        <v>9.3320000000000007</v>
      </c>
      <c r="E84" s="46" cm="1">
        <f t="array" ref="E84">INDEX($D$115:$AD$190,$C184,E$104)</f>
        <v>14.073</v>
      </c>
      <c r="F84" s="46"/>
      <c r="G84" s="48" t="str" cm="1">
        <f t="array" ref="G84">HYPERLINK(TEXT("#"&amp;INDEX($D$199:$AD$274,$C268,C$104),),INDEX($D$199:$AD$274,$C268,C$104))</f>
        <v>A126273838W</v>
      </c>
      <c r="H84" s="48" t="str" cm="1">
        <f t="array" ref="H84">HYPERLINK(TEXT("#"&amp;INDEX($D$199:$AD$274,$C268,D$104),),INDEX($D$199:$AD$274,$C268,D$104))</f>
        <v>A126297166L</v>
      </c>
      <c r="I84" s="48" t="str" cm="1">
        <f t="array" ref="I84">HYPERLINK(TEXT("#"&amp;INDEX($D$199:$AD$274,$C268,E$104),),INDEX($D$199:$AD$274,$C268,E$104))</f>
        <v>A126285502R</v>
      </c>
    </row>
    <row r="85" spans="1:20">
      <c r="A85" s="45"/>
      <c r="B85" s="45" t="s">
        <v>4347</v>
      </c>
      <c r="C85" s="46" cm="1">
        <f t="array" ref="C85">INDEX($D$115:$AD$190,$C185,C$104)</f>
        <v>103.64700000000001</v>
      </c>
      <c r="D85" s="46" cm="1">
        <f t="array" ref="D85">INDEX($D$115:$AD$190,$C185,D$104)</f>
        <v>57.863999999999997</v>
      </c>
      <c r="E85" s="46" cm="1">
        <f t="array" ref="E85">INDEX($D$115:$AD$190,$C185,E$104)</f>
        <v>45.783000000000001</v>
      </c>
      <c r="F85" s="46"/>
      <c r="G85" s="48" t="str" cm="1">
        <f t="array" ref="G85">HYPERLINK(TEXT("#"&amp;INDEX($D$199:$AD$274,$C269,C$104),),INDEX($D$199:$AD$274,$C269,C$104))</f>
        <v>A126273754L</v>
      </c>
      <c r="H85" s="48" t="str" cm="1">
        <f t="array" ref="H85">HYPERLINK(TEXT("#"&amp;INDEX($D$199:$AD$274,$C269,D$104),),INDEX($D$199:$AD$274,$C269,D$104))</f>
        <v>A126297082C</v>
      </c>
      <c r="I85" s="48" t="str" cm="1">
        <f t="array" ref="I85">HYPERLINK(TEXT("#"&amp;INDEX($D$199:$AD$274,$C269,E$104),),INDEX($D$199:$AD$274,$C269,E$104))</f>
        <v>A126285418X</v>
      </c>
    </row>
    <row r="86" spans="1:20">
      <c r="A86" s="45"/>
      <c r="B86" s="51" t="s">
        <v>4327</v>
      </c>
      <c r="C86" s="46" cm="1">
        <f t="array" ref="C86">INDEX($D$115:$AD$190,$C186,C$104)</f>
        <v>36.476999999999997</v>
      </c>
      <c r="D86" s="46" cm="1">
        <f t="array" ref="D86">INDEX($D$115:$AD$190,$C186,D$104)</f>
        <v>23.300999999999998</v>
      </c>
      <c r="E86" s="46" cm="1">
        <f t="array" ref="E86">INDEX($D$115:$AD$190,$C186,E$104)</f>
        <v>13.176</v>
      </c>
      <c r="F86" s="46"/>
      <c r="G86" s="48" t="str" cm="1">
        <f t="array" ref="G86">HYPERLINK(TEXT("#"&amp;INDEX($D$199:$AD$274,$C270,C$104),),INDEX($D$199:$AD$274,$C270,C$104))</f>
        <v>A126273722V</v>
      </c>
      <c r="H86" s="48" t="str" cm="1">
        <f t="array" ref="H86">HYPERLINK(TEXT("#"&amp;INDEX($D$199:$AD$274,$C270,D$104),),INDEX($D$199:$AD$274,$C270,D$104))</f>
        <v>A126297050K</v>
      </c>
      <c r="I86" s="48" t="str" cm="1">
        <f t="array" ref="I86">HYPERLINK(TEXT("#"&amp;INDEX($D$199:$AD$274,$C270,E$104),),INDEX($D$199:$AD$274,$C270,E$104))</f>
        <v>A126285386T</v>
      </c>
    </row>
    <row r="87" spans="1:20">
      <c r="A87" s="45"/>
      <c r="B87" s="51" t="s">
        <v>4328</v>
      </c>
      <c r="C87" s="46" cm="1">
        <f t="array" ref="C87">INDEX($D$115:$AD$190,$C187,C$104)</f>
        <v>29.713999999999999</v>
      </c>
      <c r="D87" s="46" cm="1">
        <f t="array" ref="D87">INDEX($D$115:$AD$190,$C187,D$104)</f>
        <v>15.249000000000001</v>
      </c>
      <c r="E87" s="46" cm="1">
        <f t="array" ref="E87">INDEX($D$115:$AD$190,$C187,E$104)</f>
        <v>14.465</v>
      </c>
      <c r="F87" s="46"/>
      <c r="G87" s="48" t="str" cm="1">
        <f t="array" ref="G87">HYPERLINK(TEXT("#"&amp;INDEX($D$199:$AD$274,$C271,C$104),),INDEX($D$199:$AD$274,$C271,C$104))</f>
        <v>A126273906L</v>
      </c>
      <c r="H87" s="48" t="str" cm="1">
        <f t="array" ref="H87">HYPERLINK(TEXT("#"&amp;INDEX($D$199:$AD$274,$C271,D$104),),INDEX($D$199:$AD$274,$C271,D$104))</f>
        <v>A126297234C</v>
      </c>
      <c r="I87" s="48" t="str" cm="1">
        <f t="array" ref="I87">HYPERLINK(TEXT("#"&amp;INDEX($D$199:$AD$274,$C271,E$104),),INDEX($D$199:$AD$274,$C271,E$104))</f>
        <v>A126285570T</v>
      </c>
    </row>
    <row r="88" spans="1:20">
      <c r="A88" s="45"/>
      <c r="B88" s="51" t="s">
        <v>4329</v>
      </c>
      <c r="C88" s="46" cm="1">
        <f t="array" ref="C88">INDEX($D$115:$AD$190,$C188,C$104)</f>
        <v>37.456000000000003</v>
      </c>
      <c r="D88" s="46" cm="1">
        <f t="array" ref="D88">INDEX($D$115:$AD$190,$C188,D$104)</f>
        <v>19.314</v>
      </c>
      <c r="E88" s="46" cm="1">
        <f t="array" ref="E88">INDEX($D$115:$AD$190,$C188,E$104)</f>
        <v>18.141999999999999</v>
      </c>
      <c r="F88" s="46"/>
      <c r="G88" s="48" t="str" cm="1">
        <f t="array" ref="G88">HYPERLINK(TEXT("#"&amp;INDEX($D$199:$AD$274,$C272,C$104),),INDEX($D$199:$AD$274,$C272,C$104))</f>
        <v>A126273790W</v>
      </c>
      <c r="H88" s="48" t="str" cm="1">
        <f t="array" ref="H88">HYPERLINK(TEXT("#"&amp;INDEX($D$199:$AD$274,$C272,D$104),),INDEX($D$199:$AD$274,$C272,D$104))</f>
        <v>A126297118V</v>
      </c>
      <c r="I88" s="48" t="str" cm="1">
        <f t="array" ref="I88">HYPERLINK(TEXT("#"&amp;INDEX($D$199:$AD$274,$C272,E$104),),INDEX($D$199:$AD$274,$C272,E$104))</f>
        <v>A126285454J</v>
      </c>
    </row>
    <row r="89" spans="1:20">
      <c r="A89" s="45"/>
      <c r="B89" s="45" t="s">
        <v>4330</v>
      </c>
      <c r="C89" s="46" cm="1">
        <f t="array" ref="C89">INDEX($D$115:$AD$190,$C189,C$104)</f>
        <v>585.53</v>
      </c>
      <c r="D89" s="46" cm="1">
        <f t="array" ref="D89">INDEX($D$115:$AD$190,$C189,D$104)</f>
        <v>375.40499999999997</v>
      </c>
      <c r="E89" s="46" cm="1">
        <f t="array" ref="E89">INDEX($D$115:$AD$190,$C189,E$104)</f>
        <v>210.125</v>
      </c>
      <c r="F89" s="46"/>
      <c r="G89" s="48" t="str" cm="1">
        <f t="array" ref="G89">HYPERLINK(TEXT("#"&amp;INDEX($D$199:$AD$274,$C273,C$104),),INDEX($D$199:$AD$274,$C273,C$104))</f>
        <v>A126273862W</v>
      </c>
      <c r="H89" s="48" t="str" cm="1">
        <f t="array" ref="H89">HYPERLINK(TEXT("#"&amp;INDEX($D$199:$AD$274,$C273,D$104),),INDEX($D$199:$AD$274,$C273,D$104))</f>
        <v>A126297190L</v>
      </c>
      <c r="I89" s="48" t="str" cm="1">
        <f t="array" ref="I89">HYPERLINK(TEXT("#"&amp;INDEX($D$199:$AD$274,$C273,E$104),),INDEX($D$199:$AD$274,$C273,E$104))</f>
        <v>A126285526J</v>
      </c>
    </row>
    <row r="90" spans="1:20">
      <c r="A90" s="53" t="s">
        <v>4289</v>
      </c>
      <c r="B90" s="54"/>
      <c r="C90" s="49" cm="1">
        <f t="array" ref="C90">INDEX($D$115:$AD$190,$C190,C$104)</f>
        <v>2010.1310000000001</v>
      </c>
      <c r="D90" s="49" cm="1">
        <f t="array" ref="D90">INDEX($D$115:$AD$190,$C190,D$104)</f>
        <v>1296.6010000000001</v>
      </c>
      <c r="E90" s="49" cm="1">
        <f t="array" ref="E90">INDEX($D$115:$AD$190,$C190,E$104)</f>
        <v>713.53</v>
      </c>
      <c r="F90" s="46"/>
      <c r="G90" s="48" t="str" cm="1">
        <f t="array" ref="G90">HYPERLINK(TEXT("#"&amp;INDEX($D$199:$AD$274,$C274,C$104),),INDEX($D$199:$AD$274,$C274,C$104))</f>
        <v>A126273902C</v>
      </c>
      <c r="H90" s="48" t="str" cm="1">
        <f t="array" ref="H90">HYPERLINK(TEXT("#"&amp;INDEX($D$199:$AD$274,$C274,D$104),),INDEX($D$199:$AD$274,$C274,D$104))</f>
        <v>A126297230V</v>
      </c>
      <c r="I90" s="48" t="str" cm="1">
        <f t="array" ref="I90">HYPERLINK(TEXT("#"&amp;INDEX($D$199:$AD$274,$C274,E$104),),INDEX($D$199:$AD$274,$C274,E$104))</f>
        <v>A126285566A</v>
      </c>
    </row>
    <row r="91" spans="1:20">
      <c r="A91" s="55"/>
      <c r="B91" s="56"/>
      <c r="C91" s="46"/>
      <c r="D91" s="46"/>
      <c r="E91" s="46"/>
      <c r="F91" s="46"/>
      <c r="G91" s="48"/>
      <c r="H91" s="48"/>
      <c r="I91" s="48"/>
    </row>
    <row r="92" spans="1:20">
      <c r="A92" s="55"/>
      <c r="B92" s="57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</row>
    <row r="93" spans="1:20">
      <c r="A93" s="58" t="str">
        <f ca="1">Contents!B27</f>
        <v>© Commonwealth of Australia 2024</v>
      </c>
      <c r="B93" s="59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</row>
    <row r="94" spans="1:20" hidden="1">
      <c r="A94" s="60"/>
      <c r="B94" s="61" t="s">
        <v>4354</v>
      </c>
      <c r="C94" s="62">
        <v>1</v>
      </c>
      <c r="D94" s="63"/>
      <c r="E94" s="63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</row>
    <row r="95" spans="1:20" hidden="1">
      <c r="A95" s="60"/>
      <c r="B95" s="61" t="s">
        <v>4355</v>
      </c>
      <c r="C95" s="62">
        <v>4</v>
      </c>
      <c r="D95" s="63"/>
      <c r="E95" s="63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</row>
    <row r="96" spans="1:20" hidden="1">
      <c r="A96" s="60"/>
      <c r="B96" s="61" t="s">
        <v>4356</v>
      </c>
      <c r="C96" s="62">
        <v>7</v>
      </c>
      <c r="D96" s="63"/>
      <c r="E96" s="63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</row>
    <row r="97" spans="1:30" hidden="1">
      <c r="A97" s="60"/>
      <c r="B97" s="61" t="s">
        <v>4357</v>
      </c>
      <c r="C97" s="62">
        <v>10</v>
      </c>
      <c r="D97" s="63"/>
      <c r="E97" s="63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</row>
    <row r="98" spans="1:30" hidden="1">
      <c r="A98" s="60"/>
      <c r="B98" s="61" t="s">
        <v>4358</v>
      </c>
      <c r="C98" s="62">
        <v>13</v>
      </c>
      <c r="D98" s="63"/>
      <c r="E98" s="63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</row>
    <row r="99" spans="1:30" hidden="1">
      <c r="A99" s="60"/>
      <c r="B99" s="61" t="s">
        <v>4359</v>
      </c>
      <c r="C99" s="62">
        <v>16</v>
      </c>
      <c r="D99" s="63"/>
      <c r="E99" s="63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</row>
    <row r="100" spans="1:30" hidden="1">
      <c r="A100" s="60"/>
      <c r="B100" s="61" t="s">
        <v>4360</v>
      </c>
      <c r="C100" s="62">
        <v>19</v>
      </c>
      <c r="D100" s="63"/>
      <c r="E100" s="63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</row>
    <row r="101" spans="1:30" hidden="1">
      <c r="A101" s="60"/>
      <c r="B101" s="61" t="s">
        <v>4361</v>
      </c>
      <c r="C101" s="62">
        <v>22</v>
      </c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</row>
    <row r="102" spans="1:30" hidden="1">
      <c r="A102" s="60"/>
      <c r="B102" s="61" t="s">
        <v>4362</v>
      </c>
      <c r="C102" s="62">
        <v>25</v>
      </c>
      <c r="D102" s="46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</row>
    <row r="103" spans="1:30" hidden="1">
      <c r="A103" s="60"/>
      <c r="B103" s="59"/>
      <c r="C103" s="46"/>
      <c r="D103" s="46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</row>
    <row r="104" spans="1:30" hidden="1">
      <c r="A104" s="60"/>
      <c r="B104" s="59"/>
      <c r="C104" s="62">
        <f>VLOOKUP(C10,B94:C102,2,FALSE)</f>
        <v>1</v>
      </c>
      <c r="D104" s="62">
        <f>C104+1</f>
        <v>2</v>
      </c>
      <c r="E104" s="62">
        <f>D104+1</f>
        <v>3</v>
      </c>
      <c r="F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</row>
    <row r="105" spans="1:30" hidden="1">
      <c r="A105" s="60"/>
      <c r="B105" s="59"/>
      <c r="C105" s="46"/>
      <c r="D105" s="46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</row>
    <row r="106" spans="1:30" hidden="1">
      <c r="A106" s="60"/>
      <c r="B106" s="59"/>
      <c r="C106" s="46"/>
      <c r="D106" s="46"/>
      <c r="E106" s="46"/>
      <c r="F106" s="46"/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</row>
    <row r="107" spans="1:30" hidden="1">
      <c r="A107" s="60"/>
      <c r="B107" s="59"/>
      <c r="C107" s="46"/>
      <c r="D107" s="46"/>
      <c r="E107" s="46"/>
      <c r="F107" s="46"/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</row>
    <row r="108" spans="1:30" hidden="1">
      <c r="A108" s="60"/>
      <c r="B108" s="59"/>
      <c r="C108" s="46"/>
      <c r="D108" s="46"/>
      <c r="E108" s="46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</row>
    <row r="109" spans="1:30" hidden="1">
      <c r="A109" s="60"/>
      <c r="B109" s="59"/>
      <c r="C109" s="59"/>
      <c r="D109" s="46"/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</row>
    <row r="110" spans="1:30" hidden="1">
      <c r="A110" s="60"/>
      <c r="B110" s="59"/>
      <c r="C110" s="59"/>
      <c r="D110" s="62">
        <v>1</v>
      </c>
      <c r="E110" s="62">
        <v>2</v>
      </c>
      <c r="F110" s="62">
        <v>3</v>
      </c>
      <c r="G110" s="62">
        <v>4</v>
      </c>
      <c r="H110" s="62">
        <v>5</v>
      </c>
      <c r="I110" s="62">
        <v>6</v>
      </c>
      <c r="J110" s="62">
        <v>7</v>
      </c>
      <c r="K110" s="62">
        <v>8</v>
      </c>
      <c r="L110" s="62">
        <v>9</v>
      </c>
      <c r="M110" s="62">
        <v>10</v>
      </c>
      <c r="N110" s="62">
        <v>11</v>
      </c>
      <c r="O110" s="62">
        <v>12</v>
      </c>
      <c r="P110" s="62">
        <v>13</v>
      </c>
      <c r="Q110" s="62">
        <v>14</v>
      </c>
      <c r="R110" s="62">
        <v>15</v>
      </c>
      <c r="S110" s="62">
        <v>16</v>
      </c>
      <c r="T110" s="62">
        <v>17</v>
      </c>
      <c r="U110" s="62">
        <v>18</v>
      </c>
      <c r="V110" s="62">
        <v>19</v>
      </c>
      <c r="W110" s="62">
        <v>20</v>
      </c>
      <c r="X110" s="62">
        <v>21</v>
      </c>
      <c r="Y110" s="62">
        <v>22</v>
      </c>
      <c r="Z110" s="62">
        <v>23</v>
      </c>
      <c r="AA110" s="62">
        <v>24</v>
      </c>
      <c r="AB110" s="62">
        <v>25</v>
      </c>
      <c r="AC110" s="62">
        <v>26</v>
      </c>
      <c r="AD110" s="62">
        <v>27</v>
      </c>
    </row>
    <row r="111" spans="1:30" ht="15" hidden="1" customHeight="1">
      <c r="A111" s="36"/>
      <c r="B111" s="36"/>
      <c r="C111" s="36"/>
      <c r="D111" s="77" t="s">
        <v>4279</v>
      </c>
      <c r="E111" s="77"/>
      <c r="F111" s="77"/>
      <c r="G111" s="77" t="s">
        <v>4348</v>
      </c>
      <c r="H111" s="77"/>
      <c r="I111" s="77"/>
      <c r="J111" s="77" t="s">
        <v>4349</v>
      </c>
      <c r="K111" s="77"/>
      <c r="L111" s="77"/>
      <c r="M111" s="77" t="s">
        <v>4350</v>
      </c>
      <c r="N111" s="77"/>
      <c r="O111" s="77"/>
      <c r="P111" s="77" t="s">
        <v>4351</v>
      </c>
      <c r="Q111" s="77"/>
      <c r="R111" s="77"/>
      <c r="S111" s="77" t="s">
        <v>4352</v>
      </c>
      <c r="T111" s="77"/>
      <c r="U111" s="77"/>
      <c r="V111" s="77" t="s">
        <v>4363</v>
      </c>
      <c r="W111" s="77"/>
      <c r="X111" s="77"/>
      <c r="Y111" s="77" t="s">
        <v>4364</v>
      </c>
      <c r="Z111" s="77"/>
      <c r="AA111" s="77"/>
      <c r="AB111" s="77" t="s">
        <v>4365</v>
      </c>
      <c r="AC111" s="77"/>
      <c r="AD111" s="77"/>
    </row>
    <row r="112" spans="1:30" hidden="1">
      <c r="A112" s="36"/>
      <c r="B112" s="36"/>
      <c r="C112" s="36"/>
      <c r="D112" s="37" t="s">
        <v>4281</v>
      </c>
      <c r="E112" s="37" t="s">
        <v>4282</v>
      </c>
      <c r="F112" s="37" t="s">
        <v>4283</v>
      </c>
      <c r="G112" s="37" t="s">
        <v>4281</v>
      </c>
      <c r="H112" s="37" t="s">
        <v>4282</v>
      </c>
      <c r="I112" s="37" t="s">
        <v>4283</v>
      </c>
      <c r="J112" s="37" t="s">
        <v>4281</v>
      </c>
      <c r="K112" s="37" t="s">
        <v>4282</v>
      </c>
      <c r="L112" s="37" t="s">
        <v>4283</v>
      </c>
      <c r="M112" s="37" t="s">
        <v>4281</v>
      </c>
      <c r="N112" s="37" t="s">
        <v>4282</v>
      </c>
      <c r="O112" s="37" t="s">
        <v>4283</v>
      </c>
      <c r="P112" s="37" t="s">
        <v>4281</v>
      </c>
      <c r="Q112" s="37" t="s">
        <v>4282</v>
      </c>
      <c r="R112" s="37" t="s">
        <v>4283</v>
      </c>
      <c r="S112" s="37" t="s">
        <v>4281</v>
      </c>
      <c r="T112" s="37" t="s">
        <v>4282</v>
      </c>
      <c r="U112" s="37" t="s">
        <v>4283</v>
      </c>
      <c r="V112" s="37" t="s">
        <v>4281</v>
      </c>
      <c r="W112" s="37" t="s">
        <v>4282</v>
      </c>
      <c r="X112" s="37" t="s">
        <v>4283</v>
      </c>
      <c r="Y112" s="37" t="s">
        <v>4281</v>
      </c>
      <c r="Z112" s="37" t="s">
        <v>4282</v>
      </c>
      <c r="AA112" s="37" t="s">
        <v>4283</v>
      </c>
      <c r="AB112" s="37" t="s">
        <v>4281</v>
      </c>
      <c r="AC112" s="37" t="s">
        <v>4282</v>
      </c>
      <c r="AD112" s="37" t="s">
        <v>4283</v>
      </c>
    </row>
    <row r="113" spans="1:30" hidden="1">
      <c r="A113" s="41" t="s">
        <v>4285</v>
      </c>
      <c r="B113" s="42"/>
      <c r="C113" s="36"/>
      <c r="D113" s="40" t="s">
        <v>4284</v>
      </c>
      <c r="E113" s="40" t="s">
        <v>4284</v>
      </c>
      <c r="F113" s="40" t="s">
        <v>4284</v>
      </c>
      <c r="G113" s="40" t="s">
        <v>4284</v>
      </c>
      <c r="H113" s="40" t="s">
        <v>4284</v>
      </c>
      <c r="I113" s="40" t="s">
        <v>4284</v>
      </c>
      <c r="J113" s="40" t="s">
        <v>4284</v>
      </c>
      <c r="K113" s="40" t="s">
        <v>4284</v>
      </c>
      <c r="L113" s="40" t="s">
        <v>4284</v>
      </c>
      <c r="M113" s="40" t="s">
        <v>4284</v>
      </c>
      <c r="N113" s="40" t="s">
        <v>4284</v>
      </c>
      <c r="O113" s="40" t="s">
        <v>4284</v>
      </c>
      <c r="P113" s="40" t="s">
        <v>4284</v>
      </c>
      <c r="Q113" s="40" t="s">
        <v>4284</v>
      </c>
      <c r="R113" s="40" t="s">
        <v>4284</v>
      </c>
      <c r="S113" s="40" t="s">
        <v>4284</v>
      </c>
      <c r="T113" s="40" t="s">
        <v>4284</v>
      </c>
      <c r="U113" s="40" t="s">
        <v>4284</v>
      </c>
      <c r="V113" s="40" t="s">
        <v>4284</v>
      </c>
      <c r="W113" s="40" t="s">
        <v>4284</v>
      </c>
      <c r="X113" s="40" t="s">
        <v>4284</v>
      </c>
      <c r="Y113" s="40" t="s">
        <v>4284</v>
      </c>
      <c r="Z113" s="40" t="s">
        <v>4284</v>
      </c>
      <c r="AA113" s="40" t="s">
        <v>4284</v>
      </c>
      <c r="AB113" s="40" t="s">
        <v>4284</v>
      </c>
      <c r="AC113" s="40" t="s">
        <v>4284</v>
      </c>
      <c r="AD113" s="40" t="s">
        <v>4284</v>
      </c>
    </row>
    <row r="114" spans="1:30" hidden="1">
      <c r="A114" s="44" t="s">
        <v>4286</v>
      </c>
      <c r="B114" s="45"/>
      <c r="C114" s="66"/>
      <c r="D114" s="40"/>
      <c r="E114" s="40"/>
      <c r="F114" s="40"/>
      <c r="G114" s="43"/>
      <c r="H114" s="67"/>
      <c r="I114" s="67"/>
    </row>
    <row r="115" spans="1:30" hidden="1">
      <c r="A115" s="45"/>
      <c r="B115" s="45" t="s">
        <v>4287</v>
      </c>
      <c r="C115" s="62">
        <v>1</v>
      </c>
      <c r="D115" s="46">
        <f>A126273866F_Latest</f>
        <v>2608.6550000000002</v>
      </c>
      <c r="E115" s="46">
        <f>A126297194W_Latest</f>
        <v>1306.8440000000001</v>
      </c>
      <c r="F115" s="46">
        <f>A126285530X_Latest</f>
        <v>1301.8109999999999</v>
      </c>
      <c r="G115" s="46">
        <f>A126275162V_Latest</f>
        <v>782.2</v>
      </c>
      <c r="H115" s="46">
        <f>A126298490J_Latest</f>
        <v>415.959</v>
      </c>
      <c r="I115" s="46">
        <f>A126286826C_Latest</f>
        <v>366.24099999999999</v>
      </c>
      <c r="J115" s="46">
        <f>A126274298L_Latest</f>
        <v>667.88400000000001</v>
      </c>
      <c r="K115" s="46">
        <f>A126297626R_Latest</f>
        <v>339.1</v>
      </c>
      <c r="L115" s="46">
        <f>A126285962C_Latest</f>
        <v>328.78399999999999</v>
      </c>
      <c r="M115" s="46">
        <f>A126275378F_Latest</f>
        <v>555.76599999999996</v>
      </c>
      <c r="N115" s="46">
        <f>A126298706J_Latest</f>
        <v>264.92</v>
      </c>
      <c r="O115" s="46">
        <f>A126287042X_Latest</f>
        <v>290.846</v>
      </c>
      <c r="P115" s="46">
        <f>A126275594X_Latest</f>
        <v>178.13399999999999</v>
      </c>
      <c r="Q115" s="46">
        <f>A126298922A_Latest</f>
        <v>83.122</v>
      </c>
      <c r="R115" s="46">
        <f>A126287258K_Latest</f>
        <v>95.013000000000005</v>
      </c>
      <c r="S115" s="46">
        <f>A126274514V_Latest</f>
        <v>297.762</v>
      </c>
      <c r="T115" s="46">
        <f>A126297842J_Latest</f>
        <v>141.96</v>
      </c>
      <c r="U115" s="46">
        <f>A126286178T_Latest</f>
        <v>155.80199999999999</v>
      </c>
      <c r="V115" s="46">
        <f>A126274730L_Latest</f>
        <v>49.427999999999997</v>
      </c>
      <c r="W115" s="46">
        <f>A126298058W_Latest</f>
        <v>22.219000000000001</v>
      </c>
      <c r="X115" s="46">
        <f>A126286394K_Latest</f>
        <v>27.209</v>
      </c>
      <c r="Y115" s="46">
        <f>A126274946X_Latest</f>
        <v>22.62</v>
      </c>
      <c r="Z115" s="46">
        <f>A126298274R_Latest</f>
        <v>10.608000000000001</v>
      </c>
      <c r="AA115" s="46">
        <f>A126286610T_Latest</f>
        <v>12.012</v>
      </c>
      <c r="AB115" s="46">
        <f>A126274082A_Latest</f>
        <v>54.859000000000002</v>
      </c>
      <c r="AC115" s="46">
        <f>A126297410C_Latest</f>
        <v>28.957000000000001</v>
      </c>
      <c r="AD115" s="46">
        <f>A126285746K_Latest</f>
        <v>25.902999999999999</v>
      </c>
    </row>
    <row r="116" spans="1:30" hidden="1">
      <c r="A116" s="45"/>
      <c r="B116" s="45" t="s">
        <v>4288</v>
      </c>
      <c r="C116" s="62">
        <v>2</v>
      </c>
      <c r="D116" s="46">
        <f>A126273894R_Latest</f>
        <v>11423.216</v>
      </c>
      <c r="E116" s="46">
        <f>A126297222V_Latest</f>
        <v>5979.2929999999997</v>
      </c>
      <c r="F116" s="46">
        <f>A126285558A_Latest</f>
        <v>5443.9229999999998</v>
      </c>
      <c r="G116" s="46">
        <f>A126275190C_Latest</f>
        <v>3610.3490000000002</v>
      </c>
      <c r="H116" s="46">
        <f>A126298518X_Latest</f>
        <v>1883.2380000000001</v>
      </c>
      <c r="I116" s="46">
        <f>A126286854L_Latest</f>
        <v>1727.1110000000001</v>
      </c>
      <c r="J116" s="46">
        <f>A126274326K_Latest</f>
        <v>3006.3009999999999</v>
      </c>
      <c r="K116" s="46">
        <f>A126297654X_Latest</f>
        <v>1567.771</v>
      </c>
      <c r="L116" s="46">
        <f>A126285990L_Latest</f>
        <v>1438.53</v>
      </c>
      <c r="M116" s="46">
        <f>A126275406C_Latest</f>
        <v>2292.7550000000001</v>
      </c>
      <c r="N116" s="46">
        <f>A126298734T_Latest</f>
        <v>1186.528</v>
      </c>
      <c r="O116" s="46">
        <f>A126287070J_Latest</f>
        <v>1106.2260000000001</v>
      </c>
      <c r="P116" s="46">
        <f>A126275622W_Latest</f>
        <v>753.11400000000003</v>
      </c>
      <c r="Q116" s="46">
        <f>A126298950K_Latest</f>
        <v>405.92200000000003</v>
      </c>
      <c r="R116" s="46">
        <f>A126287286V_Latest</f>
        <v>347.19200000000001</v>
      </c>
      <c r="S116" s="46">
        <f>A126274542C_Latest</f>
        <v>1233.4259999999999</v>
      </c>
      <c r="T116" s="46">
        <f>A126297870T_Latest</f>
        <v>667.673</v>
      </c>
      <c r="U116" s="46">
        <f>A126286206R_Latest</f>
        <v>565.75300000000004</v>
      </c>
      <c r="V116" s="46">
        <f>A126274758R_Latest</f>
        <v>229.11799999999999</v>
      </c>
      <c r="W116" s="46">
        <f>A126298086F_Latest</f>
        <v>120.143</v>
      </c>
      <c r="X116" s="46">
        <f>A126286422J_Latest</f>
        <v>108.974</v>
      </c>
      <c r="Y116" s="46">
        <f>A126274974J_Latest</f>
        <v>92.635999999999996</v>
      </c>
      <c r="Z116" s="46">
        <f>A126298302L_Latest</f>
        <v>45.526000000000003</v>
      </c>
      <c r="AA116" s="46">
        <f>A126286638V_Latest</f>
        <v>47.11</v>
      </c>
      <c r="AB116" s="46">
        <f>A126274110X_Latest</f>
        <v>205.518</v>
      </c>
      <c r="AC116" s="46">
        <f>A126297438F_Latest</f>
        <v>102.492</v>
      </c>
      <c r="AD116" s="46">
        <f>A126285774V_Latest</f>
        <v>103.026</v>
      </c>
    </row>
    <row r="117" spans="1:30" hidden="1">
      <c r="A117" s="44" t="s">
        <v>4289</v>
      </c>
      <c r="B117" s="45"/>
      <c r="C117" s="62">
        <v>3</v>
      </c>
      <c r="D117" s="46">
        <f>A126273910C_Latest</f>
        <v>14031.870999999999</v>
      </c>
      <c r="E117" s="46">
        <f>A126297238L_Latest</f>
        <v>7286.1369999999997</v>
      </c>
      <c r="F117" s="46">
        <f>A126285574A_Latest</f>
        <v>6745.7340000000004</v>
      </c>
      <c r="G117" s="46">
        <f>A126275206K_Latest</f>
        <v>4392.55</v>
      </c>
      <c r="H117" s="46">
        <f>A126298534X_Latest</f>
        <v>2299.1970000000001</v>
      </c>
      <c r="I117" s="46">
        <f>A126286870L_Latest</f>
        <v>2093.3519999999999</v>
      </c>
      <c r="J117" s="46">
        <f>A126274342K_Latest</f>
        <v>3674.1849999999999</v>
      </c>
      <c r="K117" s="46">
        <f>A126297670X_Latest</f>
        <v>1906.87</v>
      </c>
      <c r="L117" s="46">
        <f>A126286006W_Latest</f>
        <v>1767.3140000000001</v>
      </c>
      <c r="M117" s="46">
        <f>A126275422C_Latest</f>
        <v>2848.5210000000002</v>
      </c>
      <c r="N117" s="46">
        <f>A126298750T_Latest</f>
        <v>1451.4480000000001</v>
      </c>
      <c r="O117" s="46">
        <f>A126287086A_Latest</f>
        <v>1397.0719999999999</v>
      </c>
      <c r="P117" s="46">
        <f>A126275638R_Latest</f>
        <v>931.24900000000002</v>
      </c>
      <c r="Q117" s="46">
        <f>A126298966C_Latest</f>
        <v>489.04399999999998</v>
      </c>
      <c r="R117" s="46">
        <f>A126287302J_Latest</f>
        <v>442.20499999999998</v>
      </c>
      <c r="S117" s="46">
        <f>A126274558W_Latest</f>
        <v>1531.1880000000001</v>
      </c>
      <c r="T117" s="46">
        <f>A126297886K_Latest</f>
        <v>809.63300000000004</v>
      </c>
      <c r="U117" s="46">
        <f>A126286222R_Latest</f>
        <v>721.55499999999995</v>
      </c>
      <c r="V117" s="46">
        <f>A126274774R_Latest</f>
        <v>278.54599999999999</v>
      </c>
      <c r="W117" s="46">
        <f>A126298102V_Latest</f>
        <v>142.36199999999999</v>
      </c>
      <c r="X117" s="46">
        <f>A126286438A_Latest</f>
        <v>136.184</v>
      </c>
      <c r="Y117" s="46">
        <f>A126274990J_Latest</f>
        <v>115.25700000000001</v>
      </c>
      <c r="Z117" s="46">
        <f>A126298318F_Latest</f>
        <v>56.134</v>
      </c>
      <c r="AA117" s="46">
        <f>A126286654V_Latest</f>
        <v>59.122999999999998</v>
      </c>
      <c r="AB117" s="46">
        <f>A126274126T_Latest</f>
        <v>260.37700000000001</v>
      </c>
      <c r="AC117" s="46">
        <f>A126297454F_Latest</f>
        <v>131.44800000000001</v>
      </c>
      <c r="AD117" s="46">
        <f>A126285790V_Latest</f>
        <v>128.929</v>
      </c>
    </row>
    <row r="118" spans="1:30" hidden="1">
      <c r="A118" s="41" t="s">
        <v>4287</v>
      </c>
      <c r="B118" s="42"/>
      <c r="C118" s="62">
        <v>4</v>
      </c>
      <c r="D118" s="46"/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  <c r="AA118" s="46"/>
      <c r="AB118" s="46"/>
      <c r="AC118" s="46"/>
      <c r="AD118" s="46"/>
    </row>
    <row r="119" spans="1:30" hidden="1">
      <c r="A119" s="44" t="s">
        <v>4290</v>
      </c>
      <c r="B119" s="45"/>
      <c r="C119" s="62">
        <v>5</v>
      </c>
      <c r="D119" s="46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  <c r="AA119" s="46"/>
      <c r="AB119" s="46"/>
      <c r="AC119" s="46"/>
      <c r="AD119" s="46"/>
    </row>
    <row r="120" spans="1:30" hidden="1">
      <c r="A120" s="44"/>
      <c r="B120" s="45" t="s">
        <v>4291</v>
      </c>
      <c r="C120" s="62">
        <v>6</v>
      </c>
      <c r="D120" s="46">
        <f>A126273814C_Latest</f>
        <v>1479.2370000000001</v>
      </c>
      <c r="E120" s="46">
        <f>A126297142V_Latest</f>
        <v>729.95799999999997</v>
      </c>
      <c r="F120" s="46">
        <f>A126285478A_Latest</f>
        <v>749.279</v>
      </c>
      <c r="G120" s="46">
        <f>A126275110T_Latest</f>
        <v>446.57600000000002</v>
      </c>
      <c r="H120" s="46">
        <f>A126298438X_Latest</f>
        <v>229.40799999999999</v>
      </c>
      <c r="I120" s="46">
        <f>A126286774L_Latest</f>
        <v>217.16800000000001</v>
      </c>
      <c r="J120" s="46">
        <f>A126274246K_Latest</f>
        <v>387.72</v>
      </c>
      <c r="K120" s="46">
        <f>A126297574X_Latest</f>
        <v>204.10499999999999</v>
      </c>
      <c r="L120" s="46">
        <f>A126285910A_Latest</f>
        <v>183.614</v>
      </c>
      <c r="M120" s="46">
        <f>A126275326C_Latest</f>
        <v>310.61</v>
      </c>
      <c r="N120" s="46">
        <f>A126298654T_Latest</f>
        <v>141.34100000000001</v>
      </c>
      <c r="O120" s="46">
        <f>A126286990F_Latest</f>
        <v>169.26900000000001</v>
      </c>
      <c r="P120" s="46">
        <f>A126275542W_Latest</f>
        <v>103.52500000000001</v>
      </c>
      <c r="Q120" s="46">
        <f>A126298870K_Latest</f>
        <v>51.066000000000003</v>
      </c>
      <c r="R120" s="46">
        <f>A126287206J_Latest</f>
        <v>52.457999999999998</v>
      </c>
      <c r="S120" s="46">
        <f>A126274462C_Latest</f>
        <v>165.15199999999999</v>
      </c>
      <c r="T120" s="46">
        <f>A126297790T_Latest</f>
        <v>72.081999999999994</v>
      </c>
      <c r="U120" s="46">
        <f>A126286126R_Latest</f>
        <v>93.07</v>
      </c>
      <c r="V120" s="46">
        <f>A126274678R_Latest</f>
        <v>25.17</v>
      </c>
      <c r="W120" s="46">
        <f>A126298006V_Latest</f>
        <v>10.914</v>
      </c>
      <c r="X120" s="46">
        <f>A126286342J_Latest</f>
        <v>14.256</v>
      </c>
      <c r="Y120" s="46">
        <f>A126274894J_Latest</f>
        <v>13.157</v>
      </c>
      <c r="Z120" s="46">
        <f>A126298222L_Latest</f>
        <v>5.9550000000000001</v>
      </c>
      <c r="AA120" s="46">
        <f>A126286558V_Latest</f>
        <v>7.202</v>
      </c>
      <c r="AB120" s="46">
        <f>A126274030X_Latest</f>
        <v>27.327000000000002</v>
      </c>
      <c r="AC120" s="46">
        <f>A126297358F_Latest</f>
        <v>15.086</v>
      </c>
      <c r="AD120" s="46">
        <f>A126285694V_Latest</f>
        <v>12.241</v>
      </c>
    </row>
    <row r="121" spans="1:30" hidden="1">
      <c r="A121" s="45"/>
      <c r="B121" s="45" t="s">
        <v>4292</v>
      </c>
      <c r="C121" s="62">
        <v>7</v>
      </c>
      <c r="D121" s="46">
        <f>A126273794F_Latest</f>
        <v>1129.4169999999999</v>
      </c>
      <c r="E121" s="46">
        <f>A126297122K_Latest</f>
        <v>576.88499999999999</v>
      </c>
      <c r="F121" s="46">
        <f>A126285458T_Latest</f>
        <v>552.53200000000004</v>
      </c>
      <c r="G121" s="46">
        <f>A126275090V_Latest</f>
        <v>335.62400000000002</v>
      </c>
      <c r="H121" s="46">
        <f>A126298418R_Latest</f>
        <v>186.55199999999999</v>
      </c>
      <c r="I121" s="46">
        <f>A126286754C_Latest</f>
        <v>149.07300000000001</v>
      </c>
      <c r="J121" s="46">
        <f>A126274226A_Latest</f>
        <v>280.16399999999999</v>
      </c>
      <c r="K121" s="46">
        <f>A126297554R_Latest</f>
        <v>134.994</v>
      </c>
      <c r="L121" s="46">
        <f>A126285890C_Latest</f>
        <v>145.16999999999999</v>
      </c>
      <c r="M121" s="46">
        <f>A126275306V_Latest</f>
        <v>245.155</v>
      </c>
      <c r="N121" s="46">
        <f>A126298634J_Latest</f>
        <v>123.57899999999999</v>
      </c>
      <c r="O121" s="46">
        <f>A126286970W_Latest</f>
        <v>121.577</v>
      </c>
      <c r="P121" s="46">
        <f>A126275522L_Latest</f>
        <v>74.61</v>
      </c>
      <c r="Q121" s="46">
        <f>A126298850A_Latest</f>
        <v>32.055</v>
      </c>
      <c r="R121" s="46">
        <f>A126287186K_Latest</f>
        <v>42.554000000000002</v>
      </c>
      <c r="S121" s="46">
        <f>A126274442V_Latest</f>
        <v>132.61000000000001</v>
      </c>
      <c r="T121" s="46">
        <f>A126297770J_Latest</f>
        <v>69.878</v>
      </c>
      <c r="U121" s="46">
        <f>A126286106F_Latest</f>
        <v>62.731999999999999</v>
      </c>
      <c r="V121" s="46">
        <f>A126274658F_Latest</f>
        <v>24.257999999999999</v>
      </c>
      <c r="W121" s="46">
        <f>A126297986V_Latest</f>
        <v>11.305</v>
      </c>
      <c r="X121" s="46">
        <f>A126286322X_Latest</f>
        <v>12.954000000000001</v>
      </c>
      <c r="Y121" s="46">
        <f>A126274874X_Latest</f>
        <v>9.4629999999999992</v>
      </c>
      <c r="Z121" s="46">
        <f>A126298202C_Latest</f>
        <v>4.6529999999999996</v>
      </c>
      <c r="AA121" s="46">
        <f>A126286538K_Latest</f>
        <v>4.8099999999999996</v>
      </c>
      <c r="AB121" s="46">
        <f>A126274010R_Latest</f>
        <v>27.532</v>
      </c>
      <c r="AC121" s="46">
        <f>A126297338W_Latest</f>
        <v>13.87</v>
      </c>
      <c r="AD121" s="46">
        <f>A126285674K_Latest</f>
        <v>13.662000000000001</v>
      </c>
    </row>
    <row r="122" spans="1:30" hidden="1">
      <c r="A122" s="44" t="s">
        <v>4289</v>
      </c>
      <c r="B122" s="44"/>
      <c r="C122" s="62">
        <v>8</v>
      </c>
      <c r="D122" s="46">
        <f>A126273866F_Latest</f>
        <v>2608.6550000000002</v>
      </c>
      <c r="E122" s="46">
        <f>A126297194W_Latest</f>
        <v>1306.8440000000001</v>
      </c>
      <c r="F122" s="46">
        <f>A126285530X_Latest</f>
        <v>1301.8109999999999</v>
      </c>
      <c r="G122" s="46">
        <f>A126275162V_Latest</f>
        <v>782.2</v>
      </c>
      <c r="H122" s="46">
        <f>A126298490J_Latest</f>
        <v>415.959</v>
      </c>
      <c r="I122" s="46">
        <f>A126286826C_Latest</f>
        <v>366.24099999999999</v>
      </c>
      <c r="J122" s="46">
        <f>A126274298L_Latest</f>
        <v>667.88400000000001</v>
      </c>
      <c r="K122" s="46">
        <f>A126297626R_Latest</f>
        <v>339.1</v>
      </c>
      <c r="L122" s="46">
        <f>A126285962C_Latest</f>
        <v>328.78399999999999</v>
      </c>
      <c r="M122" s="46">
        <f>A126275378F_Latest</f>
        <v>555.76599999999996</v>
      </c>
      <c r="N122" s="46">
        <f>A126298706J_Latest</f>
        <v>264.92</v>
      </c>
      <c r="O122" s="46">
        <f>A126287042X_Latest</f>
        <v>290.846</v>
      </c>
      <c r="P122" s="46">
        <f>A126275594X_Latest</f>
        <v>178.13399999999999</v>
      </c>
      <c r="Q122" s="46">
        <f>A126298922A_Latest</f>
        <v>83.122</v>
      </c>
      <c r="R122" s="46">
        <f>A126287258K_Latest</f>
        <v>95.013000000000005</v>
      </c>
      <c r="S122" s="46">
        <f>A126274514V_Latest</f>
        <v>297.762</v>
      </c>
      <c r="T122" s="46">
        <f>A126297842J_Latest</f>
        <v>141.96</v>
      </c>
      <c r="U122" s="46">
        <f>A126286178T_Latest</f>
        <v>155.80199999999999</v>
      </c>
      <c r="V122" s="46">
        <f>A126274730L_Latest</f>
        <v>49.427999999999997</v>
      </c>
      <c r="W122" s="46">
        <f>A126298058W_Latest</f>
        <v>22.219000000000001</v>
      </c>
      <c r="X122" s="46">
        <f>A126286394K_Latest</f>
        <v>27.209</v>
      </c>
      <c r="Y122" s="46">
        <f>A126274946X_Latest</f>
        <v>22.62</v>
      </c>
      <c r="Z122" s="46">
        <f>A126298274R_Latest</f>
        <v>10.608000000000001</v>
      </c>
      <c r="AA122" s="46">
        <f>A126286610T_Latest</f>
        <v>12.012</v>
      </c>
      <c r="AB122" s="46">
        <f>A126274082A_Latest</f>
        <v>54.859000000000002</v>
      </c>
      <c r="AC122" s="46">
        <f>A126297410C_Latest</f>
        <v>28.957000000000001</v>
      </c>
      <c r="AD122" s="46">
        <f>A126285746K_Latest</f>
        <v>25.902999999999999</v>
      </c>
    </row>
    <row r="123" spans="1:30" hidden="1">
      <c r="A123" s="41" t="s">
        <v>4292</v>
      </c>
      <c r="B123" s="42"/>
      <c r="C123" s="62">
        <v>9</v>
      </c>
      <c r="D123" s="46"/>
      <c r="E123" s="46"/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</row>
    <row r="124" spans="1:30" hidden="1">
      <c r="A124" s="44" t="s">
        <v>4293</v>
      </c>
      <c r="B124" s="50"/>
      <c r="C124" s="62">
        <v>10</v>
      </c>
      <c r="D124" s="46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  <c r="AA124" s="46"/>
      <c r="AB124" s="46"/>
      <c r="AC124" s="46"/>
      <c r="AD124" s="46"/>
    </row>
    <row r="125" spans="1:30" hidden="1">
      <c r="A125" s="45"/>
      <c r="B125" s="51" t="s">
        <v>4294</v>
      </c>
      <c r="C125" s="62">
        <v>11</v>
      </c>
      <c r="D125" s="46">
        <f>A126273870W_Latest</f>
        <v>503.18900000000002</v>
      </c>
      <c r="E125" s="46">
        <f>A126297198F_Latest</f>
        <v>263.60899999999998</v>
      </c>
      <c r="F125" s="46">
        <f>A126285534J_Latest</f>
        <v>239.58</v>
      </c>
      <c r="G125" s="46">
        <f>A126275166C_Latest</f>
        <v>152.12899999999999</v>
      </c>
      <c r="H125" s="46">
        <f>A126298494T_Latest</f>
        <v>88.153999999999996</v>
      </c>
      <c r="I125" s="46">
        <f>A126286830V_Latest</f>
        <v>63.975000000000001</v>
      </c>
      <c r="J125" s="46">
        <f>A126274302T_Latest</f>
        <v>131.58799999999999</v>
      </c>
      <c r="K125" s="46">
        <f>A126297630F_Latest</f>
        <v>70.555999999999997</v>
      </c>
      <c r="L125" s="46">
        <f>A126285966L_Latest</f>
        <v>61.031999999999996</v>
      </c>
      <c r="M125" s="46">
        <f>A126275382W_Latest</f>
        <v>106.351</v>
      </c>
      <c r="N125" s="46">
        <f>A126298710X_Latest</f>
        <v>52.238999999999997</v>
      </c>
      <c r="O125" s="46">
        <f>A126287046J_Latest</f>
        <v>54.112000000000002</v>
      </c>
      <c r="P125" s="46">
        <f>A126275598J_Latest</f>
        <v>31.957999999999998</v>
      </c>
      <c r="Q125" s="46">
        <f>A126298926K_Latest</f>
        <v>12.954000000000001</v>
      </c>
      <c r="R125" s="46">
        <f>A126287262A_Latest</f>
        <v>19.004000000000001</v>
      </c>
      <c r="S125" s="46">
        <f>A126274518C_Latest</f>
        <v>54.872999999999998</v>
      </c>
      <c r="T125" s="46">
        <f>A126297846T_Latest</f>
        <v>26.959</v>
      </c>
      <c r="U125" s="46">
        <f>A126286182J_Latest</f>
        <v>27.914999999999999</v>
      </c>
      <c r="V125" s="46">
        <f>A126274734W_Latest</f>
        <v>9.2469999999999999</v>
      </c>
      <c r="W125" s="46">
        <f>A126298062L_Latest</f>
        <v>3.8250000000000002</v>
      </c>
      <c r="X125" s="46">
        <f>A126286398V_Latest</f>
        <v>5.4219999999999997</v>
      </c>
      <c r="Y125" s="46">
        <f>A126274950R_Latest</f>
        <v>3.6669999999999998</v>
      </c>
      <c r="Z125" s="46">
        <f>A126298278X_Latest</f>
        <v>1.8220000000000001</v>
      </c>
      <c r="AA125" s="46">
        <f>A126286614A_Latest</f>
        <v>1.845</v>
      </c>
      <c r="AB125" s="46">
        <f>A126274086K_Latest</f>
        <v>13.375</v>
      </c>
      <c r="AC125" s="46">
        <f>A126297414L_Latest</f>
        <v>7.1020000000000003</v>
      </c>
      <c r="AD125" s="46">
        <f>A126285750A_Latest</f>
        <v>6.2729999999999997</v>
      </c>
    </row>
    <row r="126" spans="1:30" hidden="1">
      <c r="A126" s="45"/>
      <c r="B126" s="51" t="s">
        <v>4295</v>
      </c>
      <c r="C126" s="62">
        <v>12</v>
      </c>
      <c r="D126" s="46">
        <f>A126273874F_Latest</f>
        <v>610.58100000000002</v>
      </c>
      <c r="E126" s="46">
        <f>A126297202K_Latest</f>
        <v>306.221</v>
      </c>
      <c r="F126" s="46">
        <f>A126285538T_Latest</f>
        <v>304.36</v>
      </c>
      <c r="G126" s="46">
        <f>A126275170V_Latest</f>
        <v>179.101</v>
      </c>
      <c r="H126" s="46">
        <f>A126298498A_Latest</f>
        <v>96.566000000000003</v>
      </c>
      <c r="I126" s="46">
        <f>A126286834C_Latest</f>
        <v>82.534999999999997</v>
      </c>
      <c r="J126" s="46">
        <f>A126274306A_Latest</f>
        <v>144.42400000000001</v>
      </c>
      <c r="K126" s="46">
        <f>A126297634R_Latest</f>
        <v>62.457999999999998</v>
      </c>
      <c r="L126" s="46">
        <f>A126285970C_Latest</f>
        <v>81.965999999999994</v>
      </c>
      <c r="M126" s="46">
        <f>A126275386F_Latest</f>
        <v>136.035</v>
      </c>
      <c r="N126" s="46">
        <f>A126298714J_Latest</f>
        <v>69.171999999999997</v>
      </c>
      <c r="O126" s="46">
        <f>A126287050X_Latest</f>
        <v>66.863</v>
      </c>
      <c r="P126" s="46">
        <f>A126275602L_Latest</f>
        <v>41.798999999999999</v>
      </c>
      <c r="Q126" s="46">
        <f>A126298930A_Latest</f>
        <v>18.853000000000002</v>
      </c>
      <c r="R126" s="46">
        <f>A126287266K_Latest</f>
        <v>22.946000000000002</v>
      </c>
      <c r="S126" s="46">
        <f>A126274522V_Latest</f>
        <v>75.049000000000007</v>
      </c>
      <c r="T126" s="46">
        <f>A126297850J_Latest</f>
        <v>42.473999999999997</v>
      </c>
      <c r="U126" s="46">
        <f>A126286186T_Latest</f>
        <v>32.575000000000003</v>
      </c>
      <c r="V126" s="46">
        <f>A126274738F_Latest</f>
        <v>14.6</v>
      </c>
      <c r="W126" s="46">
        <f>A126298066W_Latest</f>
        <v>7.4790000000000001</v>
      </c>
      <c r="X126" s="46">
        <f>A126286402X_Latest</f>
        <v>7.1210000000000004</v>
      </c>
      <c r="Y126" s="46">
        <f>A126274954X_Latest</f>
        <v>5.5960000000000001</v>
      </c>
      <c r="Z126" s="46">
        <f>A126298282R_Latest</f>
        <v>2.63</v>
      </c>
      <c r="AA126" s="46">
        <f>A126286618K_Latest</f>
        <v>2.9660000000000002</v>
      </c>
      <c r="AB126" s="46">
        <f>A126274090A_Latest</f>
        <v>13.977</v>
      </c>
      <c r="AC126" s="46">
        <f>A126297418W_Latest</f>
        <v>6.5890000000000004</v>
      </c>
      <c r="AD126" s="46">
        <f>A126285754K_Latest</f>
        <v>7.3879999999999999</v>
      </c>
    </row>
    <row r="127" spans="1:30" hidden="1">
      <c r="A127" s="44" t="s">
        <v>4296</v>
      </c>
      <c r="B127" s="45"/>
      <c r="C127" s="62">
        <v>13</v>
      </c>
      <c r="D127" s="46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  <c r="AA127" s="46"/>
      <c r="AB127" s="46"/>
      <c r="AC127" s="46"/>
      <c r="AD127" s="46"/>
    </row>
    <row r="128" spans="1:30" hidden="1">
      <c r="A128" s="45"/>
      <c r="B128" s="45" t="s">
        <v>4297</v>
      </c>
      <c r="C128" s="62">
        <v>14</v>
      </c>
      <c r="D128" s="46">
        <f>A126273798R_Latest</f>
        <v>625.99599999999998</v>
      </c>
      <c r="E128" s="46">
        <f>A126297126V_Latest</f>
        <v>334.55599999999998</v>
      </c>
      <c r="F128" s="46">
        <f>A126285462J_Latest</f>
        <v>291.43900000000002</v>
      </c>
      <c r="G128" s="46">
        <f>A126275094C_Latest</f>
        <v>186.232</v>
      </c>
      <c r="H128" s="46">
        <f>A126298422F_Latest</f>
        <v>107.82299999999999</v>
      </c>
      <c r="I128" s="46">
        <f>A126286758L_Latest</f>
        <v>78.409000000000006</v>
      </c>
      <c r="J128" s="46">
        <f>A126274230T_Latest</f>
        <v>168.35499999999999</v>
      </c>
      <c r="K128" s="46">
        <f>A126297558X_Latest</f>
        <v>91.453000000000003</v>
      </c>
      <c r="L128" s="46">
        <f>A126285894L_Latest</f>
        <v>76.902000000000001</v>
      </c>
      <c r="M128" s="46">
        <f>A126275310K_Latest</f>
        <v>127.2</v>
      </c>
      <c r="N128" s="46">
        <f>A126298638T_Latest</f>
        <v>61.957000000000001</v>
      </c>
      <c r="O128" s="46">
        <f>A126286974F_Latest</f>
        <v>65.244</v>
      </c>
      <c r="P128" s="46">
        <f>A126275526W_Latest</f>
        <v>38.417000000000002</v>
      </c>
      <c r="Q128" s="46">
        <f>A126298854K_Latest</f>
        <v>16.768000000000001</v>
      </c>
      <c r="R128" s="46">
        <f>A126287190A_Latest</f>
        <v>21.649000000000001</v>
      </c>
      <c r="S128" s="46">
        <f>A126274446C_Latest</f>
        <v>73.003</v>
      </c>
      <c r="T128" s="46">
        <f>A126297774T_Latest</f>
        <v>40.384999999999998</v>
      </c>
      <c r="U128" s="46">
        <f>A126286110W_Latest</f>
        <v>32.618000000000002</v>
      </c>
      <c r="V128" s="46">
        <f>A126274662W_Latest</f>
        <v>12.074</v>
      </c>
      <c r="W128" s="46">
        <f>A126297990K_Latest</f>
        <v>5.1520000000000001</v>
      </c>
      <c r="X128" s="46">
        <f>A126286326J_Latest</f>
        <v>6.9219999999999997</v>
      </c>
      <c r="Y128" s="46">
        <f>A126274878J_Latest</f>
        <v>4.758</v>
      </c>
      <c r="Z128" s="46">
        <f>A126298206L_Latest</f>
        <v>2.6480000000000001</v>
      </c>
      <c r="AA128" s="46">
        <f>A126286542A_Latest</f>
        <v>2.11</v>
      </c>
      <c r="AB128" s="46">
        <f>A126274014X_Latest</f>
        <v>15.957000000000001</v>
      </c>
      <c r="AC128" s="46">
        <f>A126297342L_Latest</f>
        <v>8.3699999999999992</v>
      </c>
      <c r="AD128" s="46">
        <f>A126285678V_Latest</f>
        <v>7.5869999999999997</v>
      </c>
    </row>
    <row r="129" spans="1:30" hidden="1">
      <c r="A129" s="45"/>
      <c r="B129" s="45" t="s">
        <v>4298</v>
      </c>
      <c r="C129" s="62">
        <v>15</v>
      </c>
      <c r="D129" s="46">
        <f>A126273802V_Latest</f>
        <v>488.49200000000002</v>
      </c>
      <c r="E129" s="46">
        <f>A126297130K_Latest</f>
        <v>234.53299999999999</v>
      </c>
      <c r="F129" s="46">
        <f>A126285466T_Latest</f>
        <v>253.959</v>
      </c>
      <c r="G129" s="46">
        <f>A126275098L_Latest</f>
        <v>147.41</v>
      </c>
      <c r="H129" s="46">
        <f>A126298426R_Latest</f>
        <v>78.091999999999999</v>
      </c>
      <c r="I129" s="46">
        <f>A126286762C_Latest</f>
        <v>69.317999999999998</v>
      </c>
      <c r="J129" s="46">
        <f>A126274234A_Latest</f>
        <v>107.7</v>
      </c>
      <c r="K129" s="46">
        <f>A126297562R_Latest</f>
        <v>42.097000000000001</v>
      </c>
      <c r="L129" s="46">
        <f>A126285898W_Latest</f>
        <v>65.602999999999994</v>
      </c>
      <c r="M129" s="46">
        <f>A126275314V_Latest</f>
        <v>115.235</v>
      </c>
      <c r="N129" s="46">
        <f>A126298642J_Latest</f>
        <v>59.64</v>
      </c>
      <c r="O129" s="46">
        <f>A126286978R_Latest</f>
        <v>55.594999999999999</v>
      </c>
      <c r="P129" s="46">
        <f>A126275530L_Latest</f>
        <v>35.253</v>
      </c>
      <c r="Q129" s="46">
        <f>A126298858V_Latest</f>
        <v>15.038</v>
      </c>
      <c r="R129" s="46">
        <f>A126287194K_Latest</f>
        <v>20.213999999999999</v>
      </c>
      <c r="S129" s="46">
        <f>A126274450V_Latest</f>
        <v>56.898000000000003</v>
      </c>
      <c r="T129" s="46">
        <f>A126297778A_Latest</f>
        <v>27.507999999999999</v>
      </c>
      <c r="U129" s="46">
        <f>A126286114F_Latest</f>
        <v>29.39</v>
      </c>
      <c r="V129" s="46">
        <f>A126274666F_Latest</f>
        <v>11.574</v>
      </c>
      <c r="W129" s="46">
        <f>A126297994V_Latest</f>
        <v>5.867</v>
      </c>
      <c r="X129" s="46">
        <f>A126286330X_Latest</f>
        <v>5.7069999999999999</v>
      </c>
      <c r="Y129" s="46">
        <f>A126274882X_Latest</f>
        <v>4.5579999999999998</v>
      </c>
      <c r="Z129" s="46">
        <f>A126298210C_Latest</f>
        <v>1.857</v>
      </c>
      <c r="AA129" s="46">
        <f>A126286546K_Latest</f>
        <v>2.7</v>
      </c>
      <c r="AB129" s="46">
        <f>A126274018J_Latest</f>
        <v>9.8650000000000002</v>
      </c>
      <c r="AC129" s="46">
        <f>A126297346W_Latest</f>
        <v>4.4329999999999998</v>
      </c>
      <c r="AD129" s="46">
        <f>A126285682K_Latest</f>
        <v>5.4320000000000004</v>
      </c>
    </row>
    <row r="130" spans="1:30" hidden="1">
      <c r="A130" s="44" t="s">
        <v>4299</v>
      </c>
      <c r="B130" s="45"/>
      <c r="C130" s="62">
        <v>16</v>
      </c>
      <c r="D130" s="46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  <c r="AA130" s="46"/>
      <c r="AB130" s="46"/>
      <c r="AC130" s="46"/>
      <c r="AD130" s="46"/>
    </row>
    <row r="131" spans="1:30" hidden="1">
      <c r="A131" s="45"/>
      <c r="B131" s="45" t="s">
        <v>4300</v>
      </c>
      <c r="C131" s="62">
        <v>17</v>
      </c>
      <c r="D131" s="46">
        <f>A126273842L_Latest</f>
        <v>409.42099999999999</v>
      </c>
      <c r="E131" s="46">
        <f>A126297170C_Latest</f>
        <v>224.232</v>
      </c>
      <c r="F131" s="46">
        <f>A126285506X_Latest</f>
        <v>185.18899999999999</v>
      </c>
      <c r="G131" s="46">
        <f>A126275138V_Latest</f>
        <v>129.738</v>
      </c>
      <c r="H131" s="46">
        <f>A126298466J_Latest</f>
        <v>73.753</v>
      </c>
      <c r="I131" s="46">
        <f>A126286802K_Latest</f>
        <v>55.984999999999999</v>
      </c>
      <c r="J131" s="46">
        <f>A126274274V_Latest</f>
        <v>119.363</v>
      </c>
      <c r="K131" s="46">
        <f>A126297602W_Latest</f>
        <v>62.35</v>
      </c>
      <c r="L131" s="46">
        <f>A126285938C_Latest</f>
        <v>57.012</v>
      </c>
      <c r="M131" s="46">
        <f>A126275354L_Latest</f>
        <v>80.971999999999994</v>
      </c>
      <c r="N131" s="46">
        <f>A126298682A_Latest</f>
        <v>45.651000000000003</v>
      </c>
      <c r="O131" s="46">
        <f>A126287018X_Latest</f>
        <v>35.320999999999998</v>
      </c>
      <c r="P131" s="46">
        <f>A126275570F_Latest</f>
        <v>22.047999999999998</v>
      </c>
      <c r="Q131" s="46">
        <f>A126298898L_Latest</f>
        <v>10.686999999999999</v>
      </c>
      <c r="R131" s="46">
        <f>A126287234T_Latest</f>
        <v>11.361000000000001</v>
      </c>
      <c r="S131" s="46">
        <f>A126274490L_Latest</f>
        <v>38.353999999999999</v>
      </c>
      <c r="T131" s="46">
        <f>A126297818J_Latest</f>
        <v>21.88</v>
      </c>
      <c r="U131" s="46">
        <f>A126286154X_Latest</f>
        <v>16.472999999999999</v>
      </c>
      <c r="V131" s="46">
        <f>A126274706L_Latest</f>
        <v>7.53</v>
      </c>
      <c r="W131" s="46">
        <f>A126298034C_Latest</f>
        <v>3.681</v>
      </c>
      <c r="X131" s="46">
        <f>A126286370T_Latest</f>
        <v>3.8490000000000002</v>
      </c>
      <c r="Y131" s="46">
        <f>A126274922F_Latest</f>
        <v>2.6960000000000002</v>
      </c>
      <c r="Z131" s="46">
        <f>A126298250W_Latest</f>
        <v>1.34</v>
      </c>
      <c r="AA131" s="46">
        <f>A126286586C_Latest</f>
        <v>1.3560000000000001</v>
      </c>
      <c r="AB131" s="46">
        <f>A126274058A_Latest</f>
        <v>8.7210000000000001</v>
      </c>
      <c r="AC131" s="46">
        <f>A126297386R_Latest</f>
        <v>4.8890000000000002</v>
      </c>
      <c r="AD131" s="46">
        <f>A126285722T_Latest</f>
        <v>3.8319999999999999</v>
      </c>
    </row>
    <row r="132" spans="1:30" hidden="1">
      <c r="A132" s="45"/>
      <c r="B132" s="45" t="s">
        <v>4301</v>
      </c>
      <c r="C132" s="62">
        <v>18</v>
      </c>
      <c r="D132" s="46">
        <f>A126273758W_Latest</f>
        <v>369.351</v>
      </c>
      <c r="E132" s="46">
        <f>A126297086L_Latest</f>
        <v>176.126</v>
      </c>
      <c r="F132" s="46">
        <f>A126285422R_Latest</f>
        <v>193.22499999999999</v>
      </c>
      <c r="G132" s="46">
        <f>A126275054K_Latest</f>
        <v>119.59399999999999</v>
      </c>
      <c r="H132" s="46">
        <f>A126298382X_Latest</f>
        <v>63.38</v>
      </c>
      <c r="I132" s="46">
        <f>A126286718V_Latest</f>
        <v>56.213999999999999</v>
      </c>
      <c r="J132" s="46">
        <f>A126274190K_Latest</f>
        <v>76.662000000000006</v>
      </c>
      <c r="K132" s="46">
        <f>A126297518F_Latest</f>
        <v>32.633000000000003</v>
      </c>
      <c r="L132" s="46">
        <f>A126285854V_Latest</f>
        <v>44.029000000000003</v>
      </c>
      <c r="M132" s="46">
        <f>A126275270C_Latest</f>
        <v>72.239000000000004</v>
      </c>
      <c r="N132" s="46">
        <f>A126298598K_Latest</f>
        <v>34.488999999999997</v>
      </c>
      <c r="O132" s="46">
        <f>A126286934L_Latest</f>
        <v>37.75</v>
      </c>
      <c r="P132" s="46">
        <f>A126275486R_Latest</f>
        <v>29.654</v>
      </c>
      <c r="Q132" s="46">
        <f>A126298814T_Latest</f>
        <v>12.025</v>
      </c>
      <c r="R132" s="46">
        <f>A126287150J_Latest</f>
        <v>17.629000000000001</v>
      </c>
      <c r="S132" s="46">
        <f>A126274406K_Latest</f>
        <v>47.546999999999997</v>
      </c>
      <c r="T132" s="46">
        <f>A126297734X_Latest</f>
        <v>23.77</v>
      </c>
      <c r="U132" s="46">
        <f>A126286070R_Latest</f>
        <v>23.777000000000001</v>
      </c>
      <c r="V132" s="46">
        <f>A126274622C_Latest</f>
        <v>9.5820000000000007</v>
      </c>
      <c r="W132" s="46">
        <f>A126297950T_Latest</f>
        <v>4.218</v>
      </c>
      <c r="X132" s="46">
        <f>A126286286A_Latest</f>
        <v>5.3650000000000002</v>
      </c>
      <c r="Y132" s="46">
        <f>A126274838R_Latest</f>
        <v>3.4670000000000001</v>
      </c>
      <c r="Z132" s="46">
        <f>A126298166F_Latest</f>
        <v>1.381</v>
      </c>
      <c r="AA132" s="46">
        <f>A126286502J_Latest</f>
        <v>2.0859999999999999</v>
      </c>
      <c r="AB132" s="46">
        <f>A126273974R_Latest</f>
        <v>10.606</v>
      </c>
      <c r="AC132" s="46">
        <f>A126297302V_Latest</f>
        <v>4.2300000000000004</v>
      </c>
      <c r="AD132" s="46">
        <f>A126285638A_Latest</f>
        <v>6.3760000000000003</v>
      </c>
    </row>
    <row r="133" spans="1:30" hidden="1">
      <c r="A133" s="45"/>
      <c r="B133" s="51" t="s">
        <v>4302</v>
      </c>
      <c r="C133" s="62">
        <v>19</v>
      </c>
      <c r="D133" s="46">
        <f>A126273878R_Latest</f>
        <v>118.051</v>
      </c>
      <c r="E133" s="46">
        <f>A126297206V_Latest</f>
        <v>80.864000000000004</v>
      </c>
      <c r="F133" s="46">
        <f>A126285542J_Latest</f>
        <v>37.186999999999998</v>
      </c>
      <c r="G133" s="46">
        <f>A126275174C_Latest</f>
        <v>37</v>
      </c>
      <c r="H133" s="46">
        <f>A126298502F_Latest</f>
        <v>22.904</v>
      </c>
      <c r="I133" s="46">
        <f>A126286838L_Latest</f>
        <v>14.096</v>
      </c>
      <c r="J133" s="46">
        <f>A126274310T_Latest</f>
        <v>24.119</v>
      </c>
      <c r="K133" s="46">
        <f>A126297638X_Latest</f>
        <v>18.186</v>
      </c>
      <c r="L133" s="46">
        <f>A126285974L_Latest</f>
        <v>5.9329999999999998</v>
      </c>
      <c r="M133" s="46">
        <f>A126275390W_Latest</f>
        <v>26.27</v>
      </c>
      <c r="N133" s="46">
        <f>A126298718T_Latest</f>
        <v>18.239999999999998</v>
      </c>
      <c r="O133" s="46">
        <f>A126287054J_Latest</f>
        <v>8.0299999999999994</v>
      </c>
      <c r="P133" s="46">
        <f>A126275606W_Latest</f>
        <v>7.9820000000000002</v>
      </c>
      <c r="Q133" s="46">
        <f>A126298934K_Latest</f>
        <v>5.2389999999999999</v>
      </c>
      <c r="R133" s="46">
        <f>A126287270A_Latest</f>
        <v>2.7429999999999999</v>
      </c>
      <c r="S133" s="46">
        <f>A126274526C_Latest</f>
        <v>16.437999999999999</v>
      </c>
      <c r="T133" s="46">
        <f>A126297854T_Latest</f>
        <v>12.103</v>
      </c>
      <c r="U133" s="46">
        <f>A126286190J_Latest</f>
        <v>4.335</v>
      </c>
      <c r="V133" s="46">
        <f>A126274742W_Latest</f>
        <v>2.5529999999999999</v>
      </c>
      <c r="W133" s="46">
        <f>A126298070L_Latest</f>
        <v>1.976</v>
      </c>
      <c r="X133" s="46">
        <f>A126286406J_Latest</f>
        <v>0.57799999999999996</v>
      </c>
      <c r="Y133" s="46">
        <f>A126274958J_Latest</f>
        <v>1.0980000000000001</v>
      </c>
      <c r="Z133" s="46">
        <f>A126298286X_Latest</f>
        <v>0.78400000000000003</v>
      </c>
      <c r="AA133" s="46">
        <f>A126286622A_Latest</f>
        <v>0.314</v>
      </c>
      <c r="AB133" s="46">
        <f>A126274094K_Latest</f>
        <v>2.5910000000000002</v>
      </c>
      <c r="AC133" s="46">
        <f>A126297422L_Latest</f>
        <v>1.4319999999999999</v>
      </c>
      <c r="AD133" s="46">
        <f>A126285758V_Latest</f>
        <v>1.1579999999999999</v>
      </c>
    </row>
    <row r="134" spans="1:30" hidden="1">
      <c r="A134" s="45"/>
      <c r="B134" s="51" t="s">
        <v>4303</v>
      </c>
      <c r="C134" s="62">
        <v>20</v>
      </c>
      <c r="D134" s="46">
        <f>A126273846W_Latest</f>
        <v>142.96899999999999</v>
      </c>
      <c r="E134" s="46">
        <f>A126297174L_Latest</f>
        <v>65.168000000000006</v>
      </c>
      <c r="F134" s="46">
        <f>A126285510R_Latest</f>
        <v>77.8</v>
      </c>
      <c r="G134" s="46">
        <f>A126275142K_Latest</f>
        <v>53.927</v>
      </c>
      <c r="H134" s="46">
        <f>A126298470X_Latest</f>
        <v>30.265999999999998</v>
      </c>
      <c r="I134" s="46">
        <f>A126286806V_Latest</f>
        <v>23.661000000000001</v>
      </c>
      <c r="J134" s="46">
        <f>A126274278C_Latest</f>
        <v>25.356000000000002</v>
      </c>
      <c r="K134" s="46">
        <f>A126297606F_Latest</f>
        <v>9.6479999999999997</v>
      </c>
      <c r="L134" s="46">
        <f>A126285942V_Latest</f>
        <v>15.708</v>
      </c>
      <c r="M134" s="46">
        <f>A126275358W_Latest</f>
        <v>24.137</v>
      </c>
      <c r="N134" s="46">
        <f>A126298686K_Latest</f>
        <v>9.07</v>
      </c>
      <c r="O134" s="46">
        <f>A126287022R_Latest</f>
        <v>15.068</v>
      </c>
      <c r="P134" s="46">
        <f>A126275574R_Latest</f>
        <v>13.063000000000001</v>
      </c>
      <c r="Q134" s="46">
        <f>A126298902T_Latest</f>
        <v>4.9880000000000004</v>
      </c>
      <c r="R134" s="46">
        <f>A126287238A_Latest</f>
        <v>8.0749999999999993</v>
      </c>
      <c r="S134" s="46">
        <f>A126274494W_Latest</f>
        <v>15.349</v>
      </c>
      <c r="T134" s="46">
        <f>A126297822X_Latest</f>
        <v>6.9409999999999998</v>
      </c>
      <c r="U134" s="46">
        <f>A126286158J_Latest</f>
        <v>8.4079999999999995</v>
      </c>
      <c r="V134" s="46">
        <f>A126274710C_Latest</f>
        <v>4.1879999999999997</v>
      </c>
      <c r="W134" s="46">
        <f>A126298038L_Latest</f>
        <v>1.7150000000000001</v>
      </c>
      <c r="X134" s="46">
        <f>A126286374A_Latest</f>
        <v>2.472</v>
      </c>
      <c r="Y134" s="46">
        <f>A126274926R_Latest</f>
        <v>1.8320000000000001</v>
      </c>
      <c r="Z134" s="46">
        <f>A126298254F_Latest</f>
        <v>0.59699999999999998</v>
      </c>
      <c r="AA134" s="46">
        <f>A126286590V_Latest</f>
        <v>1.2350000000000001</v>
      </c>
      <c r="AB134" s="46">
        <f>A126274062T_Latest</f>
        <v>5.117</v>
      </c>
      <c r="AC134" s="46">
        <f>A126297390F_Latest</f>
        <v>1.944</v>
      </c>
      <c r="AD134" s="46">
        <f>A126285726A_Latest</f>
        <v>3.173</v>
      </c>
    </row>
    <row r="135" spans="1:30" hidden="1">
      <c r="A135" s="45"/>
      <c r="B135" s="51" t="s">
        <v>4304</v>
      </c>
      <c r="C135" s="62">
        <v>21</v>
      </c>
      <c r="D135" s="46">
        <f>A126273890F_Latest</f>
        <v>108.331</v>
      </c>
      <c r="E135" s="46">
        <f>A126297218C_Latest</f>
        <v>30.093</v>
      </c>
      <c r="F135" s="46">
        <f>A126285554T_Latest</f>
        <v>78.238</v>
      </c>
      <c r="G135" s="46">
        <f>A126275186L_Latest</f>
        <v>28.667000000000002</v>
      </c>
      <c r="H135" s="46">
        <f>A126298514R_Latest</f>
        <v>10.211</v>
      </c>
      <c r="I135" s="46">
        <f>A126286850C_Latest</f>
        <v>18.456</v>
      </c>
      <c r="J135" s="46">
        <f>A126274322A_Latest</f>
        <v>27.187000000000001</v>
      </c>
      <c r="K135" s="46">
        <f>A126297650R_Latest</f>
        <v>4.7990000000000004</v>
      </c>
      <c r="L135" s="46">
        <f>A126285986W_Latest</f>
        <v>22.388000000000002</v>
      </c>
      <c r="M135" s="46">
        <f>A126275402V_Latest</f>
        <v>21.832000000000001</v>
      </c>
      <c r="N135" s="46">
        <f>A126298730J_Latest</f>
        <v>7.1790000000000003</v>
      </c>
      <c r="O135" s="46">
        <f>A126287066T_Latest</f>
        <v>14.651999999999999</v>
      </c>
      <c r="P135" s="46">
        <f>A126275618F_Latest</f>
        <v>8.609</v>
      </c>
      <c r="Q135" s="46">
        <f>A126298946V_Latest</f>
        <v>1.798</v>
      </c>
      <c r="R135" s="46">
        <f>A126287282K_Latest</f>
        <v>6.8109999999999999</v>
      </c>
      <c r="S135" s="46">
        <f>A126274538L_Latest</f>
        <v>15.759</v>
      </c>
      <c r="T135" s="46">
        <f>A126297866A_Latest</f>
        <v>4.7249999999999996</v>
      </c>
      <c r="U135" s="46">
        <f>A126286202F_Latest</f>
        <v>11.034000000000001</v>
      </c>
      <c r="V135" s="46">
        <f>A126274754F_Latest</f>
        <v>2.8410000000000002</v>
      </c>
      <c r="W135" s="46">
        <f>A126298082W_Latest</f>
        <v>0.52700000000000002</v>
      </c>
      <c r="X135" s="46">
        <f>A126286418T_Latest</f>
        <v>2.3140000000000001</v>
      </c>
      <c r="Y135" s="46">
        <f>A126274970X_Latest</f>
        <v>0.53700000000000003</v>
      </c>
      <c r="Z135" s="46">
        <f>A126298298J_Latest</f>
        <v>0</v>
      </c>
      <c r="AA135" s="46">
        <f>A126286634K_Latest</f>
        <v>0.53700000000000003</v>
      </c>
      <c r="AB135" s="46">
        <f>A126274106J_Latest</f>
        <v>2.899</v>
      </c>
      <c r="AC135" s="46">
        <f>A126297434W_Latest</f>
        <v>0.85299999999999998</v>
      </c>
      <c r="AD135" s="46">
        <f>A126285770K_Latest</f>
        <v>2.0449999999999999</v>
      </c>
    </row>
    <row r="136" spans="1:30" hidden="1">
      <c r="A136" s="45"/>
      <c r="B136" s="45" t="s">
        <v>4305</v>
      </c>
      <c r="C136" s="62">
        <v>22</v>
      </c>
      <c r="D136" s="46">
        <f>A126273762L_Latest</f>
        <v>350.64499999999998</v>
      </c>
      <c r="E136" s="46">
        <f>A126297090C_Latest</f>
        <v>176.52799999999999</v>
      </c>
      <c r="F136" s="46">
        <f>A126285426X_Latest</f>
        <v>174.11699999999999</v>
      </c>
      <c r="G136" s="46">
        <f>A126275058V_Latest</f>
        <v>86.292000000000002</v>
      </c>
      <c r="H136" s="46">
        <f>A126298386J_Latest</f>
        <v>49.417999999999999</v>
      </c>
      <c r="I136" s="46">
        <f>A126286722K_Latest</f>
        <v>36.874000000000002</v>
      </c>
      <c r="J136" s="46">
        <f>A126274194V_Latest</f>
        <v>84.138999999999996</v>
      </c>
      <c r="K136" s="46">
        <f>A126297522W_Latest</f>
        <v>40.01</v>
      </c>
      <c r="L136" s="46">
        <f>A126285858C_Latest</f>
        <v>44.128999999999998</v>
      </c>
      <c r="M136" s="46">
        <f>A126275274L_Latest</f>
        <v>91.944999999999993</v>
      </c>
      <c r="N136" s="46">
        <f>A126298602R_Latest</f>
        <v>43.439</v>
      </c>
      <c r="O136" s="46">
        <f>A126286938W_Latest</f>
        <v>48.506</v>
      </c>
      <c r="P136" s="46">
        <f>A126275490F_Latest</f>
        <v>22.908000000000001</v>
      </c>
      <c r="Q136" s="46">
        <f>A126298818A_Latest</f>
        <v>9.343</v>
      </c>
      <c r="R136" s="46">
        <f>A126287154T_Latest</f>
        <v>13.565</v>
      </c>
      <c r="S136" s="46">
        <f>A126274410A_Latest</f>
        <v>46.71</v>
      </c>
      <c r="T136" s="46">
        <f>A126297738J_Latest</f>
        <v>24.228000000000002</v>
      </c>
      <c r="U136" s="46">
        <f>A126286074X_Latest</f>
        <v>22.481999999999999</v>
      </c>
      <c r="V136" s="46">
        <f>A126274626L_Latest</f>
        <v>7.1459999999999999</v>
      </c>
      <c r="W136" s="46">
        <f>A126297954A_Latest</f>
        <v>3.4060000000000001</v>
      </c>
      <c r="X136" s="46">
        <f>A126286290T_Latest</f>
        <v>3.74</v>
      </c>
      <c r="Y136" s="46">
        <f>A126274842F_Latest</f>
        <v>3.3</v>
      </c>
      <c r="Z136" s="46">
        <f>A126298170W_Latest</f>
        <v>1.931</v>
      </c>
      <c r="AA136" s="46">
        <f>A126286506T_Latest</f>
        <v>1.3680000000000001</v>
      </c>
      <c r="AB136" s="46">
        <f>A126273978X_Latest</f>
        <v>8.2050000000000001</v>
      </c>
      <c r="AC136" s="46">
        <f>A126297306C_Latest</f>
        <v>4.7519999999999998</v>
      </c>
      <c r="AD136" s="46">
        <f>A126285642T_Latest</f>
        <v>3.4529999999999998</v>
      </c>
    </row>
    <row r="137" spans="1:30" hidden="1">
      <c r="A137" s="45"/>
      <c r="B137" s="51" t="s">
        <v>4306</v>
      </c>
      <c r="C137" s="62">
        <v>23</v>
      </c>
      <c r="D137" s="46">
        <f>A126273698F_Latest</f>
        <v>181.62299999999999</v>
      </c>
      <c r="E137" s="46">
        <f>A126297026K_Latest</f>
        <v>118.271</v>
      </c>
      <c r="F137" s="46">
        <f>A126285362X_Latest</f>
        <v>63.351999999999997</v>
      </c>
      <c r="G137" s="46">
        <f>A126274994T_Latest</f>
        <v>43.875</v>
      </c>
      <c r="H137" s="46">
        <f>A126298322W_Latest</f>
        <v>34.756</v>
      </c>
      <c r="I137" s="46">
        <f>A126286658C_Latest</f>
        <v>9.1199999999999992</v>
      </c>
      <c r="J137" s="46">
        <f>A126274130J_Latest</f>
        <v>47.207999999999998</v>
      </c>
      <c r="K137" s="46">
        <f>A126297458R_Latest</f>
        <v>24.632000000000001</v>
      </c>
      <c r="L137" s="46">
        <f>A126285794C_Latest</f>
        <v>22.576000000000001</v>
      </c>
      <c r="M137" s="46">
        <f>A126275210A_Latest</f>
        <v>43.506</v>
      </c>
      <c r="N137" s="46">
        <f>A126298538J_Latest</f>
        <v>27.138999999999999</v>
      </c>
      <c r="O137" s="46">
        <f>A126286874W_Latest</f>
        <v>16.367000000000001</v>
      </c>
      <c r="P137" s="46">
        <f>A126275426L_Latest</f>
        <v>9.5980000000000008</v>
      </c>
      <c r="Q137" s="46">
        <f>A126298754A_Latest</f>
        <v>5.6230000000000002</v>
      </c>
      <c r="R137" s="46">
        <f>A126287090T_Latest</f>
        <v>3.9750000000000001</v>
      </c>
      <c r="S137" s="46">
        <f>A126274346V_Latest</f>
        <v>27.026</v>
      </c>
      <c r="T137" s="46">
        <f>A126297674J_Latest</f>
        <v>20.082000000000001</v>
      </c>
      <c r="U137" s="46">
        <f>A126286010L_Latest</f>
        <v>6.944</v>
      </c>
      <c r="V137" s="46">
        <f>A126274562L_Latest</f>
        <v>2.9260000000000002</v>
      </c>
      <c r="W137" s="46">
        <f>A126297890A_Latest</f>
        <v>1.788</v>
      </c>
      <c r="X137" s="46">
        <f>A126286226X_Latest</f>
        <v>1.1379999999999999</v>
      </c>
      <c r="Y137" s="46">
        <f>A126274778X_Latest</f>
        <v>2.1960000000000002</v>
      </c>
      <c r="Z137" s="46">
        <f>A126298106C_Latest</f>
        <v>1.3839999999999999</v>
      </c>
      <c r="AA137" s="46">
        <f>A126286442T_Latest</f>
        <v>0.81200000000000006</v>
      </c>
      <c r="AB137" s="46">
        <f>A126273914L_Latest</f>
        <v>5.2859999999999996</v>
      </c>
      <c r="AC137" s="46">
        <f>A126297242C_Latest</f>
        <v>2.8660000000000001</v>
      </c>
      <c r="AD137" s="46">
        <f>A126285578K_Latest</f>
        <v>2.4209999999999998</v>
      </c>
    </row>
    <row r="138" spans="1:30" hidden="1">
      <c r="A138" s="45"/>
      <c r="B138" s="51" t="s">
        <v>4307</v>
      </c>
      <c r="C138" s="62">
        <v>24</v>
      </c>
      <c r="D138" s="46">
        <f>A126273726C_Latest</f>
        <v>102.913</v>
      </c>
      <c r="E138" s="46">
        <f>A126297054V_Latest</f>
        <v>38.161000000000001</v>
      </c>
      <c r="F138" s="46">
        <f>A126285390J_Latest</f>
        <v>64.751999999999995</v>
      </c>
      <c r="G138" s="46">
        <f>A126275022T_Latest</f>
        <v>25.984999999999999</v>
      </c>
      <c r="H138" s="46">
        <f>A126298350F_Latest</f>
        <v>9.016</v>
      </c>
      <c r="I138" s="46">
        <f>A126286686L_Latest</f>
        <v>16.969000000000001</v>
      </c>
      <c r="J138" s="46">
        <f>A126274158K_Latest</f>
        <v>25</v>
      </c>
      <c r="K138" s="46">
        <f>A126297486X_Latest</f>
        <v>11.545999999999999</v>
      </c>
      <c r="L138" s="46">
        <f>A126285822A_Latest</f>
        <v>13.454000000000001</v>
      </c>
      <c r="M138" s="46">
        <f>A126275238C_Latest</f>
        <v>28.024999999999999</v>
      </c>
      <c r="N138" s="46">
        <f>A126298566T_Latest</f>
        <v>10.119999999999999</v>
      </c>
      <c r="O138" s="46">
        <f>A126286902V_Latest</f>
        <v>17.905000000000001</v>
      </c>
      <c r="P138" s="46">
        <f>A126275454W_Latest</f>
        <v>7.4020000000000001</v>
      </c>
      <c r="Q138" s="46">
        <f>A126298782K_Latest</f>
        <v>0.99</v>
      </c>
      <c r="R138" s="46">
        <f>A126287118J_Latest</f>
        <v>6.4119999999999999</v>
      </c>
      <c r="S138" s="46">
        <f>A126274374C_Latest</f>
        <v>11.285</v>
      </c>
      <c r="T138" s="46">
        <f>A126297702F_Latest</f>
        <v>3.6280000000000001</v>
      </c>
      <c r="U138" s="46">
        <f>A126286038R_Latest</f>
        <v>7.657</v>
      </c>
      <c r="V138" s="46">
        <f>A126274590W_Latest</f>
        <v>2.766</v>
      </c>
      <c r="W138" s="46">
        <f>A126297918T_Latest</f>
        <v>1.002</v>
      </c>
      <c r="X138" s="46">
        <f>A126286254J_Latest</f>
        <v>1.764</v>
      </c>
      <c r="Y138" s="46">
        <f>A126274806W_Latest</f>
        <v>0.88100000000000001</v>
      </c>
      <c r="Z138" s="46">
        <f>A126298134L_Latest</f>
        <v>0.48099999999999998</v>
      </c>
      <c r="AA138" s="46">
        <f>A126286470A_Latest</f>
        <v>0.4</v>
      </c>
      <c r="AB138" s="46">
        <f>A126273942W_Latest</f>
        <v>1.569</v>
      </c>
      <c r="AC138" s="46">
        <f>A126297270L_Latest</f>
        <v>1.38</v>
      </c>
      <c r="AD138" s="46">
        <f>A126285606J_Latest</f>
        <v>0.19</v>
      </c>
    </row>
    <row r="139" spans="1:30" hidden="1">
      <c r="A139" s="45"/>
      <c r="B139" s="51" t="s">
        <v>4308</v>
      </c>
      <c r="C139" s="62">
        <v>25</v>
      </c>
      <c r="D139" s="46">
        <f>A126273806C_Latest</f>
        <v>66.108999999999995</v>
      </c>
      <c r="E139" s="46">
        <f>A126297134V_Latest</f>
        <v>20.096</v>
      </c>
      <c r="F139" s="46">
        <f>A126285470J_Latest</f>
        <v>46.012999999999998</v>
      </c>
      <c r="G139" s="46">
        <f>A126275102T_Latest</f>
        <v>16.431999999999999</v>
      </c>
      <c r="H139" s="46">
        <f>A126298430F_Latest</f>
        <v>5.6470000000000002</v>
      </c>
      <c r="I139" s="46">
        <f>A126286766L_Latest</f>
        <v>10.785</v>
      </c>
      <c r="J139" s="46">
        <f>A126274238K_Latest</f>
        <v>11.930999999999999</v>
      </c>
      <c r="K139" s="46">
        <f>A126297566X_Latest</f>
        <v>3.8319999999999999</v>
      </c>
      <c r="L139" s="46">
        <f>A126285902A_Latest</f>
        <v>8.0980000000000008</v>
      </c>
      <c r="M139" s="46">
        <f>A126275318C_Latest</f>
        <v>20.414000000000001</v>
      </c>
      <c r="N139" s="46">
        <f>A126298646T_Latest</f>
        <v>6.18</v>
      </c>
      <c r="O139" s="46">
        <f>A126286982F_Latest</f>
        <v>14.234</v>
      </c>
      <c r="P139" s="46">
        <f>A126275534W_Latest</f>
        <v>5.9080000000000004</v>
      </c>
      <c r="Q139" s="46">
        <f>A126298862K_Latest</f>
        <v>2.73</v>
      </c>
      <c r="R139" s="46">
        <f>A126287198V_Latest</f>
        <v>3.177</v>
      </c>
      <c r="S139" s="46">
        <f>A126274454C_Latest</f>
        <v>8.3989999999999991</v>
      </c>
      <c r="T139" s="46">
        <f>A126297782T_Latest</f>
        <v>0.51800000000000002</v>
      </c>
      <c r="U139" s="46">
        <f>A126286118R_Latest</f>
        <v>7.8810000000000002</v>
      </c>
      <c r="V139" s="46">
        <f>A126274670W_Latest</f>
        <v>1.454</v>
      </c>
      <c r="W139" s="46">
        <f>A126297998C_Latest</f>
        <v>0.61599999999999999</v>
      </c>
      <c r="X139" s="46">
        <f>A126286334J_Latest</f>
        <v>0.83899999999999997</v>
      </c>
      <c r="Y139" s="46">
        <f>A126274886J_Latest</f>
        <v>0.223</v>
      </c>
      <c r="Z139" s="46">
        <f>A126298214L_Latest</f>
        <v>6.7000000000000004E-2</v>
      </c>
      <c r="AA139" s="46">
        <f>A126286550A_Latest</f>
        <v>0.156</v>
      </c>
      <c r="AB139" s="46">
        <f>A126274022X_Latest</f>
        <v>1.349</v>
      </c>
      <c r="AC139" s="46">
        <f>A126297350L_Latest</f>
        <v>0.50700000000000001</v>
      </c>
      <c r="AD139" s="46">
        <f>A126285686V_Latest</f>
        <v>0.84299999999999997</v>
      </c>
    </row>
    <row r="140" spans="1:30" hidden="1">
      <c r="A140" s="44" t="s">
        <v>4309</v>
      </c>
      <c r="B140" s="45"/>
      <c r="C140" s="62">
        <v>26</v>
      </c>
      <c r="D140" s="46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  <c r="AA140" s="46"/>
      <c r="AB140" s="46"/>
      <c r="AC140" s="46"/>
      <c r="AD140" s="46"/>
    </row>
    <row r="141" spans="1:30" hidden="1">
      <c r="A141" s="45"/>
      <c r="B141" s="45" t="s">
        <v>4310</v>
      </c>
      <c r="C141" s="62">
        <v>27</v>
      </c>
      <c r="D141" s="46">
        <f>A126273730V_Latest</f>
        <v>785.61500000000001</v>
      </c>
      <c r="E141" s="46">
        <f>A126297058C_Latest</f>
        <v>398.935</v>
      </c>
      <c r="F141" s="46">
        <f>A126285394T_Latest</f>
        <v>386.68</v>
      </c>
      <c r="G141" s="46">
        <f>A126275026A_Latest</f>
        <v>232.66800000000001</v>
      </c>
      <c r="H141" s="46">
        <f>A126298354R_Latest</f>
        <v>126.514</v>
      </c>
      <c r="I141" s="46">
        <f>A126286690C_Latest</f>
        <v>106.154</v>
      </c>
      <c r="J141" s="46">
        <f>A126274162A_Latest</f>
        <v>197.7</v>
      </c>
      <c r="K141" s="46">
        <f>A126297490R_Latest</f>
        <v>98.804000000000002</v>
      </c>
      <c r="L141" s="46">
        <f>A126285826K_Latest</f>
        <v>98.896000000000001</v>
      </c>
      <c r="M141" s="46">
        <f>A126275242V_Latest</f>
        <v>171.52</v>
      </c>
      <c r="N141" s="46">
        <f>A126298570J_Latest</f>
        <v>84.206000000000003</v>
      </c>
      <c r="O141" s="46">
        <f>A126286906C_Latest</f>
        <v>87.313999999999993</v>
      </c>
      <c r="P141" s="46">
        <f>A126275458F_Latest</f>
        <v>48.292000000000002</v>
      </c>
      <c r="Q141" s="46">
        <f>A126298786V_Latest</f>
        <v>19.597999999999999</v>
      </c>
      <c r="R141" s="46">
        <f>A126287122X_Latest</f>
        <v>28.693999999999999</v>
      </c>
      <c r="S141" s="46">
        <f>A126274378L_Latest</f>
        <v>92.364999999999995</v>
      </c>
      <c r="T141" s="46">
        <f>A126297706R_Latest</f>
        <v>49.256</v>
      </c>
      <c r="U141" s="46">
        <f>A126286042F_Latest</f>
        <v>43.107999999999997</v>
      </c>
      <c r="V141" s="46">
        <f>A126274594F_Latest</f>
        <v>16.693000000000001</v>
      </c>
      <c r="W141" s="46">
        <f>A126297922J_Latest</f>
        <v>8.2210000000000001</v>
      </c>
      <c r="X141" s="46">
        <f>A126286258T_Latest</f>
        <v>8.4719999999999995</v>
      </c>
      <c r="Y141" s="46">
        <f>A126274810L_Latest</f>
        <v>6.5609999999999999</v>
      </c>
      <c r="Z141" s="46">
        <f>A126298138W_Latest</f>
        <v>3.226</v>
      </c>
      <c r="AA141" s="46">
        <f>A126286474K_Latest</f>
        <v>3.335</v>
      </c>
      <c r="AB141" s="46">
        <f>A126273946F_Latest</f>
        <v>19.815000000000001</v>
      </c>
      <c r="AC141" s="46">
        <f>A126297274W_Latest</f>
        <v>9.109</v>
      </c>
      <c r="AD141" s="46">
        <f>A126285610X_Latest</f>
        <v>10.707000000000001</v>
      </c>
    </row>
    <row r="142" spans="1:30" hidden="1">
      <c r="A142" s="45"/>
      <c r="B142" s="45" t="s">
        <v>4311</v>
      </c>
      <c r="C142" s="62">
        <v>28</v>
      </c>
      <c r="D142" s="46">
        <f>A126273810V_Latest</f>
        <v>343.80200000000002</v>
      </c>
      <c r="E142" s="46">
        <f>A126297138C_Latest</f>
        <v>177.95099999999999</v>
      </c>
      <c r="F142" s="46">
        <f>A126285474T_Latest</f>
        <v>165.851</v>
      </c>
      <c r="G142" s="46">
        <f>A126275106A_Latest</f>
        <v>102.956</v>
      </c>
      <c r="H142" s="46">
        <f>A126298434R_Latest</f>
        <v>60.036999999999999</v>
      </c>
      <c r="I142" s="46">
        <f>A126286770C_Latest</f>
        <v>42.917999999999999</v>
      </c>
      <c r="J142" s="46">
        <f>A126274242A_Latest</f>
        <v>82.463999999999999</v>
      </c>
      <c r="K142" s="46">
        <f>A126297570R_Latest</f>
        <v>36.19</v>
      </c>
      <c r="L142" s="46">
        <f>A126285906K_Latest</f>
        <v>46.274000000000001</v>
      </c>
      <c r="M142" s="46">
        <f>A126275322V_Latest</f>
        <v>73.635000000000005</v>
      </c>
      <c r="N142" s="46">
        <f>A126298650J_Latest</f>
        <v>39.372999999999998</v>
      </c>
      <c r="O142" s="46">
        <f>A126286986R_Latest</f>
        <v>34.262</v>
      </c>
      <c r="P142" s="46">
        <f>A126275538F_Latest</f>
        <v>26.318000000000001</v>
      </c>
      <c r="Q142" s="46">
        <f>A126298866V_Latest</f>
        <v>12.457000000000001</v>
      </c>
      <c r="R142" s="46">
        <f>A126287202X_Latest</f>
        <v>13.86</v>
      </c>
      <c r="S142" s="46">
        <f>A126274458L_Latest</f>
        <v>40.244999999999997</v>
      </c>
      <c r="T142" s="46">
        <f>A126297786A_Latest</f>
        <v>20.620999999999999</v>
      </c>
      <c r="U142" s="46">
        <f>A126286122F_Latest</f>
        <v>19.623999999999999</v>
      </c>
      <c r="V142" s="46">
        <f>A126274674F_Latest</f>
        <v>7.5650000000000004</v>
      </c>
      <c r="W142" s="46">
        <f>A126298002K_Latest</f>
        <v>3.0830000000000002</v>
      </c>
      <c r="X142" s="46">
        <f>A126286338T_Latest</f>
        <v>4.4809999999999999</v>
      </c>
      <c r="Y142" s="46">
        <f>A126274890X_Latest</f>
        <v>2.903</v>
      </c>
      <c r="Z142" s="46">
        <f>A126298218W_Latest</f>
        <v>1.427</v>
      </c>
      <c r="AA142" s="46">
        <f>A126286554K_Latest</f>
        <v>1.476</v>
      </c>
      <c r="AB142" s="46">
        <f>A126274026J_Latest</f>
        <v>7.7169999999999996</v>
      </c>
      <c r="AC142" s="46">
        <f>A126297354W_Latest</f>
        <v>4.7619999999999996</v>
      </c>
      <c r="AD142" s="46">
        <f>A126285690K_Latest</f>
        <v>2.9550000000000001</v>
      </c>
    </row>
    <row r="143" spans="1:30" hidden="1">
      <c r="A143" s="44" t="s">
        <v>4289</v>
      </c>
      <c r="B143" s="52"/>
      <c r="C143" s="62">
        <v>29</v>
      </c>
      <c r="D143" s="46">
        <f>A126273794F_Latest</f>
        <v>1129.4169999999999</v>
      </c>
      <c r="E143" s="46">
        <f>A126297122K_Latest</f>
        <v>576.88499999999999</v>
      </c>
      <c r="F143" s="46">
        <f>A126285458T_Latest</f>
        <v>552.53200000000004</v>
      </c>
      <c r="G143" s="46">
        <f>A126275090V_Latest</f>
        <v>335.62400000000002</v>
      </c>
      <c r="H143" s="46">
        <f>A126298418R_Latest</f>
        <v>186.55199999999999</v>
      </c>
      <c r="I143" s="46">
        <f>A126286754C_Latest</f>
        <v>149.07300000000001</v>
      </c>
      <c r="J143" s="46">
        <f>A126274226A_Latest</f>
        <v>280.16399999999999</v>
      </c>
      <c r="K143" s="46">
        <f>A126297554R_Latest</f>
        <v>134.994</v>
      </c>
      <c r="L143" s="46">
        <f>A126285890C_Latest</f>
        <v>145.16999999999999</v>
      </c>
      <c r="M143" s="46">
        <f>A126275306V_Latest</f>
        <v>245.155</v>
      </c>
      <c r="N143" s="46">
        <f>A126298634J_Latest</f>
        <v>123.57899999999999</v>
      </c>
      <c r="O143" s="46">
        <f>A126286970W_Latest</f>
        <v>121.577</v>
      </c>
      <c r="P143" s="46">
        <f>A126275522L_Latest</f>
        <v>74.61</v>
      </c>
      <c r="Q143" s="46">
        <f>A126298850A_Latest</f>
        <v>32.055</v>
      </c>
      <c r="R143" s="46">
        <f>A126287186K_Latest</f>
        <v>42.554000000000002</v>
      </c>
      <c r="S143" s="46">
        <f>A126274442V_Latest</f>
        <v>132.61000000000001</v>
      </c>
      <c r="T143" s="46">
        <f>A126297770J_Latest</f>
        <v>69.878</v>
      </c>
      <c r="U143" s="46">
        <f>A126286106F_Latest</f>
        <v>62.731999999999999</v>
      </c>
      <c r="V143" s="46">
        <f>A126274658F_Latest</f>
        <v>24.257999999999999</v>
      </c>
      <c r="W143" s="46">
        <f>A126297986V_Latest</f>
        <v>11.305</v>
      </c>
      <c r="X143" s="46">
        <f>A126286322X_Latest</f>
        <v>12.954000000000001</v>
      </c>
      <c r="Y143" s="46">
        <f>A126274874X_Latest</f>
        <v>9.4629999999999992</v>
      </c>
      <c r="Z143" s="46">
        <f>A126298202C_Latest</f>
        <v>4.6529999999999996</v>
      </c>
      <c r="AA143" s="46">
        <f>A126286538K_Latest</f>
        <v>4.8099999999999996</v>
      </c>
      <c r="AB143" s="46">
        <f>A126274010R_Latest</f>
        <v>27.532</v>
      </c>
      <c r="AC143" s="46">
        <f>A126297338W_Latest</f>
        <v>13.87</v>
      </c>
      <c r="AD143" s="46">
        <f>A126285674K_Latest</f>
        <v>13.662000000000001</v>
      </c>
    </row>
    <row r="144" spans="1:30" hidden="1">
      <c r="A144" s="41" t="s">
        <v>4288</v>
      </c>
      <c r="B144" s="42"/>
      <c r="C144" s="62">
        <v>30</v>
      </c>
      <c r="D144" s="46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</row>
    <row r="145" spans="1:30" hidden="1">
      <c r="A145" s="44" t="s">
        <v>4312</v>
      </c>
      <c r="B145" s="45"/>
      <c r="C145" s="62">
        <v>31</v>
      </c>
      <c r="D145" s="46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  <c r="AA145" s="46"/>
      <c r="AB145" s="46"/>
      <c r="AC145" s="46"/>
      <c r="AD145" s="46"/>
    </row>
    <row r="146" spans="1:30" hidden="1">
      <c r="A146" s="45"/>
      <c r="B146" s="45" t="s">
        <v>4313</v>
      </c>
      <c r="C146" s="62">
        <v>32</v>
      </c>
      <c r="D146" s="46">
        <f>A126273702K_Latest</f>
        <v>9413.0849999999991</v>
      </c>
      <c r="E146" s="46">
        <f>A126297030A_Latest</f>
        <v>4682.6930000000002</v>
      </c>
      <c r="F146" s="46">
        <f>A126285366J_Latest</f>
        <v>4730.393</v>
      </c>
      <c r="G146" s="46">
        <f>A126274998A_Latest</f>
        <v>2938.8670000000002</v>
      </c>
      <c r="H146" s="46">
        <f>A126298326F_Latest</f>
        <v>1448.096</v>
      </c>
      <c r="I146" s="46">
        <f>A126286662V_Latest</f>
        <v>1490.771</v>
      </c>
      <c r="J146" s="46">
        <f>A126274134T_Latest</f>
        <v>2495.8000000000002</v>
      </c>
      <c r="K146" s="46">
        <f>A126297462F_Latest</f>
        <v>1238.123</v>
      </c>
      <c r="L146" s="46">
        <f>A126285798L_Latest</f>
        <v>1257.6769999999999</v>
      </c>
      <c r="M146" s="46">
        <f>A126275214K_Latest</f>
        <v>1882.5309999999999</v>
      </c>
      <c r="N146" s="46">
        <f>A126298542X_Latest</f>
        <v>934.15</v>
      </c>
      <c r="O146" s="46">
        <f>A126286878F_Latest</f>
        <v>948.38099999999997</v>
      </c>
      <c r="P146" s="46">
        <f>A126275430C_Latest</f>
        <v>616.39200000000005</v>
      </c>
      <c r="Q146" s="46">
        <f>A126298758K_Latest</f>
        <v>316.07900000000001</v>
      </c>
      <c r="R146" s="46">
        <f>A126287094A_Latest</f>
        <v>300.31299999999999</v>
      </c>
      <c r="S146" s="46">
        <f>A126274350K_Latest</f>
        <v>1025.354</v>
      </c>
      <c r="T146" s="46">
        <f>A126297678T_Latest</f>
        <v>524.61599999999999</v>
      </c>
      <c r="U146" s="46">
        <f>A126286014W_Latest</f>
        <v>500.738</v>
      </c>
      <c r="V146" s="46">
        <f>A126274566W_Latest</f>
        <v>189.27699999999999</v>
      </c>
      <c r="W146" s="46">
        <f>A126297894K_Latest</f>
        <v>94.754000000000005</v>
      </c>
      <c r="X146" s="46">
        <f>A126286230R_Latest</f>
        <v>94.522000000000006</v>
      </c>
      <c r="Y146" s="46">
        <f>A126274782R_Latest</f>
        <v>83.948999999999998</v>
      </c>
      <c r="Z146" s="46">
        <f>A126298110V_Latest</f>
        <v>39.164999999999999</v>
      </c>
      <c r="AA146" s="46">
        <f>A126286446A_Latest</f>
        <v>44.783999999999999</v>
      </c>
      <c r="AB146" s="46">
        <f>A126273918W_Latest</f>
        <v>180.91399999999999</v>
      </c>
      <c r="AC146" s="46">
        <f>A126297246L_Latest</f>
        <v>87.709000000000003</v>
      </c>
      <c r="AD146" s="46">
        <f>A126285582A_Latest</f>
        <v>93.206000000000003</v>
      </c>
    </row>
    <row r="147" spans="1:30" hidden="1">
      <c r="A147" s="45"/>
      <c r="B147" s="45" t="s">
        <v>4314</v>
      </c>
      <c r="C147" s="62">
        <v>33</v>
      </c>
      <c r="D147" s="46">
        <f>A126273902C_Latest</f>
        <v>2010.1310000000001</v>
      </c>
      <c r="E147" s="46">
        <f>A126297230V_Latest</f>
        <v>1296.6010000000001</v>
      </c>
      <c r="F147" s="46">
        <f>A126285566A_Latest</f>
        <v>713.53</v>
      </c>
      <c r="G147" s="46">
        <f>A126275198W_Latest</f>
        <v>671.48199999999997</v>
      </c>
      <c r="H147" s="46">
        <f>A126298526X_Latest</f>
        <v>435.142</v>
      </c>
      <c r="I147" s="46">
        <f>A126286862L_Latest</f>
        <v>236.34</v>
      </c>
      <c r="J147" s="46">
        <f>A126274334K_Latest</f>
        <v>510.5</v>
      </c>
      <c r="K147" s="46">
        <f>A126297662X_Latest</f>
        <v>329.64800000000002</v>
      </c>
      <c r="L147" s="46">
        <f>A126285998F_Latest</f>
        <v>180.852</v>
      </c>
      <c r="M147" s="46">
        <f>A126275414C_Latest</f>
        <v>410.22399999999999</v>
      </c>
      <c r="N147" s="46">
        <f>A126298742T_Latest</f>
        <v>252.37899999999999</v>
      </c>
      <c r="O147" s="46">
        <f>A126287078A_Latest</f>
        <v>157.845</v>
      </c>
      <c r="P147" s="46">
        <f>A126275630W_Latest</f>
        <v>136.72200000000001</v>
      </c>
      <c r="Q147" s="46">
        <f>A126298958C_Latest</f>
        <v>89.843000000000004</v>
      </c>
      <c r="R147" s="46">
        <f>A126287294V_Latest</f>
        <v>46.878999999999998</v>
      </c>
      <c r="S147" s="46">
        <f>A126274550C_Latest</f>
        <v>208.072</v>
      </c>
      <c r="T147" s="46">
        <f>A126297878K_Latest</f>
        <v>143.05699999999999</v>
      </c>
      <c r="U147" s="46">
        <f>A126286214R_Latest</f>
        <v>65.015000000000001</v>
      </c>
      <c r="V147" s="46">
        <f>A126274766R_Latest</f>
        <v>39.841000000000001</v>
      </c>
      <c r="W147" s="46">
        <f>A126298094F_Latest</f>
        <v>25.388999999999999</v>
      </c>
      <c r="X147" s="46">
        <f>A126286430J_Latest</f>
        <v>14.452</v>
      </c>
      <c r="Y147" s="46">
        <f>A126274982J_Latest</f>
        <v>8.6869999999999994</v>
      </c>
      <c r="Z147" s="46">
        <f>A126298310L_Latest</f>
        <v>6.3609999999999998</v>
      </c>
      <c r="AA147" s="46">
        <f>A126286646V_Latest</f>
        <v>2.3260000000000001</v>
      </c>
      <c r="AB147" s="46">
        <f>A126274118T_Latest</f>
        <v>24.603999999999999</v>
      </c>
      <c r="AC147" s="46">
        <f>A126297446F_Latest</f>
        <v>14.782999999999999</v>
      </c>
      <c r="AD147" s="46">
        <f>A126285782V_Latest</f>
        <v>9.82</v>
      </c>
    </row>
    <row r="148" spans="1:30" hidden="1">
      <c r="A148" s="44" t="s">
        <v>4289</v>
      </c>
      <c r="B148" s="45"/>
      <c r="C148" s="62">
        <v>34</v>
      </c>
      <c r="D148" s="46">
        <f>A126273894R_Latest</f>
        <v>11423.216</v>
      </c>
      <c r="E148" s="46">
        <f>A126297222V_Latest</f>
        <v>5979.2929999999997</v>
      </c>
      <c r="F148" s="46">
        <f>A126285558A_Latest</f>
        <v>5443.9229999999998</v>
      </c>
      <c r="G148" s="46">
        <f>A126275190C_Latest</f>
        <v>3610.3490000000002</v>
      </c>
      <c r="H148" s="46">
        <f>A126298518X_Latest</f>
        <v>1883.2380000000001</v>
      </c>
      <c r="I148" s="46">
        <f>A126286854L_Latest</f>
        <v>1727.1110000000001</v>
      </c>
      <c r="J148" s="46">
        <f>A126274326K_Latest</f>
        <v>3006.3009999999999</v>
      </c>
      <c r="K148" s="46">
        <f>A126297654X_Latest</f>
        <v>1567.771</v>
      </c>
      <c r="L148" s="46">
        <f>A126285990L_Latest</f>
        <v>1438.53</v>
      </c>
      <c r="M148" s="46">
        <f>A126275406C_Latest</f>
        <v>2292.7550000000001</v>
      </c>
      <c r="N148" s="46">
        <f>A126298734T_Latest</f>
        <v>1186.528</v>
      </c>
      <c r="O148" s="46">
        <f>A126287070J_Latest</f>
        <v>1106.2260000000001</v>
      </c>
      <c r="P148" s="46">
        <f>A126275622W_Latest</f>
        <v>753.11400000000003</v>
      </c>
      <c r="Q148" s="46">
        <f>A126298950K_Latest</f>
        <v>405.92200000000003</v>
      </c>
      <c r="R148" s="46">
        <f>A126287286V_Latest</f>
        <v>347.19200000000001</v>
      </c>
      <c r="S148" s="46">
        <f>A126274542C_Latest</f>
        <v>1233.4259999999999</v>
      </c>
      <c r="T148" s="46">
        <f>A126297870T_Latest</f>
        <v>667.673</v>
      </c>
      <c r="U148" s="46">
        <f>A126286206R_Latest</f>
        <v>565.75300000000004</v>
      </c>
      <c r="V148" s="46">
        <f>A126274758R_Latest</f>
        <v>229.11799999999999</v>
      </c>
      <c r="W148" s="46">
        <f>A126298086F_Latest</f>
        <v>120.143</v>
      </c>
      <c r="X148" s="46">
        <f>A126286422J_Latest</f>
        <v>108.974</v>
      </c>
      <c r="Y148" s="46">
        <f>A126274974J_Latest</f>
        <v>92.635999999999996</v>
      </c>
      <c r="Z148" s="46">
        <f>A126298302L_Latest</f>
        <v>45.526000000000003</v>
      </c>
      <c r="AA148" s="46">
        <f>A126286638V_Latest</f>
        <v>47.11</v>
      </c>
      <c r="AB148" s="46">
        <f>A126274110X_Latest</f>
        <v>205.518</v>
      </c>
      <c r="AC148" s="46">
        <f>A126297438F_Latest</f>
        <v>102.492</v>
      </c>
      <c r="AD148" s="46">
        <f>A126285774V_Latest</f>
        <v>103.026</v>
      </c>
    </row>
    <row r="149" spans="1:30" hidden="1">
      <c r="A149" s="41" t="s">
        <v>4315</v>
      </c>
      <c r="B149" s="42"/>
      <c r="C149" s="62">
        <v>35</v>
      </c>
      <c r="D149" s="46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  <c r="AA149" s="46"/>
      <c r="AB149" s="46"/>
      <c r="AC149" s="46"/>
      <c r="AD149" s="46"/>
    </row>
    <row r="150" spans="1:30" hidden="1">
      <c r="A150" s="44" t="s">
        <v>4316</v>
      </c>
      <c r="B150" s="45"/>
      <c r="C150" s="62">
        <v>36</v>
      </c>
      <c r="D150" s="46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</row>
    <row r="151" spans="1:30" hidden="1">
      <c r="A151" s="45"/>
      <c r="B151" s="45" t="s">
        <v>4317</v>
      </c>
      <c r="C151" s="62">
        <v>37</v>
      </c>
      <c r="D151" s="46">
        <f>A126273882F_Latest</f>
        <v>8922.84</v>
      </c>
      <c r="E151" s="46">
        <f>A126297210K_Latest</f>
        <v>4451.2809999999999</v>
      </c>
      <c r="F151" s="46">
        <f>A126285546T_Latest</f>
        <v>4471.558</v>
      </c>
      <c r="G151" s="46">
        <f>A126275178L_Latest</f>
        <v>2791.83</v>
      </c>
      <c r="H151" s="46">
        <f>A126298506R_Latest</f>
        <v>1378.9280000000001</v>
      </c>
      <c r="I151" s="46">
        <f>A126286842C_Latest</f>
        <v>1412.902</v>
      </c>
      <c r="J151" s="46">
        <f>A126274314A_Latest</f>
        <v>2382.71</v>
      </c>
      <c r="K151" s="46">
        <f>A126297642R_Latest</f>
        <v>1185.3520000000001</v>
      </c>
      <c r="L151" s="46">
        <f>A126285978W_Latest</f>
        <v>1197.3589999999999</v>
      </c>
      <c r="M151" s="46">
        <f>A126275394F_Latest</f>
        <v>1768.8009999999999</v>
      </c>
      <c r="N151" s="46">
        <f>A126298722J_Latest</f>
        <v>878.28</v>
      </c>
      <c r="O151" s="46">
        <f>A126287058T_Latest</f>
        <v>890.52099999999996</v>
      </c>
      <c r="P151" s="46">
        <f>A126275610L_Latest</f>
        <v>581.52700000000004</v>
      </c>
      <c r="Q151" s="46">
        <f>A126298938V_Latest</f>
        <v>299.06900000000002</v>
      </c>
      <c r="R151" s="46">
        <f>A126287274K_Latest</f>
        <v>282.45800000000003</v>
      </c>
      <c r="S151" s="46">
        <f>A126274530V_Latest</f>
        <v>972.423</v>
      </c>
      <c r="T151" s="46">
        <f>A126297858A_Latest</f>
        <v>499.512</v>
      </c>
      <c r="U151" s="46">
        <f>A126286194T_Latest</f>
        <v>472.911</v>
      </c>
      <c r="V151" s="46">
        <f>A126274746F_Latest</f>
        <v>178.499</v>
      </c>
      <c r="W151" s="46">
        <f>A126298074W_Latest</f>
        <v>89.313999999999993</v>
      </c>
      <c r="X151" s="46">
        <f>A126286410X_Latest</f>
        <v>89.183999999999997</v>
      </c>
      <c r="Y151" s="46">
        <f>A126274962X_Latest</f>
        <v>79.296000000000006</v>
      </c>
      <c r="Z151" s="46">
        <f>A126298290R_Latest</f>
        <v>38.048999999999999</v>
      </c>
      <c r="AA151" s="46">
        <f>A126286626K_Latest</f>
        <v>41.247</v>
      </c>
      <c r="AB151" s="46">
        <f>A126274098V_Latest</f>
        <v>167.75299999999999</v>
      </c>
      <c r="AC151" s="46">
        <f>A126297426W_Latest</f>
        <v>82.778000000000006</v>
      </c>
      <c r="AD151" s="46">
        <f>A126285762K_Latest</f>
        <v>84.974999999999994</v>
      </c>
    </row>
    <row r="152" spans="1:30" hidden="1">
      <c r="A152" s="45"/>
      <c r="B152" s="45" t="s">
        <v>4318</v>
      </c>
      <c r="C152" s="62">
        <v>38</v>
      </c>
      <c r="D152" s="46">
        <f>A126273886R_Latest</f>
        <v>260.85399999999998</v>
      </c>
      <c r="E152" s="46">
        <f>A126297214V_Latest</f>
        <v>126.33</v>
      </c>
      <c r="F152" s="46">
        <f>A126285550J_Latest</f>
        <v>134.524</v>
      </c>
      <c r="G152" s="46">
        <f>A126275182C_Latest</f>
        <v>84.418000000000006</v>
      </c>
      <c r="H152" s="46">
        <f>A126298510F_Latest</f>
        <v>42.243000000000002</v>
      </c>
      <c r="I152" s="46">
        <f>A126286846L_Latest</f>
        <v>42.174999999999997</v>
      </c>
      <c r="J152" s="46">
        <f>A126274318K_Latest</f>
        <v>59.476999999999997</v>
      </c>
      <c r="K152" s="46">
        <f>A126297646X_Latest</f>
        <v>27.114000000000001</v>
      </c>
      <c r="L152" s="46">
        <f>A126285982L_Latest</f>
        <v>32.362000000000002</v>
      </c>
      <c r="M152" s="46">
        <f>A126275398R_Latest</f>
        <v>60.149000000000001</v>
      </c>
      <c r="N152" s="46">
        <f>A126298726T_Latest</f>
        <v>30.728000000000002</v>
      </c>
      <c r="O152" s="46">
        <f>A126287062J_Latest</f>
        <v>29.420999999999999</v>
      </c>
      <c r="P152" s="46">
        <f>A126275614W_Latest</f>
        <v>16.149999999999999</v>
      </c>
      <c r="Q152" s="46">
        <f>A126298942K_Latest</f>
        <v>6.4219999999999997</v>
      </c>
      <c r="R152" s="46">
        <f>A126287278V_Latest</f>
        <v>9.7279999999999998</v>
      </c>
      <c r="S152" s="46">
        <f>A126274534C_Latest</f>
        <v>28.213000000000001</v>
      </c>
      <c r="T152" s="46">
        <f>A126297862T_Latest</f>
        <v>14.260999999999999</v>
      </c>
      <c r="U152" s="46">
        <f>A126286198A_Latest</f>
        <v>13.952</v>
      </c>
      <c r="V152" s="46">
        <f>A126274750W_Latest</f>
        <v>4.9859999999999998</v>
      </c>
      <c r="W152" s="46">
        <f>A126298078F_Latest</f>
        <v>2.6339999999999999</v>
      </c>
      <c r="X152" s="46">
        <f>A126286414J_Latest</f>
        <v>2.3519999999999999</v>
      </c>
      <c r="Y152" s="46">
        <f>A126274966J_Latest</f>
        <v>2.613</v>
      </c>
      <c r="Z152" s="46">
        <f>A126298294X_Latest</f>
        <v>0.86199999999999999</v>
      </c>
      <c r="AA152" s="46">
        <f>A126286630A_Latest</f>
        <v>1.7509999999999999</v>
      </c>
      <c r="AB152" s="46">
        <f>A126274102X_Latest</f>
        <v>4.8490000000000002</v>
      </c>
      <c r="AC152" s="46">
        <f>A126297430L_Latest</f>
        <v>2.0659999999999998</v>
      </c>
      <c r="AD152" s="46">
        <f>A126285766V_Latest</f>
        <v>2.7829999999999999</v>
      </c>
    </row>
    <row r="153" spans="1:30" hidden="1">
      <c r="A153" s="45"/>
      <c r="B153" s="45" t="s">
        <v>4319</v>
      </c>
      <c r="C153" s="62">
        <v>39</v>
      </c>
      <c r="D153" s="46">
        <f>A126273706V_Latest</f>
        <v>198.381</v>
      </c>
      <c r="E153" s="46">
        <f>A126297034K_Latest</f>
        <v>93.415000000000006</v>
      </c>
      <c r="F153" s="46">
        <f>A126285370X_Latest</f>
        <v>104.96599999999999</v>
      </c>
      <c r="G153" s="46">
        <f>A126275002J_Latest</f>
        <v>55.957999999999998</v>
      </c>
      <c r="H153" s="46">
        <f>A126298330W_Latest</f>
        <v>24.478999999999999</v>
      </c>
      <c r="I153" s="46">
        <f>A126286666C_Latest</f>
        <v>31.478999999999999</v>
      </c>
      <c r="J153" s="46">
        <f>A126274138A_Latest</f>
        <v>46.328000000000003</v>
      </c>
      <c r="K153" s="46">
        <f>A126297466R_Latest</f>
        <v>23.6</v>
      </c>
      <c r="L153" s="46">
        <f>A126285802T_Latest</f>
        <v>22.728000000000002</v>
      </c>
      <c r="M153" s="46">
        <f>A126275218V_Latest</f>
        <v>49.682000000000002</v>
      </c>
      <c r="N153" s="46">
        <f>A126298546J_Latest</f>
        <v>24.286000000000001</v>
      </c>
      <c r="O153" s="46">
        <f>A126286882W_Latest</f>
        <v>25.396000000000001</v>
      </c>
      <c r="P153" s="46">
        <f>A126275434L_Latest</f>
        <v>14.531000000000001</v>
      </c>
      <c r="Q153" s="46">
        <f>A126298762A_Latest</f>
        <v>8.2769999999999992</v>
      </c>
      <c r="R153" s="46">
        <f>A126287098K_Latest</f>
        <v>6.2539999999999996</v>
      </c>
      <c r="S153" s="46">
        <f>A126274354V_Latest</f>
        <v>19.719000000000001</v>
      </c>
      <c r="T153" s="46">
        <f>A126297682J_Latest</f>
        <v>8.3019999999999996</v>
      </c>
      <c r="U153" s="46">
        <f>A126286018F_Latest</f>
        <v>11.417</v>
      </c>
      <c r="V153" s="46">
        <f>A126274570L_Latest</f>
        <v>5.3049999999999997</v>
      </c>
      <c r="W153" s="46">
        <f>A126297898V_Latest</f>
        <v>2.5840000000000001</v>
      </c>
      <c r="X153" s="46">
        <f>A126286234X_Latest</f>
        <v>2.7210000000000001</v>
      </c>
      <c r="Y153" s="46">
        <f>A126274786X_Latest</f>
        <v>1.8180000000000001</v>
      </c>
      <c r="Z153" s="46">
        <f>A126298114C_Latest</f>
        <v>0.183</v>
      </c>
      <c r="AA153" s="46">
        <f>A126286450T_Latest</f>
        <v>1.6339999999999999</v>
      </c>
      <c r="AB153" s="46">
        <f>A126273922L_Latest</f>
        <v>5.0419999999999998</v>
      </c>
      <c r="AC153" s="46">
        <f>A126297250C_Latest</f>
        <v>1.7050000000000001</v>
      </c>
      <c r="AD153" s="46">
        <f>A126285586K_Latest</f>
        <v>3.3370000000000002</v>
      </c>
    </row>
    <row r="154" spans="1:30" hidden="1">
      <c r="A154" s="44" t="s">
        <v>4320</v>
      </c>
      <c r="B154" s="45"/>
      <c r="C154" s="62">
        <v>40</v>
      </c>
      <c r="D154" s="46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  <c r="AA154" s="46"/>
      <c r="AB154" s="46"/>
      <c r="AC154" s="46"/>
      <c r="AD154" s="46"/>
    </row>
    <row r="155" spans="1:30" hidden="1">
      <c r="A155" s="45"/>
      <c r="B155" s="45" t="s">
        <v>4321</v>
      </c>
      <c r="C155" s="62">
        <v>41</v>
      </c>
      <c r="D155" s="46">
        <f>A126273766W_Latest</f>
        <v>7216.491</v>
      </c>
      <c r="E155" s="46">
        <f>A126297094L_Latest</f>
        <v>3689.288</v>
      </c>
      <c r="F155" s="46">
        <f>A126285430R_Latest</f>
        <v>3527.203</v>
      </c>
      <c r="G155" s="46">
        <f>A126275062K_Latest</f>
        <v>2264.931</v>
      </c>
      <c r="H155" s="46">
        <f>A126298390X_Latest</f>
        <v>1154.664</v>
      </c>
      <c r="I155" s="46">
        <f>A126286726V_Latest</f>
        <v>1110.2660000000001</v>
      </c>
      <c r="J155" s="46">
        <f>A126274198C_Latest</f>
        <v>1952.325</v>
      </c>
      <c r="K155" s="46">
        <f>A126297526F_Latest</f>
        <v>996.40599999999995</v>
      </c>
      <c r="L155" s="46">
        <f>A126285862V_Latest</f>
        <v>955.91899999999998</v>
      </c>
      <c r="M155" s="46">
        <f>A126275278W_Latest</f>
        <v>1404.0930000000001</v>
      </c>
      <c r="N155" s="46">
        <f>A126298606X_Latest</f>
        <v>704.50099999999998</v>
      </c>
      <c r="O155" s="46">
        <f>A126286942L_Latest</f>
        <v>699.59199999999998</v>
      </c>
      <c r="P155" s="46">
        <f>A126275494R_Latest</f>
        <v>456.11599999999999</v>
      </c>
      <c r="Q155" s="46">
        <f>A126298822T_Latest</f>
        <v>240.154</v>
      </c>
      <c r="R155" s="46">
        <f>A126287158A_Latest</f>
        <v>215.96199999999999</v>
      </c>
      <c r="S155" s="46">
        <f>A126274414K_Latest</f>
        <v>794.63800000000003</v>
      </c>
      <c r="T155" s="46">
        <f>A126297742X_Latest</f>
        <v>420.33300000000003</v>
      </c>
      <c r="U155" s="46">
        <f>A126286078J_Latest</f>
        <v>374.30399999999997</v>
      </c>
      <c r="V155" s="46">
        <f>A126274630C_Latest</f>
        <v>141.17699999999999</v>
      </c>
      <c r="W155" s="46">
        <f>A126297958K_Latest</f>
        <v>75.209999999999994</v>
      </c>
      <c r="X155" s="46">
        <f>A126286294A_Latest</f>
        <v>65.966999999999999</v>
      </c>
      <c r="Y155" s="46">
        <f>A126274846R_Latest</f>
        <v>67.721000000000004</v>
      </c>
      <c r="Z155" s="46">
        <f>A126298174F_Latest</f>
        <v>32.537999999999997</v>
      </c>
      <c r="AA155" s="46">
        <f>A126286510J_Latest</f>
        <v>35.183</v>
      </c>
      <c r="AB155" s="46">
        <f>A126273982R_Latest</f>
        <v>135.49100000000001</v>
      </c>
      <c r="AC155" s="46">
        <f>A126297310V_Latest</f>
        <v>65.481999999999999</v>
      </c>
      <c r="AD155" s="46">
        <f>A126285646A_Latest</f>
        <v>70.009</v>
      </c>
    </row>
    <row r="156" spans="1:30" hidden="1">
      <c r="A156" s="45"/>
      <c r="B156" s="45" t="s">
        <v>4322</v>
      </c>
      <c r="C156" s="62">
        <v>42</v>
      </c>
      <c r="D156" s="46">
        <f>A126273818L_Latest</f>
        <v>473.85899999999998</v>
      </c>
      <c r="E156" s="46">
        <f>A126297146C_Latest</f>
        <v>156.76300000000001</v>
      </c>
      <c r="F156" s="46">
        <f>A126285482T_Latest</f>
        <v>317.09500000000003</v>
      </c>
      <c r="G156" s="46">
        <f>A126275114A_Latest</f>
        <v>138.95099999999999</v>
      </c>
      <c r="H156" s="46">
        <f>A126298442R_Latest</f>
        <v>38.168999999999997</v>
      </c>
      <c r="I156" s="46">
        <f>A126286778W_Latest</f>
        <v>100.783</v>
      </c>
      <c r="J156" s="46">
        <f>A126274250A_Latest</f>
        <v>120.628</v>
      </c>
      <c r="K156" s="46">
        <f>A126297578J_Latest</f>
        <v>40.465000000000003</v>
      </c>
      <c r="L156" s="46">
        <f>A126285914K_Latest</f>
        <v>80.162999999999997</v>
      </c>
      <c r="M156" s="46">
        <f>A126275330V_Latest</f>
        <v>114.078</v>
      </c>
      <c r="N156" s="46">
        <f>A126298658A_Latest</f>
        <v>42.192</v>
      </c>
      <c r="O156" s="46">
        <f>A126286994R_Latest</f>
        <v>71.885999999999996</v>
      </c>
      <c r="P156" s="46">
        <f>A126275546F_Latest</f>
        <v>29.326000000000001</v>
      </c>
      <c r="Q156" s="46">
        <f>A126298874V_Latest</f>
        <v>8.532</v>
      </c>
      <c r="R156" s="46">
        <f>A126287210X_Latest</f>
        <v>20.794</v>
      </c>
      <c r="S156" s="46">
        <f>A126274466L_Latest</f>
        <v>46.494</v>
      </c>
      <c r="T156" s="46">
        <f>A126297794A_Latest</f>
        <v>18.463999999999999</v>
      </c>
      <c r="U156" s="46">
        <f>A126286130F_Latest</f>
        <v>28.03</v>
      </c>
      <c r="V156" s="46">
        <f>A126274682F_Latest</f>
        <v>9.7550000000000008</v>
      </c>
      <c r="W156" s="46">
        <f>A126298010K_Latest</f>
        <v>2.6070000000000002</v>
      </c>
      <c r="X156" s="46">
        <f>A126286346T_Latest</f>
        <v>7.1479999999999997</v>
      </c>
      <c r="Y156" s="46">
        <f>A126274898T_Latest</f>
        <v>3.762</v>
      </c>
      <c r="Z156" s="46">
        <f>A126298226W_Latest</f>
        <v>0.90200000000000002</v>
      </c>
      <c r="AA156" s="46">
        <f>A126286562K_Latest</f>
        <v>2.859</v>
      </c>
      <c r="AB156" s="46">
        <f>A126274034J_Latest</f>
        <v>10.864000000000001</v>
      </c>
      <c r="AC156" s="46">
        <f>A126297362W_Latest</f>
        <v>5.4320000000000004</v>
      </c>
      <c r="AD156" s="46">
        <f>A126285698C_Latest</f>
        <v>5.431</v>
      </c>
    </row>
    <row r="157" spans="1:30" hidden="1">
      <c r="A157" s="45"/>
      <c r="B157" s="51" t="s">
        <v>4323</v>
      </c>
      <c r="C157" s="62">
        <v>43</v>
      </c>
      <c r="D157" s="46">
        <f>A126273898X_Latest</f>
        <v>104.875</v>
      </c>
      <c r="E157" s="46">
        <f>A126297226C_Latest</f>
        <v>62.183999999999997</v>
      </c>
      <c r="F157" s="46">
        <f>A126285562T_Latest</f>
        <v>42.69</v>
      </c>
      <c r="G157" s="46">
        <f>A126275194L_Latest</f>
        <v>23.343</v>
      </c>
      <c r="H157" s="46">
        <f>A126298522R_Latest</f>
        <v>13.765000000000001</v>
      </c>
      <c r="I157" s="46">
        <f>A126286858W_Latest</f>
        <v>9.5779999999999994</v>
      </c>
      <c r="J157" s="46">
        <f>A126274330A_Latest</f>
        <v>21.707999999999998</v>
      </c>
      <c r="K157" s="46">
        <f>A126297658J_Latest</f>
        <v>14.891</v>
      </c>
      <c r="L157" s="46">
        <f>A126285994W_Latest</f>
        <v>6.8170000000000002</v>
      </c>
      <c r="M157" s="46">
        <f>A126275410V_Latest</f>
        <v>33.228000000000002</v>
      </c>
      <c r="N157" s="46">
        <f>A126298738A_Latest</f>
        <v>19.603999999999999</v>
      </c>
      <c r="O157" s="46">
        <f>A126287074T_Latest</f>
        <v>13.622999999999999</v>
      </c>
      <c r="P157" s="46">
        <f>A126275626F_Latest</f>
        <v>7.8289999999999997</v>
      </c>
      <c r="Q157" s="46">
        <f>A126298954V_Latest</f>
        <v>2.802</v>
      </c>
      <c r="R157" s="46">
        <f>A126287290K_Latest</f>
        <v>5.0270000000000001</v>
      </c>
      <c r="S157" s="46">
        <f>A126274546L_Latest</f>
        <v>12.375</v>
      </c>
      <c r="T157" s="46">
        <f>A126297874A_Latest</f>
        <v>7.0990000000000002</v>
      </c>
      <c r="U157" s="46">
        <f>A126286210F_Latest</f>
        <v>5.2770000000000001</v>
      </c>
      <c r="V157" s="46">
        <f>A126274762F_Latest</f>
        <v>1.6719999999999999</v>
      </c>
      <c r="W157" s="46">
        <f>A126298090W_Latest</f>
        <v>0.93799999999999994</v>
      </c>
      <c r="X157" s="46">
        <f>A126286426T_Latest</f>
        <v>0.73399999999999999</v>
      </c>
      <c r="Y157" s="46">
        <f>A126274978T_Latest</f>
        <v>0.69</v>
      </c>
      <c r="Z157" s="46">
        <f>A126298306W_Latest</f>
        <v>0.21099999999999999</v>
      </c>
      <c r="AA157" s="46">
        <f>A126286642K_Latest</f>
        <v>0.47899999999999998</v>
      </c>
      <c r="AB157" s="46">
        <f>A126274114J_Latest</f>
        <v>4.0279999999999996</v>
      </c>
      <c r="AC157" s="46">
        <f>A126297442W_Latest</f>
        <v>2.8740000000000001</v>
      </c>
      <c r="AD157" s="46">
        <f>A126285778C_Latest</f>
        <v>1.1539999999999999</v>
      </c>
    </row>
    <row r="158" spans="1:30" hidden="1">
      <c r="A158" s="45"/>
      <c r="B158" s="51" t="s">
        <v>4324</v>
      </c>
      <c r="C158" s="62">
        <v>44</v>
      </c>
      <c r="D158" s="46">
        <f>A126273710K_Latest</f>
        <v>164.02199999999999</v>
      </c>
      <c r="E158" s="46">
        <f>A126297038V_Latest</f>
        <v>54.853999999999999</v>
      </c>
      <c r="F158" s="46">
        <f>A126285374J_Latest</f>
        <v>109.16800000000001</v>
      </c>
      <c r="G158" s="46">
        <f>A126275006T_Latest</f>
        <v>55.889000000000003</v>
      </c>
      <c r="H158" s="46">
        <f>A126298334F_Latest</f>
        <v>12.41</v>
      </c>
      <c r="I158" s="46">
        <f>A126286670V_Latest</f>
        <v>43.478999999999999</v>
      </c>
      <c r="J158" s="46">
        <f>A126274142T_Latest</f>
        <v>41.133000000000003</v>
      </c>
      <c r="K158" s="46">
        <f>A126297470F_Latest</f>
        <v>15.576000000000001</v>
      </c>
      <c r="L158" s="46">
        <f>A126285806A_Latest</f>
        <v>25.556999999999999</v>
      </c>
      <c r="M158" s="46">
        <f>A126275222K_Latest</f>
        <v>37.265999999999998</v>
      </c>
      <c r="N158" s="46">
        <f>A126298550X_Latest</f>
        <v>14.836</v>
      </c>
      <c r="O158" s="46">
        <f>A126286886F_Latest</f>
        <v>22.428999999999998</v>
      </c>
      <c r="P158" s="46">
        <f>A126275438W_Latest</f>
        <v>5.3230000000000004</v>
      </c>
      <c r="Q158" s="46">
        <f>A126298766K_Latest</f>
        <v>1.169</v>
      </c>
      <c r="R158" s="46">
        <f>A126287102R_Latest</f>
        <v>4.1539999999999999</v>
      </c>
      <c r="S158" s="46">
        <f>A126274358C_Latest</f>
        <v>13.55</v>
      </c>
      <c r="T158" s="46">
        <f>A126297686T_Latest</f>
        <v>6.8520000000000003</v>
      </c>
      <c r="U158" s="46">
        <f>A126286022W_Latest</f>
        <v>6.6980000000000004</v>
      </c>
      <c r="V158" s="46">
        <f>A126274574W_Latest</f>
        <v>4.1769999999999996</v>
      </c>
      <c r="W158" s="46">
        <f>A126297902X_Latest</f>
        <v>1.3440000000000001</v>
      </c>
      <c r="X158" s="46">
        <f>A126286238J_Latest</f>
        <v>2.8330000000000002</v>
      </c>
      <c r="Y158" s="46">
        <f>A126274790R_Latest</f>
        <v>2.0379999999999998</v>
      </c>
      <c r="Z158" s="46">
        <f>A126298118L_Latest</f>
        <v>0.33900000000000002</v>
      </c>
      <c r="AA158" s="46">
        <f>A126286454A_Latest</f>
        <v>1.6990000000000001</v>
      </c>
      <c r="AB158" s="46">
        <f>A126273926W_Latest</f>
        <v>4.6470000000000002</v>
      </c>
      <c r="AC158" s="46">
        <f>A126297254L_Latest</f>
        <v>2.3279999999999998</v>
      </c>
      <c r="AD158" s="46">
        <f>A126285590A_Latest</f>
        <v>2.319</v>
      </c>
    </row>
    <row r="159" spans="1:30" hidden="1">
      <c r="A159" s="45"/>
      <c r="B159" s="51" t="s">
        <v>4325</v>
      </c>
      <c r="C159" s="62">
        <v>45</v>
      </c>
      <c r="D159" s="46">
        <f>A126273850L_Latest</f>
        <v>204.96199999999999</v>
      </c>
      <c r="E159" s="46">
        <f>A126297178W_Latest</f>
        <v>39.725000000000001</v>
      </c>
      <c r="F159" s="46">
        <f>A126285514X_Latest</f>
        <v>165.23699999999999</v>
      </c>
      <c r="G159" s="46">
        <f>A126275146V_Latest</f>
        <v>59.719000000000001</v>
      </c>
      <c r="H159" s="46">
        <f>A126298474J_Latest</f>
        <v>11.994</v>
      </c>
      <c r="I159" s="46">
        <f>A126286810K_Latest</f>
        <v>47.725000000000001</v>
      </c>
      <c r="J159" s="46">
        <f>A126274282V_Latest</f>
        <v>57.786999999999999</v>
      </c>
      <c r="K159" s="46">
        <f>A126297610W_Latest</f>
        <v>9.9969999999999999</v>
      </c>
      <c r="L159" s="46">
        <f>A126285946C_Latest</f>
        <v>47.79</v>
      </c>
      <c r="M159" s="46">
        <f>A126275362L_Latest</f>
        <v>43.585000000000001</v>
      </c>
      <c r="N159" s="46">
        <f>A126298690A_Latest</f>
        <v>7.7519999999999998</v>
      </c>
      <c r="O159" s="46">
        <f>A126287026X_Latest</f>
        <v>35.834000000000003</v>
      </c>
      <c r="P159" s="46">
        <f>A126275578X_Latest</f>
        <v>16.173999999999999</v>
      </c>
      <c r="Q159" s="46">
        <f>A126298906A_Latest</f>
        <v>4.5609999999999999</v>
      </c>
      <c r="R159" s="46">
        <f>A126287242T_Latest</f>
        <v>11.613</v>
      </c>
      <c r="S159" s="46">
        <f>A126274498F_Latest</f>
        <v>20.568000000000001</v>
      </c>
      <c r="T159" s="46">
        <f>A126297826J_Latest</f>
        <v>4.5129999999999999</v>
      </c>
      <c r="U159" s="46">
        <f>A126286162X_Latest</f>
        <v>16.055</v>
      </c>
      <c r="V159" s="46">
        <f>A126274714L_Latest</f>
        <v>3.9060000000000001</v>
      </c>
      <c r="W159" s="46">
        <f>A126298042C_Latest</f>
        <v>0.32500000000000001</v>
      </c>
      <c r="X159" s="46">
        <f>A126286378K_Latest</f>
        <v>3.581</v>
      </c>
      <c r="Y159" s="46">
        <f>A126274930F_Latest</f>
        <v>1.034</v>
      </c>
      <c r="Z159" s="46">
        <f>A126298258R_Latest</f>
        <v>0.35199999999999998</v>
      </c>
      <c r="AA159" s="46">
        <f>A126286594C_Latest</f>
        <v>0.68100000000000005</v>
      </c>
      <c r="AB159" s="46">
        <f>A126274066A_Latest</f>
        <v>2.1880000000000002</v>
      </c>
      <c r="AC159" s="46">
        <f>A126297394R_Latest</f>
        <v>0.23</v>
      </c>
      <c r="AD159" s="46">
        <f>A126285730T_Latest</f>
        <v>1.958</v>
      </c>
    </row>
    <row r="160" spans="1:30" hidden="1">
      <c r="A160" s="45"/>
      <c r="B160" s="45" t="s">
        <v>4326</v>
      </c>
      <c r="C160" s="62">
        <v>46</v>
      </c>
      <c r="D160" s="46">
        <f>A126273854W_Latest</f>
        <v>416.74900000000002</v>
      </c>
      <c r="E160" s="46">
        <f>A126297182L_Latest</f>
        <v>149.286</v>
      </c>
      <c r="F160" s="46">
        <f>A126285518J_Latest</f>
        <v>267.46300000000002</v>
      </c>
      <c r="G160" s="46">
        <f>A126275150K_Latest</f>
        <v>119.384</v>
      </c>
      <c r="H160" s="46">
        <f>A126298478T_Latest</f>
        <v>43.043999999999997</v>
      </c>
      <c r="I160" s="46">
        <f>A126286814V_Latest</f>
        <v>76.338999999999999</v>
      </c>
      <c r="J160" s="46">
        <f>A126274286C_Latest</f>
        <v>101.139</v>
      </c>
      <c r="K160" s="46">
        <f>A126297614F_Latest</f>
        <v>30.709</v>
      </c>
      <c r="L160" s="46">
        <f>A126285950V_Latest</f>
        <v>70.430999999999997</v>
      </c>
      <c r="M160" s="46">
        <f>A126275366W_Latest</f>
        <v>91.007000000000005</v>
      </c>
      <c r="N160" s="46">
        <f>A126298694K_Latest</f>
        <v>33.893999999999998</v>
      </c>
      <c r="O160" s="46">
        <f>A126287030R_Latest</f>
        <v>57.113</v>
      </c>
      <c r="P160" s="46">
        <f>A126275582R_Latest</f>
        <v>35.987000000000002</v>
      </c>
      <c r="Q160" s="46">
        <f>A126298910T_Latest</f>
        <v>15.385</v>
      </c>
      <c r="R160" s="46">
        <f>A126287246A_Latest</f>
        <v>20.602</v>
      </c>
      <c r="S160" s="46">
        <f>A126274502K_Latest</f>
        <v>47.68</v>
      </c>
      <c r="T160" s="46">
        <f>A126297830X_Latest</f>
        <v>17.713999999999999</v>
      </c>
      <c r="U160" s="46">
        <f>A126286166J_Latest</f>
        <v>29.966999999999999</v>
      </c>
      <c r="V160" s="46">
        <f>A126274718W_Latest</f>
        <v>9.7859999999999996</v>
      </c>
      <c r="W160" s="46">
        <f>A126298046L_Latest</f>
        <v>3.996</v>
      </c>
      <c r="X160" s="46">
        <f>A126286382A_Latest</f>
        <v>5.79</v>
      </c>
      <c r="Y160" s="46">
        <f>A126274934R_Latest</f>
        <v>2.0139999999999998</v>
      </c>
      <c r="Z160" s="46">
        <f>A126298262F_Latest</f>
        <v>0.83</v>
      </c>
      <c r="AA160" s="46">
        <f>A126286598L_Latest</f>
        <v>1.1839999999999999</v>
      </c>
      <c r="AB160" s="46">
        <f>A126274070T_Latest</f>
        <v>9.7520000000000007</v>
      </c>
      <c r="AC160" s="46">
        <f>A126297398X_Latest</f>
        <v>3.7149999999999999</v>
      </c>
      <c r="AD160" s="46">
        <f>A126285734A_Latest</f>
        <v>6.0369999999999999</v>
      </c>
    </row>
    <row r="161" spans="1:30" hidden="1">
      <c r="A161" s="45"/>
      <c r="B161" s="51" t="s">
        <v>4327</v>
      </c>
      <c r="C161" s="62">
        <v>47</v>
      </c>
      <c r="D161" s="46">
        <f>A126273742C_Latest</f>
        <v>108.65</v>
      </c>
      <c r="E161" s="46">
        <f>A126297070V_Latest</f>
        <v>66.010000000000005</v>
      </c>
      <c r="F161" s="46">
        <f>A126285406R_Latest</f>
        <v>42.64</v>
      </c>
      <c r="G161" s="46">
        <f>A126275038K_Latest</f>
        <v>32.768000000000001</v>
      </c>
      <c r="H161" s="46">
        <f>A126298366X_Latest</f>
        <v>20.003</v>
      </c>
      <c r="I161" s="46">
        <f>A126286702A_Latest</f>
        <v>12.765000000000001</v>
      </c>
      <c r="J161" s="46">
        <f>A126274174K_Latest</f>
        <v>21.986999999999998</v>
      </c>
      <c r="K161" s="46">
        <f>A126297502L_Latest</f>
        <v>11.73</v>
      </c>
      <c r="L161" s="46">
        <f>A126285838V_Latest</f>
        <v>10.257</v>
      </c>
      <c r="M161" s="46">
        <f>A126275254C_Latest</f>
        <v>27.356000000000002</v>
      </c>
      <c r="N161" s="46">
        <f>A126298582T_Latest</f>
        <v>16.928000000000001</v>
      </c>
      <c r="O161" s="46">
        <f>A126286918L_Latest</f>
        <v>10.428000000000001</v>
      </c>
      <c r="P161" s="46">
        <f>A126275470W_Latest</f>
        <v>6.4939999999999998</v>
      </c>
      <c r="Q161" s="46">
        <f>A126298798C_Latest</f>
        <v>4.6639999999999997</v>
      </c>
      <c r="R161" s="46">
        <f>A126287134J_Latest</f>
        <v>1.83</v>
      </c>
      <c r="S161" s="46">
        <f>A126274390C_Latest</f>
        <v>13.75</v>
      </c>
      <c r="T161" s="46">
        <f>A126297718X_Latest</f>
        <v>8.9410000000000007</v>
      </c>
      <c r="U161" s="46">
        <f>A126286054R_Latest</f>
        <v>4.8090000000000002</v>
      </c>
      <c r="V161" s="46">
        <f>A126274606C_Latest</f>
        <v>2.1280000000000001</v>
      </c>
      <c r="W161" s="46">
        <f>A126297934T_Latest</f>
        <v>1.274</v>
      </c>
      <c r="X161" s="46">
        <f>A126286270J_Latest</f>
        <v>0.85499999999999998</v>
      </c>
      <c r="Y161" s="46">
        <f>A126274822W_Latest</f>
        <v>0.66400000000000003</v>
      </c>
      <c r="Z161" s="46">
        <f>A126298150L_Latest</f>
        <v>0.33500000000000002</v>
      </c>
      <c r="AA161" s="46">
        <f>A126286486V_Latest</f>
        <v>0.32900000000000001</v>
      </c>
      <c r="AB161" s="46">
        <f>A126273958R_Latest</f>
        <v>3.5030000000000001</v>
      </c>
      <c r="AC161" s="46">
        <f>A126297286F_Latest</f>
        <v>2.1360000000000001</v>
      </c>
      <c r="AD161" s="46">
        <f>A126285622J_Latest</f>
        <v>1.367</v>
      </c>
    </row>
    <row r="162" spans="1:30" hidden="1">
      <c r="A162" s="45"/>
      <c r="B162" s="51" t="s">
        <v>4328</v>
      </c>
      <c r="C162" s="62">
        <v>48</v>
      </c>
      <c r="D162" s="46">
        <f>A126273714V_Latest</f>
        <v>163.09399999999999</v>
      </c>
      <c r="E162" s="46">
        <f>A126297042K_Latest</f>
        <v>48.110999999999997</v>
      </c>
      <c r="F162" s="46">
        <f>A126285378T_Latest</f>
        <v>114.983</v>
      </c>
      <c r="G162" s="46">
        <f>A126275010J_Latest</f>
        <v>50.656999999999996</v>
      </c>
      <c r="H162" s="46">
        <f>A126298338R_Latest</f>
        <v>15.346</v>
      </c>
      <c r="I162" s="46">
        <f>A126286674C_Latest</f>
        <v>35.311</v>
      </c>
      <c r="J162" s="46">
        <f>A126274146A_Latest</f>
        <v>39.823</v>
      </c>
      <c r="K162" s="46">
        <f>A126297474R_Latest</f>
        <v>10.202999999999999</v>
      </c>
      <c r="L162" s="46">
        <f>A126285810T_Latest</f>
        <v>29.62</v>
      </c>
      <c r="M162" s="46">
        <f>A126275226V_Latest</f>
        <v>28.102</v>
      </c>
      <c r="N162" s="46">
        <f>A126298554J_Latest</f>
        <v>8.7750000000000004</v>
      </c>
      <c r="O162" s="46">
        <f>A126286890W_Latest</f>
        <v>19.326000000000001</v>
      </c>
      <c r="P162" s="46">
        <f>A126275442L_Latest</f>
        <v>17.754999999999999</v>
      </c>
      <c r="Q162" s="46">
        <f>A126298770A_Latest</f>
        <v>6.3840000000000003</v>
      </c>
      <c r="R162" s="46">
        <f>A126287106X_Latest</f>
        <v>11.371</v>
      </c>
      <c r="S162" s="46">
        <f>A126274362V_Latest</f>
        <v>18.475000000000001</v>
      </c>
      <c r="T162" s="46">
        <f>A126297690J_Latest</f>
        <v>4.5039999999999996</v>
      </c>
      <c r="U162" s="46">
        <f>A126286026F_Latest</f>
        <v>13.97</v>
      </c>
      <c r="V162" s="46">
        <f>A126274578F_Latest</f>
        <v>3.7989999999999999</v>
      </c>
      <c r="W162" s="46">
        <f>A126297906J_Latest</f>
        <v>1.7629999999999999</v>
      </c>
      <c r="X162" s="46">
        <f>A126286242X_Latest</f>
        <v>2.0369999999999999</v>
      </c>
      <c r="Y162" s="46">
        <f>A126274794X_Latest</f>
        <v>0.77900000000000003</v>
      </c>
      <c r="Z162" s="46">
        <f>A126298122C_Latest</f>
        <v>0.24099999999999999</v>
      </c>
      <c r="AA162" s="46">
        <f>A126286458K_Latest</f>
        <v>0.53800000000000003</v>
      </c>
      <c r="AB162" s="46">
        <f>A126273930L_Latest</f>
        <v>3.7040000000000002</v>
      </c>
      <c r="AC162" s="46">
        <f>A126297258W_Latest</f>
        <v>0.89400000000000002</v>
      </c>
      <c r="AD162" s="46">
        <f>A126285594K_Latest</f>
        <v>2.81</v>
      </c>
    </row>
    <row r="163" spans="1:30" hidden="1">
      <c r="A163" s="45"/>
      <c r="B163" s="51" t="s">
        <v>4329</v>
      </c>
      <c r="C163" s="62">
        <v>49</v>
      </c>
      <c r="D163" s="46">
        <f>A126273770L_Latest</f>
        <v>145.00399999999999</v>
      </c>
      <c r="E163" s="46">
        <f>A126297098W_Latest</f>
        <v>35.164999999999999</v>
      </c>
      <c r="F163" s="46">
        <f>A126285434X_Latest</f>
        <v>109.839</v>
      </c>
      <c r="G163" s="46">
        <f>A126275066V_Latest</f>
        <v>35.959000000000003</v>
      </c>
      <c r="H163" s="46">
        <f>A126298394J_Latest</f>
        <v>7.6950000000000003</v>
      </c>
      <c r="I163" s="46">
        <f>A126286730K_Latest</f>
        <v>28.263999999999999</v>
      </c>
      <c r="J163" s="46">
        <f>A126274202J_Latest</f>
        <v>39.328000000000003</v>
      </c>
      <c r="K163" s="46">
        <f>A126297530W_Latest</f>
        <v>8.7750000000000004</v>
      </c>
      <c r="L163" s="46">
        <f>A126285866C_Latest</f>
        <v>30.553000000000001</v>
      </c>
      <c r="M163" s="46">
        <f>A126275282L_Latest</f>
        <v>35.548999999999999</v>
      </c>
      <c r="N163" s="46">
        <f>A126298610R_Latest</f>
        <v>8.1910000000000007</v>
      </c>
      <c r="O163" s="46">
        <f>A126286946W_Latest</f>
        <v>27.358000000000001</v>
      </c>
      <c r="P163" s="46">
        <f>A126275498X_Latest</f>
        <v>11.738</v>
      </c>
      <c r="Q163" s="46">
        <f>A126298826A_Latest</f>
        <v>4.3369999999999997</v>
      </c>
      <c r="R163" s="46">
        <f>A126287162T_Latest</f>
        <v>7.4009999999999998</v>
      </c>
      <c r="S163" s="46">
        <f>A126274418V_Latest</f>
        <v>15.456</v>
      </c>
      <c r="T163" s="46">
        <f>A126297746J_Latest</f>
        <v>4.2679999999999998</v>
      </c>
      <c r="U163" s="46">
        <f>A126286082X_Latest</f>
        <v>11.186999999999999</v>
      </c>
      <c r="V163" s="46">
        <f>A126274634L_Latest</f>
        <v>3.8580000000000001</v>
      </c>
      <c r="W163" s="46">
        <f>A126297962A_Latest</f>
        <v>0.96</v>
      </c>
      <c r="X163" s="46">
        <f>A126286298K_Latest</f>
        <v>2.8980000000000001</v>
      </c>
      <c r="Y163" s="46">
        <f>A126274850F_Latest</f>
        <v>0.57099999999999995</v>
      </c>
      <c r="Z163" s="46">
        <f>A126298178R_Latest</f>
        <v>0.254</v>
      </c>
      <c r="AA163" s="46">
        <f>A126286514T_Latest</f>
        <v>0.317</v>
      </c>
      <c r="AB163" s="46">
        <f>A126273986X_Latest</f>
        <v>2.5449999999999999</v>
      </c>
      <c r="AC163" s="46">
        <f>A126297314C_Latest</f>
        <v>0.68500000000000005</v>
      </c>
      <c r="AD163" s="46">
        <f>A126285650T_Latest</f>
        <v>1.861</v>
      </c>
    </row>
    <row r="164" spans="1:30" hidden="1">
      <c r="A164" s="45"/>
      <c r="B164" s="45" t="s">
        <v>4330</v>
      </c>
      <c r="C164" s="62">
        <v>50</v>
      </c>
      <c r="D164" s="46">
        <f>A126273734C_Latest</f>
        <v>1305.9870000000001</v>
      </c>
      <c r="E164" s="46">
        <f>A126297062V_Latest</f>
        <v>687.35400000000004</v>
      </c>
      <c r="F164" s="46">
        <f>A126285398A_Latest</f>
        <v>618.63199999999995</v>
      </c>
      <c r="G164" s="46">
        <f>A126275030T_Latest</f>
        <v>415.60199999999998</v>
      </c>
      <c r="H164" s="46">
        <f>A126298358X_Latest</f>
        <v>212.21899999999999</v>
      </c>
      <c r="I164" s="46">
        <f>A126286694L_Latest</f>
        <v>203.38300000000001</v>
      </c>
      <c r="J164" s="46">
        <f>A126274166K_Latest</f>
        <v>321.70800000000003</v>
      </c>
      <c r="K164" s="46">
        <f>A126297494X_Latest</f>
        <v>170.54400000000001</v>
      </c>
      <c r="L164" s="46">
        <f>A126285830A_Latest</f>
        <v>151.16399999999999</v>
      </c>
      <c r="M164" s="46">
        <f>A126275246C_Latest</f>
        <v>273.35300000000001</v>
      </c>
      <c r="N164" s="46">
        <f>A126298574T_Latest</f>
        <v>153.56200000000001</v>
      </c>
      <c r="O164" s="46">
        <f>A126286910V_Latest</f>
        <v>119.79</v>
      </c>
      <c r="P164" s="46">
        <f>A126275462W_Latest</f>
        <v>94.962999999999994</v>
      </c>
      <c r="Q164" s="46">
        <f>A126298790K_Latest</f>
        <v>52.006999999999998</v>
      </c>
      <c r="R164" s="46">
        <f>A126287126J_Latest</f>
        <v>42.954999999999998</v>
      </c>
      <c r="S164" s="46">
        <f>A126274382C_Latest</f>
        <v>136.54300000000001</v>
      </c>
      <c r="T164" s="46">
        <f>A126297710F_Latest</f>
        <v>68.105999999999995</v>
      </c>
      <c r="U164" s="46">
        <f>A126286046R_Latest</f>
        <v>68.436999999999998</v>
      </c>
      <c r="V164" s="46">
        <f>A126274598R_Latest</f>
        <v>28.558</v>
      </c>
      <c r="W164" s="46">
        <f>A126297926T_Latest</f>
        <v>12.941000000000001</v>
      </c>
      <c r="X164" s="46">
        <f>A126286262J_Latest</f>
        <v>15.617000000000001</v>
      </c>
      <c r="Y164" s="46">
        <f>A126274814W_Latest</f>
        <v>10.452999999999999</v>
      </c>
      <c r="Z164" s="46">
        <f>A126298142L_Latest</f>
        <v>4.8949999999999996</v>
      </c>
      <c r="AA164" s="46">
        <f>A126286478V_Latest</f>
        <v>5.5570000000000004</v>
      </c>
      <c r="AB164" s="46">
        <f>A126273950W_Latest</f>
        <v>24.808</v>
      </c>
      <c r="AC164" s="46">
        <f>A126297278F_Latest</f>
        <v>13.079000000000001</v>
      </c>
      <c r="AD164" s="46">
        <f>A126285614J_Latest</f>
        <v>11.728</v>
      </c>
    </row>
    <row r="165" spans="1:30" hidden="1">
      <c r="A165" s="44" t="s">
        <v>4331</v>
      </c>
      <c r="B165" s="45"/>
      <c r="C165" s="62">
        <v>51</v>
      </c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  <c r="AB165" s="46"/>
      <c r="AC165" s="46"/>
      <c r="AD165" s="46"/>
    </row>
    <row r="166" spans="1:30" hidden="1">
      <c r="A166" s="45"/>
      <c r="B166" s="45" t="s">
        <v>4332</v>
      </c>
      <c r="C166" s="62">
        <v>52</v>
      </c>
      <c r="D166" s="46">
        <f>A126273774W_Latest</f>
        <v>1137.356</v>
      </c>
      <c r="E166" s="46">
        <f>A126297102A_Latest</f>
        <v>568.88699999999994</v>
      </c>
      <c r="F166" s="46">
        <f>A126285438J_Latest</f>
        <v>568.47</v>
      </c>
      <c r="G166" s="46">
        <f>A126275070K_Latest</f>
        <v>347.83600000000001</v>
      </c>
      <c r="H166" s="46">
        <f>A126298398T_Latest</f>
        <v>163.25899999999999</v>
      </c>
      <c r="I166" s="46">
        <f>A126286734V_Latest</f>
        <v>184.57599999999999</v>
      </c>
      <c r="J166" s="46">
        <f>A126274206T_Latest</f>
        <v>296.70299999999997</v>
      </c>
      <c r="K166" s="46">
        <f>A126297534F_Latest</f>
        <v>162.143</v>
      </c>
      <c r="L166" s="46">
        <f>A126285870V_Latest</f>
        <v>134.56</v>
      </c>
      <c r="M166" s="46">
        <f>A126275286W_Latest</f>
        <v>236.83500000000001</v>
      </c>
      <c r="N166" s="46">
        <f>A126298614X_Latest</f>
        <v>111.42</v>
      </c>
      <c r="O166" s="46">
        <f>A126286950L_Latest</f>
        <v>125.41500000000001</v>
      </c>
      <c r="P166" s="46">
        <f>A126275502C_Latest</f>
        <v>73.128</v>
      </c>
      <c r="Q166" s="46">
        <f>A126298830T_Latest</f>
        <v>42.368000000000002</v>
      </c>
      <c r="R166" s="46">
        <f>A126287166A_Latest</f>
        <v>30.759</v>
      </c>
      <c r="S166" s="46">
        <f>A126274422K_Latest</f>
        <v>119.306</v>
      </c>
      <c r="T166" s="46">
        <f>A126297750X_Latest</f>
        <v>58.871000000000002</v>
      </c>
      <c r="U166" s="46">
        <f>A126286086J_Latest</f>
        <v>60.435000000000002</v>
      </c>
      <c r="V166" s="46">
        <f>A126274638W_Latest</f>
        <v>19.468</v>
      </c>
      <c r="W166" s="46">
        <f>A126297966K_Latest</f>
        <v>10.895</v>
      </c>
      <c r="X166" s="46">
        <f>A126286302R_Latest</f>
        <v>8.5719999999999992</v>
      </c>
      <c r="Y166" s="46">
        <f>A126274854R_Latest</f>
        <v>10.707000000000001</v>
      </c>
      <c r="Z166" s="46">
        <f>A126298182F_Latest</f>
        <v>4.7030000000000003</v>
      </c>
      <c r="AA166" s="46">
        <f>A126286518A_Latest</f>
        <v>6.0039999999999996</v>
      </c>
      <c r="AB166" s="46">
        <f>A126273990R_Latest</f>
        <v>33.375</v>
      </c>
      <c r="AC166" s="46">
        <f>A126297318L_Latest</f>
        <v>15.226000000000001</v>
      </c>
      <c r="AD166" s="46">
        <f>A126285654A_Latest</f>
        <v>18.149000000000001</v>
      </c>
    </row>
    <row r="167" spans="1:30" hidden="1">
      <c r="A167" s="45"/>
      <c r="B167" s="45" t="s">
        <v>4333</v>
      </c>
      <c r="C167" s="62">
        <v>53</v>
      </c>
      <c r="D167" s="46">
        <f>A126273746L_Latest</f>
        <v>8275.7289999999994</v>
      </c>
      <c r="E167" s="46">
        <f>A126297074C_Latest</f>
        <v>4113.8059999999996</v>
      </c>
      <c r="F167" s="46">
        <f>A126285410F_Latest</f>
        <v>4161.9229999999998</v>
      </c>
      <c r="G167" s="46">
        <f>A126275042A_Latest</f>
        <v>2591.0320000000002</v>
      </c>
      <c r="H167" s="46">
        <f>A126298370R_Latest</f>
        <v>1284.837</v>
      </c>
      <c r="I167" s="46">
        <f>A126286706K_Latest</f>
        <v>1306.1949999999999</v>
      </c>
      <c r="J167" s="46">
        <f>A126274178V_Latest</f>
        <v>2199.0970000000002</v>
      </c>
      <c r="K167" s="46">
        <f>A126297506W_Latest</f>
        <v>1075.98</v>
      </c>
      <c r="L167" s="46">
        <f>A126285842K_Latest</f>
        <v>1123.1179999999999</v>
      </c>
      <c r="M167" s="46">
        <f>A126275258L_Latest</f>
        <v>1645.6959999999999</v>
      </c>
      <c r="N167" s="46">
        <f>A126298586A_Latest</f>
        <v>822.73</v>
      </c>
      <c r="O167" s="46">
        <f>A126286922C_Latest</f>
        <v>822.96699999999998</v>
      </c>
      <c r="P167" s="46">
        <f>A126275474F_Latest</f>
        <v>543.26400000000001</v>
      </c>
      <c r="Q167" s="46">
        <f>A126298802J_Latest</f>
        <v>273.71100000000001</v>
      </c>
      <c r="R167" s="46">
        <f>A126287138T_Latest</f>
        <v>269.55399999999997</v>
      </c>
      <c r="S167" s="46">
        <f>A126274394L_Latest</f>
        <v>906.048</v>
      </c>
      <c r="T167" s="46">
        <f>A126297722R_Latest</f>
        <v>465.745</v>
      </c>
      <c r="U167" s="46">
        <f>A126286058X_Latest</f>
        <v>440.303</v>
      </c>
      <c r="V167" s="46">
        <f>A126274610V_Latest</f>
        <v>169.809</v>
      </c>
      <c r="W167" s="46">
        <f>A126297938A_Latest</f>
        <v>83.858999999999995</v>
      </c>
      <c r="X167" s="46">
        <f>A126286274T_Latest</f>
        <v>85.95</v>
      </c>
      <c r="Y167" s="46">
        <f>A126274826F_Latest</f>
        <v>73.242000000000004</v>
      </c>
      <c r="Z167" s="46">
        <f>A126298154W_Latest</f>
        <v>34.462000000000003</v>
      </c>
      <c r="AA167" s="46">
        <f>A126286490K_Latest</f>
        <v>38.78</v>
      </c>
      <c r="AB167" s="46">
        <f>A126273962F_Latest</f>
        <v>147.54</v>
      </c>
      <c r="AC167" s="46">
        <f>A126297290W_Latest</f>
        <v>72.483000000000004</v>
      </c>
      <c r="AD167" s="46">
        <f>A126285626T_Latest</f>
        <v>75.057000000000002</v>
      </c>
    </row>
    <row r="168" spans="1:30" hidden="1">
      <c r="A168" s="44" t="s">
        <v>4334</v>
      </c>
      <c r="B168" s="45"/>
      <c r="C168" s="62">
        <v>54</v>
      </c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  <c r="AB168" s="46"/>
      <c r="AC168" s="46"/>
      <c r="AD168" s="46"/>
    </row>
    <row r="169" spans="1:30" hidden="1">
      <c r="A169" s="45"/>
      <c r="B169" s="45" t="s">
        <v>4335</v>
      </c>
      <c r="C169" s="62">
        <v>55</v>
      </c>
      <c r="D169" s="46">
        <f>A126273778F_Latest</f>
        <v>944.39499999999998</v>
      </c>
      <c r="E169" s="46">
        <f>A126297106K_Latest</f>
        <v>442.99900000000002</v>
      </c>
      <c r="F169" s="46">
        <f>A126285442X_Latest</f>
        <v>501.39600000000002</v>
      </c>
      <c r="G169" s="46">
        <f>A126275074V_Latest</f>
        <v>280.726</v>
      </c>
      <c r="H169" s="46">
        <f>A126298402W_Latest</f>
        <v>128.74100000000001</v>
      </c>
      <c r="I169" s="46">
        <f>A126286738C_Latest</f>
        <v>151.98500000000001</v>
      </c>
      <c r="J169" s="46">
        <f>A126274210J_Latest</f>
        <v>235.08</v>
      </c>
      <c r="K169" s="46">
        <f>A126297538R_Latest</f>
        <v>110.377</v>
      </c>
      <c r="L169" s="46">
        <f>A126285874C_Latest</f>
        <v>124.703</v>
      </c>
      <c r="M169" s="46">
        <f>A126275290L_Latest</f>
        <v>205.50899999999999</v>
      </c>
      <c r="N169" s="46">
        <f>A126298618J_Latest</f>
        <v>95.088999999999999</v>
      </c>
      <c r="O169" s="46">
        <f>A126286954W_Latest</f>
        <v>110.42</v>
      </c>
      <c r="P169" s="46">
        <f>A126275506L_Latest</f>
        <v>61.838000000000001</v>
      </c>
      <c r="Q169" s="46">
        <f>A126298834A_Latest</f>
        <v>33.167999999999999</v>
      </c>
      <c r="R169" s="46">
        <f>A126287170T_Latest</f>
        <v>28.67</v>
      </c>
      <c r="S169" s="46">
        <f>A126274426V_Latest</f>
        <v>102.684</v>
      </c>
      <c r="T169" s="46">
        <f>A126297754J_Latest</f>
        <v>49.256</v>
      </c>
      <c r="U169" s="46">
        <f>A126286090X_Latest</f>
        <v>53.427999999999997</v>
      </c>
      <c r="V169" s="46">
        <f>A126274642L_Latest</f>
        <v>18.734000000000002</v>
      </c>
      <c r="W169" s="46">
        <f>A126297970A_Latest</f>
        <v>9.3629999999999995</v>
      </c>
      <c r="X169" s="46">
        <f>A126286306X_Latest</f>
        <v>9.3710000000000004</v>
      </c>
      <c r="Y169" s="46">
        <f>A126274858X_Latest</f>
        <v>8.2210000000000001</v>
      </c>
      <c r="Z169" s="46">
        <f>A126298186R_Latest</f>
        <v>2.714</v>
      </c>
      <c r="AA169" s="46">
        <f>A126286522T_Latest</f>
        <v>5.5069999999999997</v>
      </c>
      <c r="AB169" s="46">
        <f>A126273994X_Latest</f>
        <v>31.603000000000002</v>
      </c>
      <c r="AC169" s="46">
        <f>A126297322C_Latest</f>
        <v>14.29</v>
      </c>
      <c r="AD169" s="46">
        <f>A126285658K_Latest</f>
        <v>17.312999999999999</v>
      </c>
    </row>
    <row r="170" spans="1:30" hidden="1">
      <c r="A170" s="45"/>
      <c r="B170" s="45" t="s">
        <v>4336</v>
      </c>
      <c r="C170" s="62">
        <v>56</v>
      </c>
      <c r="D170" s="46">
        <f>A126273822C_Latest</f>
        <v>8468.69</v>
      </c>
      <c r="E170" s="46">
        <f>A126297150V_Latest</f>
        <v>4239.6940000000004</v>
      </c>
      <c r="F170" s="46">
        <f>A126285486A_Latest</f>
        <v>4228.9960000000001</v>
      </c>
      <c r="G170" s="46">
        <f>A126275118K_Latest</f>
        <v>2658.1410000000001</v>
      </c>
      <c r="H170" s="46">
        <f>A126298446X_Latest</f>
        <v>1319.355</v>
      </c>
      <c r="I170" s="46">
        <f>A126286782L_Latest</f>
        <v>1338.7860000000001</v>
      </c>
      <c r="J170" s="46">
        <f>A126274254K_Latest</f>
        <v>2260.721</v>
      </c>
      <c r="K170" s="46">
        <f>A126297582X_Latest</f>
        <v>1127.7460000000001</v>
      </c>
      <c r="L170" s="46">
        <f>A126285918V_Latest</f>
        <v>1132.9749999999999</v>
      </c>
      <c r="M170" s="46">
        <f>A126275334C_Latest</f>
        <v>1677.0219999999999</v>
      </c>
      <c r="N170" s="46">
        <f>A126298662T_Latest</f>
        <v>839.06100000000004</v>
      </c>
      <c r="O170" s="46">
        <f>A126286998X_Latest</f>
        <v>837.96100000000001</v>
      </c>
      <c r="P170" s="46">
        <f>A126275550W_Latest</f>
        <v>554.55399999999997</v>
      </c>
      <c r="Q170" s="46">
        <f>A126298878C_Latest</f>
        <v>282.911</v>
      </c>
      <c r="R170" s="46">
        <f>A126287214J_Latest</f>
        <v>271.64299999999997</v>
      </c>
      <c r="S170" s="46">
        <f>A126274470C_Latest</f>
        <v>922.67</v>
      </c>
      <c r="T170" s="46">
        <f>A126297798K_Latest</f>
        <v>475.36</v>
      </c>
      <c r="U170" s="46">
        <f>A126286134R_Latest</f>
        <v>447.31</v>
      </c>
      <c r="V170" s="46">
        <f>A126274686R_Latest</f>
        <v>170.54300000000001</v>
      </c>
      <c r="W170" s="46">
        <f>A126298014V_Latest</f>
        <v>85.391000000000005</v>
      </c>
      <c r="X170" s="46">
        <f>A126286350J_Latest</f>
        <v>85.152000000000001</v>
      </c>
      <c r="Y170" s="46">
        <f>A126274902W_Latest</f>
        <v>75.727999999999994</v>
      </c>
      <c r="Z170" s="46">
        <f>A126298230L_Latest</f>
        <v>36.451000000000001</v>
      </c>
      <c r="AA170" s="46">
        <f>A126286566V_Latest</f>
        <v>39.277000000000001</v>
      </c>
      <c r="AB170" s="46">
        <f>A126274038T_Latest</f>
        <v>149.31100000000001</v>
      </c>
      <c r="AC170" s="46">
        <f>A126297366F_Latest</f>
        <v>73.418999999999997</v>
      </c>
      <c r="AD170" s="46">
        <f>A126285702J_Latest</f>
        <v>75.893000000000001</v>
      </c>
    </row>
    <row r="171" spans="1:30" hidden="1">
      <c r="A171" s="44" t="s">
        <v>4337</v>
      </c>
      <c r="B171" s="45"/>
      <c r="C171" s="62">
        <v>57</v>
      </c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  <c r="AB171" s="46"/>
      <c r="AC171" s="46"/>
      <c r="AD171" s="46"/>
    </row>
    <row r="172" spans="1:30" hidden="1">
      <c r="A172" s="45"/>
      <c r="B172" s="45" t="s">
        <v>4338</v>
      </c>
      <c r="C172" s="62">
        <v>58</v>
      </c>
      <c r="D172" s="46">
        <f>A126273782W_Latest</f>
        <v>1538.6</v>
      </c>
      <c r="E172" s="46">
        <f>A126297110A_Latest</f>
        <v>747.12800000000004</v>
      </c>
      <c r="F172" s="46">
        <f>A126285446J_Latest</f>
        <v>791.47199999999998</v>
      </c>
      <c r="G172" s="46">
        <f>A126275078C_Latest</f>
        <v>468.77</v>
      </c>
      <c r="H172" s="46">
        <f>A126298406F_Latest</f>
        <v>218.53100000000001</v>
      </c>
      <c r="I172" s="46">
        <f>A126286742V_Latest</f>
        <v>250.239</v>
      </c>
      <c r="J172" s="46">
        <f>A126274214T_Latest</f>
        <v>386.12299999999999</v>
      </c>
      <c r="K172" s="46">
        <f>A126297542F_Latest</f>
        <v>197.93899999999999</v>
      </c>
      <c r="L172" s="46">
        <f>A126285878L_Latest</f>
        <v>188.184</v>
      </c>
      <c r="M172" s="46">
        <f>A126275294W_Latest</f>
        <v>328.077</v>
      </c>
      <c r="N172" s="46">
        <f>A126298622X_Latest</f>
        <v>154.916</v>
      </c>
      <c r="O172" s="46">
        <f>A126286958F_Latest</f>
        <v>173.161</v>
      </c>
      <c r="P172" s="46">
        <f>A126275510C_Latest</f>
        <v>97.33</v>
      </c>
      <c r="Q172" s="46">
        <f>A126298838K_Latest</f>
        <v>53.238999999999997</v>
      </c>
      <c r="R172" s="46">
        <f>A126287174A_Latest</f>
        <v>44.091000000000001</v>
      </c>
      <c r="S172" s="46">
        <f>A126274430K_Latest</f>
        <v>166.083</v>
      </c>
      <c r="T172" s="46">
        <f>A126297758T_Latest</f>
        <v>81.179000000000002</v>
      </c>
      <c r="U172" s="46">
        <f>A126286094J_Latest</f>
        <v>84.903999999999996</v>
      </c>
      <c r="V172" s="46">
        <f>A126274646W_Latest</f>
        <v>28.071000000000002</v>
      </c>
      <c r="W172" s="46">
        <f>A126297974K_Latest</f>
        <v>14.18</v>
      </c>
      <c r="X172" s="46">
        <f>A126286310R_Latest</f>
        <v>13.891</v>
      </c>
      <c r="Y172" s="46">
        <f>A126274862R_Latest</f>
        <v>13.906000000000001</v>
      </c>
      <c r="Z172" s="46">
        <f>A126298190F_Latest</f>
        <v>5.3470000000000004</v>
      </c>
      <c r="AA172" s="46">
        <f>A126286526A_Latest</f>
        <v>8.5589999999999993</v>
      </c>
      <c r="AB172" s="46">
        <f>A126273998J_Latest</f>
        <v>50.238</v>
      </c>
      <c r="AC172" s="46">
        <f>A126297326L_Latest</f>
        <v>21.795999999999999</v>
      </c>
      <c r="AD172" s="46">
        <f>A126285662A_Latest</f>
        <v>28.442</v>
      </c>
    </row>
    <row r="173" spans="1:30" hidden="1">
      <c r="A173" s="45"/>
      <c r="B173" s="51" t="s">
        <v>4339</v>
      </c>
      <c r="C173" s="62">
        <v>59</v>
      </c>
      <c r="D173" s="46">
        <f>A126273750C_Latest</f>
        <v>543.15200000000004</v>
      </c>
      <c r="E173" s="46">
        <f>A126297078L_Latest</f>
        <v>264.75799999999998</v>
      </c>
      <c r="F173" s="46">
        <f>A126285414R_Latest</f>
        <v>278.39400000000001</v>
      </c>
      <c r="G173" s="46">
        <f>A126275046K_Latest</f>
        <v>159.792</v>
      </c>
      <c r="H173" s="46">
        <f>A126298374X_Latest</f>
        <v>73.468999999999994</v>
      </c>
      <c r="I173" s="46">
        <f>A126286710A_Latest</f>
        <v>86.322000000000003</v>
      </c>
      <c r="J173" s="46">
        <f>A126274182K_Latest</f>
        <v>145.66</v>
      </c>
      <c r="K173" s="46">
        <f>A126297510L_Latest</f>
        <v>74.581000000000003</v>
      </c>
      <c r="L173" s="46">
        <f>A126285846V_Latest</f>
        <v>71.078000000000003</v>
      </c>
      <c r="M173" s="46">
        <f>A126275262C_Latest</f>
        <v>114.267</v>
      </c>
      <c r="N173" s="46">
        <f>A126298590T_Latest</f>
        <v>51.593000000000004</v>
      </c>
      <c r="O173" s="46">
        <f>A126286926L_Latest</f>
        <v>62.673999999999999</v>
      </c>
      <c r="P173" s="46">
        <f>A126275478R_Latest</f>
        <v>37.637</v>
      </c>
      <c r="Q173" s="46">
        <f>A126298806T_Latest</f>
        <v>22.297999999999998</v>
      </c>
      <c r="R173" s="46">
        <f>A126287142J_Latest</f>
        <v>15.339</v>
      </c>
      <c r="S173" s="46">
        <f>A126274398W_Latest</f>
        <v>55.906999999999996</v>
      </c>
      <c r="T173" s="46">
        <f>A126297726X_Latest</f>
        <v>26.948</v>
      </c>
      <c r="U173" s="46">
        <f>A126286062R_Latest</f>
        <v>28.959</v>
      </c>
      <c r="V173" s="46">
        <f>A126274614C_Latest</f>
        <v>10.130000000000001</v>
      </c>
      <c r="W173" s="46">
        <f>A126297942T_Latest</f>
        <v>6.0780000000000003</v>
      </c>
      <c r="X173" s="46">
        <f>A126286278A_Latest</f>
        <v>4.0519999999999996</v>
      </c>
      <c r="Y173" s="46">
        <f>A126274830W_Latest</f>
        <v>5.0209999999999999</v>
      </c>
      <c r="Z173" s="46">
        <f>A126298158F_Latest</f>
        <v>2.0699999999999998</v>
      </c>
      <c r="AA173" s="46">
        <f>A126286494V_Latest</f>
        <v>2.9510000000000001</v>
      </c>
      <c r="AB173" s="46">
        <f>A126273966R_Latest</f>
        <v>14.739000000000001</v>
      </c>
      <c r="AC173" s="46">
        <f>A126297294F_Latest</f>
        <v>7.72</v>
      </c>
      <c r="AD173" s="46">
        <f>A126285630J_Latest</f>
        <v>7.0190000000000001</v>
      </c>
    </row>
    <row r="174" spans="1:30" hidden="1">
      <c r="A174" s="45"/>
      <c r="B174" s="51" t="s">
        <v>4340</v>
      </c>
      <c r="C174" s="62">
        <v>60</v>
      </c>
      <c r="D174" s="46">
        <f>A126273858F_Latest</f>
        <v>594.20500000000004</v>
      </c>
      <c r="E174" s="46">
        <f>A126297186W_Latest</f>
        <v>304.12900000000002</v>
      </c>
      <c r="F174" s="46">
        <f>A126285522X_Latest</f>
        <v>290.07600000000002</v>
      </c>
      <c r="G174" s="46">
        <f>A126275154V_Latest</f>
        <v>188.04400000000001</v>
      </c>
      <c r="H174" s="46">
        <f>A126298482J_Latest</f>
        <v>89.79</v>
      </c>
      <c r="I174" s="46">
        <f>A126286818C_Latest</f>
        <v>98.254000000000005</v>
      </c>
      <c r="J174" s="46">
        <f>A126274290V_Latest</f>
        <v>151.04400000000001</v>
      </c>
      <c r="K174" s="46">
        <f>A126297618R_Latest</f>
        <v>87.561999999999998</v>
      </c>
      <c r="L174" s="46">
        <f>A126285954C_Latest</f>
        <v>63.481000000000002</v>
      </c>
      <c r="M174" s="46">
        <f>A126275370L_Latest</f>
        <v>122.568</v>
      </c>
      <c r="N174" s="46">
        <f>A126298698V_Latest</f>
        <v>59.826999999999998</v>
      </c>
      <c r="O174" s="46">
        <f>A126287034X_Latest</f>
        <v>62.741</v>
      </c>
      <c r="P174" s="46">
        <f>A126275586X_Latest</f>
        <v>35.491</v>
      </c>
      <c r="Q174" s="46">
        <f>A126298914A_Latest</f>
        <v>20.07</v>
      </c>
      <c r="R174" s="46">
        <f>A126287250T_Latest</f>
        <v>15.420999999999999</v>
      </c>
      <c r="S174" s="46">
        <f>A126274506V_Latest</f>
        <v>63.399000000000001</v>
      </c>
      <c r="T174" s="46">
        <f>A126297834J_Latest</f>
        <v>31.922999999999998</v>
      </c>
      <c r="U174" s="46">
        <f>A126286170X_Latest</f>
        <v>31.475999999999999</v>
      </c>
      <c r="V174" s="46">
        <f>A126274722L_Latest</f>
        <v>9.3379999999999992</v>
      </c>
      <c r="W174" s="46">
        <f>A126298050C_Latest</f>
        <v>4.8170000000000002</v>
      </c>
      <c r="X174" s="46">
        <f>A126286386K_Latest</f>
        <v>4.5209999999999999</v>
      </c>
      <c r="Y174" s="46">
        <f>A126274938X_Latest</f>
        <v>5.6849999999999996</v>
      </c>
      <c r="Z174" s="46">
        <f>A126298266R_Latest</f>
        <v>2.633</v>
      </c>
      <c r="AA174" s="46">
        <f>A126286602T_Latest</f>
        <v>3.0529999999999999</v>
      </c>
      <c r="AB174" s="46">
        <f>A126274074A_Latest</f>
        <v>18.635000000000002</v>
      </c>
      <c r="AC174" s="46">
        <f>A126297402C_Latest</f>
        <v>7.5060000000000002</v>
      </c>
      <c r="AD174" s="46">
        <f>A126285738K_Latest</f>
        <v>11.129</v>
      </c>
    </row>
    <row r="175" spans="1:30" hidden="1">
      <c r="A175" s="45"/>
      <c r="B175" s="51" t="s">
        <v>4341</v>
      </c>
      <c r="C175" s="62">
        <v>61</v>
      </c>
      <c r="D175" s="46">
        <f>A126273826L_Latest</f>
        <v>401.24299999999999</v>
      </c>
      <c r="E175" s="46">
        <f>A126297154C_Latest</f>
        <v>178.24100000000001</v>
      </c>
      <c r="F175" s="46">
        <f>A126285490T_Latest</f>
        <v>223.00200000000001</v>
      </c>
      <c r="G175" s="46">
        <f>A126275122A_Latest</f>
        <v>120.935</v>
      </c>
      <c r="H175" s="46">
        <f>A126298450R_Latest</f>
        <v>55.271999999999998</v>
      </c>
      <c r="I175" s="46">
        <f>A126286786W_Latest</f>
        <v>65.662999999999997</v>
      </c>
      <c r="J175" s="46">
        <f>A126274258V_Latest</f>
        <v>89.42</v>
      </c>
      <c r="K175" s="46">
        <f>A126297586J_Latest</f>
        <v>35.795999999999999</v>
      </c>
      <c r="L175" s="46">
        <f>A126285922K_Latest</f>
        <v>53.625</v>
      </c>
      <c r="M175" s="46">
        <f>A126275338L_Latest</f>
        <v>91.242000000000004</v>
      </c>
      <c r="N175" s="46">
        <f>A126298666A_Latest</f>
        <v>43.496000000000002</v>
      </c>
      <c r="O175" s="46">
        <f>A126287002F_Latest</f>
        <v>47.746000000000002</v>
      </c>
      <c r="P175" s="46">
        <f>A126275554F_Latest</f>
        <v>24.202000000000002</v>
      </c>
      <c r="Q175" s="46">
        <f>A126298882V_Latest</f>
        <v>10.87</v>
      </c>
      <c r="R175" s="46">
        <f>A126287218T_Latest</f>
        <v>13.332000000000001</v>
      </c>
      <c r="S175" s="46">
        <f>A126274474L_Latest</f>
        <v>46.777000000000001</v>
      </c>
      <c r="T175" s="46">
        <f>A126297802R_Latest</f>
        <v>22.308</v>
      </c>
      <c r="U175" s="46">
        <f>A126286138X_Latest</f>
        <v>24.469000000000001</v>
      </c>
      <c r="V175" s="46">
        <f>A126274690F_Latest</f>
        <v>8.6039999999999992</v>
      </c>
      <c r="W175" s="46">
        <f>A126298018C_Latest</f>
        <v>3.2850000000000001</v>
      </c>
      <c r="X175" s="46">
        <f>A126286354T_Latest</f>
        <v>5.319</v>
      </c>
      <c r="Y175" s="46">
        <f>A126274906F_Latest</f>
        <v>3.2</v>
      </c>
      <c r="Z175" s="46">
        <f>A126298234W_Latest</f>
        <v>0.64400000000000002</v>
      </c>
      <c r="AA175" s="46">
        <f>A126286570K_Latest</f>
        <v>2.5550000000000002</v>
      </c>
      <c r="AB175" s="46">
        <f>A126274042J_Latest</f>
        <v>16.864000000000001</v>
      </c>
      <c r="AC175" s="46">
        <f>A126297370W_Latest</f>
        <v>6.57</v>
      </c>
      <c r="AD175" s="46">
        <f>A126285706T_Latest</f>
        <v>10.294</v>
      </c>
    </row>
    <row r="176" spans="1:30" hidden="1">
      <c r="A176" s="45"/>
      <c r="B176" s="45" t="s">
        <v>4342</v>
      </c>
      <c r="C176" s="62">
        <v>62</v>
      </c>
      <c r="D176" s="46">
        <f>A126273830C_Latest</f>
        <v>7874.4859999999999</v>
      </c>
      <c r="E176" s="46">
        <f>A126297158L_Latest</f>
        <v>3935.5650000000001</v>
      </c>
      <c r="F176" s="46">
        <f>A126285494A_Latest</f>
        <v>3938.9209999999998</v>
      </c>
      <c r="G176" s="46">
        <f>A126275126K_Latest</f>
        <v>2470.0970000000002</v>
      </c>
      <c r="H176" s="46">
        <f>A126298454X_Latest</f>
        <v>1229.5650000000001</v>
      </c>
      <c r="I176" s="46">
        <f>A126286790L_Latest</f>
        <v>1240.5319999999999</v>
      </c>
      <c r="J176" s="46">
        <f>A126274262K_Latest</f>
        <v>2109.6770000000001</v>
      </c>
      <c r="K176" s="46">
        <f>A126297590X_Latest</f>
        <v>1040.184</v>
      </c>
      <c r="L176" s="46">
        <f>A126285926V_Latest</f>
        <v>1069.4929999999999</v>
      </c>
      <c r="M176" s="46">
        <f>A126275342C_Latest</f>
        <v>1554.454</v>
      </c>
      <c r="N176" s="46">
        <f>A126298670T_Latest</f>
        <v>779.23299999999995</v>
      </c>
      <c r="O176" s="46">
        <f>A126287006R_Latest</f>
        <v>775.22</v>
      </c>
      <c r="P176" s="46">
        <f>A126275558R_Latest</f>
        <v>519.06299999999999</v>
      </c>
      <c r="Q176" s="46">
        <f>A126298886C_Latest</f>
        <v>262.83999999999997</v>
      </c>
      <c r="R176" s="46">
        <f>A126287222J_Latest</f>
        <v>256.22199999999998</v>
      </c>
      <c r="S176" s="46">
        <f>A126274478W_Latest</f>
        <v>859.27099999999996</v>
      </c>
      <c r="T176" s="46">
        <f>A126297806X_Latest</f>
        <v>443.43700000000001</v>
      </c>
      <c r="U176" s="46">
        <f>A126286142R_Latest</f>
        <v>415.834</v>
      </c>
      <c r="V176" s="46">
        <f>A126274694R_Latest</f>
        <v>161.20500000000001</v>
      </c>
      <c r="W176" s="46">
        <f>A126298022V_Latest</f>
        <v>80.573999999999998</v>
      </c>
      <c r="X176" s="46">
        <f>A126286358A_Latest</f>
        <v>80.631</v>
      </c>
      <c r="Y176" s="46">
        <f>A126274910W_Latest</f>
        <v>70.043000000000006</v>
      </c>
      <c r="Z176" s="46">
        <f>A126298238F_Latest</f>
        <v>33.817999999999998</v>
      </c>
      <c r="AA176" s="46">
        <f>A126286574V_Latest</f>
        <v>36.223999999999997</v>
      </c>
      <c r="AB176" s="46">
        <f>A126274046T_Latest</f>
        <v>130.67599999999999</v>
      </c>
      <c r="AC176" s="46">
        <f>A126297374F_Latest</f>
        <v>65.912000000000006</v>
      </c>
      <c r="AD176" s="46">
        <f>A126285710J_Latest</f>
        <v>64.763999999999996</v>
      </c>
    </row>
    <row r="177" spans="1:30" hidden="1">
      <c r="A177" s="44" t="s">
        <v>4289</v>
      </c>
      <c r="B177" s="45"/>
      <c r="C177" s="62">
        <v>63</v>
      </c>
      <c r="D177" s="46">
        <f>A126273702K_Latest</f>
        <v>9413.0849999999991</v>
      </c>
      <c r="E177" s="46">
        <f>A126297030A_Latest</f>
        <v>4682.6930000000002</v>
      </c>
      <c r="F177" s="46">
        <f>A126285366J_Latest</f>
        <v>4730.393</v>
      </c>
      <c r="G177" s="46">
        <f>A126274998A_Latest</f>
        <v>2938.8670000000002</v>
      </c>
      <c r="H177" s="46">
        <f>A126298326F_Latest</f>
        <v>1448.096</v>
      </c>
      <c r="I177" s="46">
        <f>A126286662V_Latest</f>
        <v>1490.771</v>
      </c>
      <c r="J177" s="46">
        <f>A126274134T_Latest</f>
        <v>2495.8000000000002</v>
      </c>
      <c r="K177" s="46">
        <f>A126297462F_Latest</f>
        <v>1238.123</v>
      </c>
      <c r="L177" s="46">
        <f>A126285798L_Latest</f>
        <v>1257.6769999999999</v>
      </c>
      <c r="M177" s="46">
        <f>A126275214K_Latest</f>
        <v>1882.5309999999999</v>
      </c>
      <c r="N177" s="46">
        <f>A126298542X_Latest</f>
        <v>934.15</v>
      </c>
      <c r="O177" s="46">
        <f>A126286878F_Latest</f>
        <v>948.38099999999997</v>
      </c>
      <c r="P177" s="46">
        <f>A126275430C_Latest</f>
        <v>616.39200000000005</v>
      </c>
      <c r="Q177" s="46">
        <f>A126298758K_Latest</f>
        <v>316.07900000000001</v>
      </c>
      <c r="R177" s="46">
        <f>A126287094A_Latest</f>
        <v>300.31299999999999</v>
      </c>
      <c r="S177" s="46">
        <f>A126274350K_Latest</f>
        <v>1025.354</v>
      </c>
      <c r="T177" s="46">
        <f>A126297678T_Latest</f>
        <v>524.61599999999999</v>
      </c>
      <c r="U177" s="46">
        <f>A126286014W_Latest</f>
        <v>500.738</v>
      </c>
      <c r="V177" s="46">
        <f>A126274566W_Latest</f>
        <v>189.27699999999999</v>
      </c>
      <c r="W177" s="46">
        <f>A126297894K_Latest</f>
        <v>94.754000000000005</v>
      </c>
      <c r="X177" s="46">
        <f>A126286230R_Latest</f>
        <v>94.522000000000006</v>
      </c>
      <c r="Y177" s="46">
        <f>A126274782R_Latest</f>
        <v>83.948999999999998</v>
      </c>
      <c r="Z177" s="46">
        <f>A126298110V_Latest</f>
        <v>39.164999999999999</v>
      </c>
      <c r="AA177" s="46">
        <f>A126286446A_Latest</f>
        <v>44.783999999999999</v>
      </c>
      <c r="AB177" s="46">
        <f>A126273918W_Latest</f>
        <v>180.91399999999999</v>
      </c>
      <c r="AC177" s="46">
        <f>A126297246L_Latest</f>
        <v>87.709000000000003</v>
      </c>
      <c r="AD177" s="46">
        <f>A126285582A_Latest</f>
        <v>93.206000000000003</v>
      </c>
    </row>
    <row r="178" spans="1:30" hidden="1">
      <c r="A178" s="41" t="s">
        <v>4343</v>
      </c>
      <c r="B178" s="42"/>
      <c r="C178" s="62">
        <v>64</v>
      </c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  <c r="AB178" s="46"/>
      <c r="AC178" s="46"/>
      <c r="AD178" s="46"/>
    </row>
    <row r="179" spans="1:30" hidden="1">
      <c r="A179" s="44" t="s">
        <v>4344</v>
      </c>
      <c r="B179" s="45"/>
      <c r="C179" s="62">
        <v>65</v>
      </c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  <c r="AB179" s="46"/>
      <c r="AC179" s="46"/>
      <c r="AD179" s="46"/>
    </row>
    <row r="180" spans="1:30" hidden="1">
      <c r="A180" s="45"/>
      <c r="B180" s="45" t="s">
        <v>4345</v>
      </c>
      <c r="C180" s="62">
        <v>66</v>
      </c>
      <c r="D180" s="46">
        <f>A126273718C_Latest</f>
        <v>1249.259</v>
      </c>
      <c r="E180" s="46">
        <f>A126297046V_Latest</f>
        <v>821.14099999999996</v>
      </c>
      <c r="F180" s="46">
        <f>A126285382J_Latest</f>
        <v>428.11700000000002</v>
      </c>
      <c r="G180" s="46">
        <f>A126275014T_Latest</f>
        <v>416.95800000000003</v>
      </c>
      <c r="H180" s="46">
        <f>A126298342F_Latest</f>
        <v>274.75400000000002</v>
      </c>
      <c r="I180" s="46">
        <f>A126286678L_Latest</f>
        <v>142.20400000000001</v>
      </c>
      <c r="J180" s="46">
        <f>A126274150T_Latest</f>
        <v>321.82799999999997</v>
      </c>
      <c r="K180" s="46">
        <f>A126297478X_Latest</f>
        <v>219.423</v>
      </c>
      <c r="L180" s="46">
        <f>A126285814A_Latest</f>
        <v>102.405</v>
      </c>
      <c r="M180" s="46">
        <f>A126275230K_Latest</f>
        <v>260.983</v>
      </c>
      <c r="N180" s="46">
        <f>A126298558T_Latest</f>
        <v>160.352</v>
      </c>
      <c r="O180" s="46">
        <f>A126286894F_Latest</f>
        <v>100.631</v>
      </c>
      <c r="P180" s="46">
        <f>A126275446W_Latest</f>
        <v>79.072999999999993</v>
      </c>
      <c r="Q180" s="46">
        <f>A126298774K_Latest</f>
        <v>52.234000000000002</v>
      </c>
      <c r="R180" s="46">
        <f>A126287110R_Latest</f>
        <v>26.838999999999999</v>
      </c>
      <c r="S180" s="46">
        <f>A126274366C_Latest</f>
        <v>124.738</v>
      </c>
      <c r="T180" s="46">
        <f>A126297694T_Latest</f>
        <v>85.96</v>
      </c>
      <c r="U180" s="46">
        <f>A126286030W_Latest</f>
        <v>38.777999999999999</v>
      </c>
      <c r="V180" s="46">
        <f>A126274582W_Latest</f>
        <v>26.381</v>
      </c>
      <c r="W180" s="46">
        <f>A126297910X_Latest</f>
        <v>16.544</v>
      </c>
      <c r="X180" s="46">
        <f>A126286246J_Latest</f>
        <v>9.8369999999999997</v>
      </c>
      <c r="Y180" s="46">
        <f>A126274798J_Latest</f>
        <v>5.343</v>
      </c>
      <c r="Z180" s="46">
        <f>A126298126L_Latest</f>
        <v>3.7160000000000002</v>
      </c>
      <c r="AA180" s="46">
        <f>A126286462A_Latest</f>
        <v>1.627</v>
      </c>
      <c r="AB180" s="46">
        <f>A126273934W_Latest</f>
        <v>13.954000000000001</v>
      </c>
      <c r="AC180" s="46">
        <f>A126297262L_Latest</f>
        <v>8.1579999999999995</v>
      </c>
      <c r="AD180" s="46">
        <f>A126285598V_Latest</f>
        <v>5.7960000000000003</v>
      </c>
    </row>
    <row r="181" spans="1:30" hidden="1">
      <c r="A181" s="45"/>
      <c r="B181" s="45" t="s">
        <v>4346</v>
      </c>
      <c r="C181" s="62">
        <v>67</v>
      </c>
      <c r="D181" s="46">
        <f>A126273786F_Latest</f>
        <v>71.694999999999993</v>
      </c>
      <c r="E181" s="46">
        <f>A126297114K_Latest</f>
        <v>42.19</v>
      </c>
      <c r="F181" s="46">
        <f>A126285450X_Latest</f>
        <v>29.504999999999999</v>
      </c>
      <c r="G181" s="46">
        <f>A126275082V_Latest</f>
        <v>22.847999999999999</v>
      </c>
      <c r="H181" s="46">
        <f>A126298410W_Latest</f>
        <v>16.43</v>
      </c>
      <c r="I181" s="46">
        <f>A126286746C_Latest</f>
        <v>6.4180000000000001</v>
      </c>
      <c r="J181" s="46">
        <f>A126274218A_Latest</f>
        <v>20.527999999999999</v>
      </c>
      <c r="K181" s="46">
        <f>A126297546R_Latest</f>
        <v>11.558</v>
      </c>
      <c r="L181" s="46">
        <f>A126285882C_Latest</f>
        <v>8.9700000000000006</v>
      </c>
      <c r="M181" s="46">
        <f>A126275298F_Latest</f>
        <v>12.766999999999999</v>
      </c>
      <c r="N181" s="46">
        <f>A126298626J_Latest</f>
        <v>6.6139999999999999</v>
      </c>
      <c r="O181" s="46">
        <f>A126286962W_Latest</f>
        <v>6.1529999999999996</v>
      </c>
      <c r="P181" s="46">
        <f>A126275514L_Latest</f>
        <v>3.5910000000000002</v>
      </c>
      <c r="Q181" s="46">
        <f>A126298842A_Latest</f>
        <v>2.302</v>
      </c>
      <c r="R181" s="46">
        <f>A126287178K_Latest</f>
        <v>1.2889999999999999</v>
      </c>
      <c r="S181" s="46">
        <f>A126274434V_Latest</f>
        <v>8.9740000000000002</v>
      </c>
      <c r="T181" s="46">
        <f>A126297762J_Latest</f>
        <v>4.2560000000000002</v>
      </c>
      <c r="U181" s="46">
        <f>A126286098T_Latest</f>
        <v>4.718</v>
      </c>
      <c r="V181" s="46">
        <f>A126274650L_Latest</f>
        <v>2.0880000000000001</v>
      </c>
      <c r="W181" s="46">
        <f>A126297978V_Latest</f>
        <v>0.80900000000000005</v>
      </c>
      <c r="X181" s="46">
        <f>A126286314X_Latest</f>
        <v>1.2789999999999999</v>
      </c>
      <c r="Y181" s="46">
        <f>A126274866X_Latest</f>
        <v>0.30399999999999999</v>
      </c>
      <c r="Z181" s="46">
        <f>A126298194R_Latest</f>
        <v>0.221</v>
      </c>
      <c r="AA181" s="46">
        <f>A126286530T_Latest</f>
        <v>8.2000000000000003E-2</v>
      </c>
      <c r="AB181" s="46">
        <f>A126274002R_Latest</f>
        <v>0.59499999999999997</v>
      </c>
      <c r="AC181" s="46">
        <f>A126297330C_Latest</f>
        <v>0</v>
      </c>
      <c r="AD181" s="46">
        <f>A126285666K_Latest</f>
        <v>0.59499999999999997</v>
      </c>
    </row>
    <row r="182" spans="1:30" hidden="1">
      <c r="A182" s="45"/>
      <c r="B182" s="51" t="s">
        <v>4323</v>
      </c>
      <c r="C182" s="62">
        <v>68</v>
      </c>
      <c r="D182" s="46">
        <f>A126273738L_Latest</f>
        <v>26.824999999999999</v>
      </c>
      <c r="E182" s="46">
        <f>A126297066C_Latest</f>
        <v>19.224</v>
      </c>
      <c r="F182" s="46">
        <f>A126285402F_Latest</f>
        <v>7.601</v>
      </c>
      <c r="G182" s="46">
        <f>A126275034A_Latest</f>
        <v>8.6189999999999998</v>
      </c>
      <c r="H182" s="46">
        <f>A126298362R_Latest</f>
        <v>7.4050000000000002</v>
      </c>
      <c r="I182" s="46">
        <f>A126286698W_Latest</f>
        <v>1.214</v>
      </c>
      <c r="J182" s="46">
        <f>A126274170A_Latest</f>
        <v>7.7619999999999996</v>
      </c>
      <c r="K182" s="46">
        <f>A126297498J_Latest</f>
        <v>5.1879999999999997</v>
      </c>
      <c r="L182" s="46">
        <f>A126285834K_Latest</f>
        <v>2.5739999999999998</v>
      </c>
      <c r="M182" s="46">
        <f>A126275250V_Latest</f>
        <v>4.8840000000000003</v>
      </c>
      <c r="N182" s="46">
        <f>A126298578A_Latest</f>
        <v>3.778</v>
      </c>
      <c r="O182" s="46">
        <f>A126286914C_Latest</f>
        <v>1.1060000000000001</v>
      </c>
      <c r="P182" s="46">
        <f>A126275466F_Latest</f>
        <v>0.90500000000000003</v>
      </c>
      <c r="Q182" s="46">
        <f>A126298794V_Latest</f>
        <v>0.59</v>
      </c>
      <c r="R182" s="46">
        <f>A126287130X_Latest</f>
        <v>0.315</v>
      </c>
      <c r="S182" s="46">
        <f>A126274386L_Latest</f>
        <v>3.7850000000000001</v>
      </c>
      <c r="T182" s="46">
        <f>A126297714R_Latest</f>
        <v>1.8759999999999999</v>
      </c>
      <c r="U182" s="46">
        <f>A126286050F_Latest</f>
        <v>1.909</v>
      </c>
      <c r="V182" s="46">
        <f>A126274602V_Latest</f>
        <v>0.52200000000000002</v>
      </c>
      <c r="W182" s="46">
        <f>A126297930J_Latest</f>
        <v>0.24099999999999999</v>
      </c>
      <c r="X182" s="46">
        <f>A126286266T_Latest</f>
        <v>0.28100000000000003</v>
      </c>
      <c r="Y182" s="46">
        <f>A126274818F_Latest</f>
        <v>0.14599999999999999</v>
      </c>
      <c r="Z182" s="46">
        <f>A126298146W_Latest</f>
        <v>0.14599999999999999</v>
      </c>
      <c r="AA182" s="46">
        <f>A126286482K_Latest</f>
        <v>0</v>
      </c>
      <c r="AB182" s="46">
        <f>A126273954F_Latest</f>
        <v>0.20200000000000001</v>
      </c>
      <c r="AC182" s="46">
        <f>A126297282W_Latest</f>
        <v>0</v>
      </c>
      <c r="AD182" s="46">
        <f>A126285618T_Latest</f>
        <v>0.20200000000000001</v>
      </c>
    </row>
    <row r="183" spans="1:30" hidden="1">
      <c r="A183" s="45"/>
      <c r="B183" s="51" t="s">
        <v>4324</v>
      </c>
      <c r="C183" s="62">
        <v>69</v>
      </c>
      <c r="D183" s="46">
        <f>A126273834L_Latest</f>
        <v>21.465</v>
      </c>
      <c r="E183" s="46">
        <f>A126297162C_Latest</f>
        <v>13.635</v>
      </c>
      <c r="F183" s="46">
        <f>A126285498K_Latest</f>
        <v>7.8310000000000004</v>
      </c>
      <c r="G183" s="46">
        <f>A126275130A_Latest</f>
        <v>8.4120000000000008</v>
      </c>
      <c r="H183" s="46">
        <f>A126298458J_Latest</f>
        <v>6.3869999999999996</v>
      </c>
      <c r="I183" s="46">
        <f>A126286794W_Latest</f>
        <v>2.0249999999999999</v>
      </c>
      <c r="J183" s="46">
        <f>A126274266V_Latest</f>
        <v>5.4489999999999998</v>
      </c>
      <c r="K183" s="46">
        <f>A126297594J_Latest</f>
        <v>3.625</v>
      </c>
      <c r="L183" s="46">
        <f>A126285930K_Latest</f>
        <v>1.8240000000000001</v>
      </c>
      <c r="M183" s="46">
        <f>A126275346L_Latest</f>
        <v>5.6040000000000001</v>
      </c>
      <c r="N183" s="46">
        <f>A126298674A_Latest</f>
        <v>2.3239999999999998</v>
      </c>
      <c r="O183" s="46">
        <f>A126287010F_Latest</f>
        <v>3.28</v>
      </c>
      <c r="P183" s="46">
        <f>A126275562F_Latest</f>
        <v>0.58899999999999997</v>
      </c>
      <c r="Q183" s="46">
        <f>A126298890V_Latest</f>
        <v>0.28100000000000003</v>
      </c>
      <c r="R183" s="46">
        <f>A126287226T_Latest</f>
        <v>0.308</v>
      </c>
      <c r="S183" s="46">
        <f>A126274482L_Latest</f>
        <v>0.59599999999999997</v>
      </c>
      <c r="T183" s="46">
        <f>A126297810R_Latest</f>
        <v>0.59599999999999997</v>
      </c>
      <c r="U183" s="46">
        <f>A126286146X_Latest</f>
        <v>0</v>
      </c>
      <c r="V183" s="46">
        <f>A126274698X_Latest</f>
        <v>0.42199999999999999</v>
      </c>
      <c r="W183" s="46">
        <f>A126298026C_Latest</f>
        <v>0.42199999999999999</v>
      </c>
      <c r="X183" s="46">
        <f>A126286362T_Latest</f>
        <v>0</v>
      </c>
      <c r="Y183" s="46">
        <f>A126274914F_Latest</f>
        <v>0</v>
      </c>
      <c r="Z183" s="46">
        <f>A126298242W_Latest</f>
        <v>0</v>
      </c>
      <c r="AA183" s="46">
        <f>A126286578C_Latest</f>
        <v>0</v>
      </c>
      <c r="AB183" s="46">
        <f>A126274050J_Latest</f>
        <v>0.39300000000000002</v>
      </c>
      <c r="AC183" s="46">
        <f>A126297378R_Latest</f>
        <v>0</v>
      </c>
      <c r="AD183" s="46">
        <f>A126285714T_Latest</f>
        <v>0.39300000000000002</v>
      </c>
    </row>
    <row r="184" spans="1:30" hidden="1">
      <c r="A184" s="45"/>
      <c r="B184" s="51" t="s">
        <v>4325</v>
      </c>
      <c r="C184" s="62">
        <v>70</v>
      </c>
      <c r="D184" s="46">
        <f>A126273838W_Latest</f>
        <v>23.405000000000001</v>
      </c>
      <c r="E184" s="46">
        <f>A126297166L_Latest</f>
        <v>9.3320000000000007</v>
      </c>
      <c r="F184" s="46">
        <f>A126285502R_Latest</f>
        <v>14.073</v>
      </c>
      <c r="G184" s="46">
        <f>A126275134K_Latest</f>
        <v>5.8170000000000002</v>
      </c>
      <c r="H184" s="46">
        <f>A126298462X_Latest</f>
        <v>2.6379999999999999</v>
      </c>
      <c r="I184" s="46">
        <f>A126286798F_Latest</f>
        <v>3.1789999999999998</v>
      </c>
      <c r="J184" s="46">
        <f>A126274270K_Latest</f>
        <v>7.3179999999999996</v>
      </c>
      <c r="K184" s="46">
        <f>A126297598T_Latest</f>
        <v>2.7450000000000001</v>
      </c>
      <c r="L184" s="46">
        <f>A126285934V_Latest</f>
        <v>4.5730000000000004</v>
      </c>
      <c r="M184" s="46">
        <f>A126275350C_Latest</f>
        <v>2.2789999999999999</v>
      </c>
      <c r="N184" s="46">
        <f>A126298678K_Latest</f>
        <v>0.51300000000000001</v>
      </c>
      <c r="O184" s="46">
        <f>A126287014R_Latest</f>
        <v>1.7669999999999999</v>
      </c>
      <c r="P184" s="46">
        <f>A126275566R_Latest</f>
        <v>2.097</v>
      </c>
      <c r="Q184" s="46">
        <f>A126298894C_Latest</f>
        <v>1.431</v>
      </c>
      <c r="R184" s="46">
        <f>A126287230J_Latest</f>
        <v>0.66500000000000004</v>
      </c>
      <c r="S184" s="46">
        <f>A126274486W_Latest</f>
        <v>4.5919999999999996</v>
      </c>
      <c r="T184" s="46">
        <f>A126297814X_Latest</f>
        <v>1.784</v>
      </c>
      <c r="U184" s="46">
        <f>A126286150R_Latest</f>
        <v>2.8090000000000002</v>
      </c>
      <c r="V184" s="46">
        <f>A126274702C_Latest</f>
        <v>1.1439999999999999</v>
      </c>
      <c r="W184" s="46">
        <f>A126298030V_Latest</f>
        <v>0.14599999999999999</v>
      </c>
      <c r="X184" s="46">
        <f>A126286366A_Latest</f>
        <v>0.998</v>
      </c>
      <c r="Y184" s="46">
        <f>A126274918R_Latest</f>
        <v>0.158</v>
      </c>
      <c r="Z184" s="46">
        <f>A126298246F_Latest</f>
        <v>7.4999999999999997E-2</v>
      </c>
      <c r="AA184" s="46">
        <f>A126286582V_Latest</f>
        <v>8.2000000000000003E-2</v>
      </c>
      <c r="AB184" s="46">
        <f>A126274054T_Latest</f>
        <v>0</v>
      </c>
      <c r="AC184" s="46">
        <f>A126297382F_Latest</f>
        <v>0</v>
      </c>
      <c r="AD184" s="46">
        <f>A126285718A_Latest</f>
        <v>0</v>
      </c>
    </row>
    <row r="185" spans="1:30" hidden="1">
      <c r="A185" s="45"/>
      <c r="B185" s="45" t="s">
        <v>4347</v>
      </c>
      <c r="C185" s="62">
        <v>71</v>
      </c>
      <c r="D185" s="46">
        <f>A126273754L_Latest</f>
        <v>103.64700000000001</v>
      </c>
      <c r="E185" s="46">
        <f>A126297082C_Latest</f>
        <v>57.863999999999997</v>
      </c>
      <c r="F185" s="46">
        <f>A126285418X_Latest</f>
        <v>45.783000000000001</v>
      </c>
      <c r="G185" s="46">
        <f>A126275050A_Latest</f>
        <v>35.795999999999999</v>
      </c>
      <c r="H185" s="46">
        <f>A126298378J_Latest</f>
        <v>21.015999999999998</v>
      </c>
      <c r="I185" s="46">
        <f>A126286714K_Latest</f>
        <v>14.781000000000001</v>
      </c>
      <c r="J185" s="46">
        <f>A126274186V_Latest</f>
        <v>28.571000000000002</v>
      </c>
      <c r="K185" s="46">
        <f>A126297514W_Latest</f>
        <v>14.567</v>
      </c>
      <c r="L185" s="46">
        <f>A126285850K_Latest</f>
        <v>14.004</v>
      </c>
      <c r="M185" s="46">
        <f>A126275266L_Latest</f>
        <v>16.640999999999998</v>
      </c>
      <c r="N185" s="46">
        <f>A126298594A_Latest</f>
        <v>7.548</v>
      </c>
      <c r="O185" s="46">
        <f>A126286930C_Latest</f>
        <v>9.0939999999999994</v>
      </c>
      <c r="P185" s="46">
        <f>A126275482F_Latest</f>
        <v>9.8680000000000003</v>
      </c>
      <c r="Q185" s="46">
        <f>A126298810J_Latest</f>
        <v>6.6239999999999997</v>
      </c>
      <c r="R185" s="46">
        <f>A126287146T_Latest</f>
        <v>3.2440000000000002</v>
      </c>
      <c r="S185" s="46">
        <f>A126274402A_Latest</f>
        <v>7.1840000000000002</v>
      </c>
      <c r="T185" s="46">
        <f>A126297730R_Latest</f>
        <v>5.21</v>
      </c>
      <c r="U185" s="46">
        <f>A126286066X_Latest</f>
        <v>1.974</v>
      </c>
      <c r="V185" s="46">
        <f>A126274618L_Latest</f>
        <v>2.8359999999999999</v>
      </c>
      <c r="W185" s="46">
        <f>A126297946A_Latest</f>
        <v>1.548</v>
      </c>
      <c r="X185" s="46">
        <f>A126286282T_Latest</f>
        <v>1.288</v>
      </c>
      <c r="Y185" s="46">
        <f>A126274834F_Latest</f>
        <v>0.40100000000000002</v>
      </c>
      <c r="Z185" s="46">
        <f>A126298162W_Latest</f>
        <v>0.16700000000000001</v>
      </c>
      <c r="AA185" s="46">
        <f>A126286498C_Latest</f>
        <v>0.23300000000000001</v>
      </c>
      <c r="AB185" s="46">
        <f>A126273970F_Latest</f>
        <v>2.35</v>
      </c>
      <c r="AC185" s="46">
        <f>A126297298R_Latest</f>
        <v>1.1850000000000001</v>
      </c>
      <c r="AD185" s="46">
        <f>A126285634T_Latest</f>
        <v>1.165</v>
      </c>
    </row>
    <row r="186" spans="1:30" hidden="1">
      <c r="A186" s="45"/>
      <c r="B186" s="51" t="s">
        <v>4327</v>
      </c>
      <c r="C186" s="62">
        <v>72</v>
      </c>
      <c r="D186" s="46">
        <f>A126273722V_Latest</f>
        <v>36.476999999999997</v>
      </c>
      <c r="E186" s="46">
        <f>A126297050K_Latest</f>
        <v>23.300999999999998</v>
      </c>
      <c r="F186" s="46">
        <f>A126285386T_Latest</f>
        <v>13.176</v>
      </c>
      <c r="G186" s="46">
        <f>A126275018A_Latest</f>
        <v>17.379000000000001</v>
      </c>
      <c r="H186" s="46">
        <f>A126298346R_Latest</f>
        <v>10.478999999999999</v>
      </c>
      <c r="I186" s="46">
        <f>A126286682C_Latest</f>
        <v>6.9009999999999998</v>
      </c>
      <c r="J186" s="46">
        <f>A126274154A_Latest</f>
        <v>7.798</v>
      </c>
      <c r="K186" s="46">
        <f>A126297482R_Latest</f>
        <v>4.9749999999999996</v>
      </c>
      <c r="L186" s="46">
        <f>A126285818K_Latest</f>
        <v>2.823</v>
      </c>
      <c r="M186" s="46">
        <f>A126275234V_Latest</f>
        <v>5.7009999999999996</v>
      </c>
      <c r="N186" s="46">
        <f>A126298562J_Latest</f>
        <v>3.1419999999999999</v>
      </c>
      <c r="O186" s="46">
        <f>A126286898R_Latest</f>
        <v>2.5590000000000002</v>
      </c>
      <c r="P186" s="46">
        <f>A126275450L_Latest</f>
        <v>1.9</v>
      </c>
      <c r="Q186" s="46">
        <f>A126298778V_Latest</f>
        <v>1.621</v>
      </c>
      <c r="R186" s="46">
        <f>A126287114X_Latest</f>
        <v>0.27900000000000003</v>
      </c>
      <c r="S186" s="46">
        <f>A126274370V_Latest</f>
        <v>2.87</v>
      </c>
      <c r="T186" s="46">
        <f>A126297698A_Latest</f>
        <v>2.4860000000000002</v>
      </c>
      <c r="U186" s="46">
        <f>A126286034F_Latest</f>
        <v>0.38400000000000001</v>
      </c>
      <c r="V186" s="46">
        <f>A126274586F_Latest</f>
        <v>0.28799999999999998</v>
      </c>
      <c r="W186" s="46">
        <f>A126297914J_Latest</f>
        <v>0.28799999999999998</v>
      </c>
      <c r="X186" s="46">
        <f>A126286250X_Latest</f>
        <v>0</v>
      </c>
      <c r="Y186" s="46">
        <f>A126274802L_Latest</f>
        <v>6.8000000000000005E-2</v>
      </c>
      <c r="Z186" s="46">
        <f>A126298130C_Latest</f>
        <v>6.8000000000000005E-2</v>
      </c>
      <c r="AA186" s="46">
        <f>A126286466K_Latest</f>
        <v>0</v>
      </c>
      <c r="AB186" s="46">
        <f>A126273938F_Latest</f>
        <v>0.47299999999999998</v>
      </c>
      <c r="AC186" s="46">
        <f>A126297266W_Latest</f>
        <v>0.24299999999999999</v>
      </c>
      <c r="AD186" s="46">
        <f>A126285602X_Latest</f>
        <v>0.23</v>
      </c>
    </row>
    <row r="187" spans="1:30" hidden="1">
      <c r="A187" s="45"/>
      <c r="B187" s="51" t="s">
        <v>4328</v>
      </c>
      <c r="C187" s="62">
        <v>73</v>
      </c>
      <c r="D187" s="46">
        <f>A126273906L_Latest</f>
        <v>29.713999999999999</v>
      </c>
      <c r="E187" s="46">
        <f>A126297234C_Latest</f>
        <v>15.249000000000001</v>
      </c>
      <c r="F187" s="46">
        <f>A126285570T_Latest</f>
        <v>14.465</v>
      </c>
      <c r="G187" s="46">
        <f>A126275202A_Latest</f>
        <v>5.4960000000000004</v>
      </c>
      <c r="H187" s="46">
        <f>A126298530R_Latest</f>
        <v>3.226</v>
      </c>
      <c r="I187" s="46">
        <f>A126286866W_Latest</f>
        <v>2.2690000000000001</v>
      </c>
      <c r="J187" s="46">
        <f>A126274338V_Latest</f>
        <v>12.747</v>
      </c>
      <c r="K187" s="46">
        <f>A126297666J_Latest</f>
        <v>5.625</v>
      </c>
      <c r="L187" s="46">
        <f>A126286002L_Latest</f>
        <v>7.1230000000000002</v>
      </c>
      <c r="M187" s="46">
        <f>A126275418L_Latest</f>
        <v>5.3959999999999999</v>
      </c>
      <c r="N187" s="46">
        <f>A126298746A_Latest</f>
        <v>2.4630000000000001</v>
      </c>
      <c r="O187" s="46">
        <f>A126287082T_Latest</f>
        <v>2.9329999999999998</v>
      </c>
      <c r="P187" s="46">
        <f>A126275634F_Latest</f>
        <v>3.177</v>
      </c>
      <c r="Q187" s="46">
        <f>A126298962V_Latest</f>
        <v>2.4710000000000001</v>
      </c>
      <c r="R187" s="46">
        <f>A126287298C_Latest</f>
        <v>0.70599999999999996</v>
      </c>
      <c r="S187" s="46">
        <f>A126274554L_Latest</f>
        <v>0.93</v>
      </c>
      <c r="T187" s="46">
        <f>A126297882A_Latest</f>
        <v>0.44600000000000001</v>
      </c>
      <c r="U187" s="46">
        <f>A126286218X_Latest</f>
        <v>0.48399999999999999</v>
      </c>
      <c r="V187" s="46">
        <f>A126274770F_Latest</f>
        <v>1.4039999999999999</v>
      </c>
      <c r="W187" s="46">
        <f>A126298098R_Latest</f>
        <v>0.62</v>
      </c>
      <c r="X187" s="46">
        <f>A126286434T_Latest</f>
        <v>0.78400000000000003</v>
      </c>
      <c r="Y187" s="46">
        <f>A126274986T_Latest</f>
        <v>0.16600000000000001</v>
      </c>
      <c r="Z187" s="46">
        <f>A126298314W_Latest</f>
        <v>0</v>
      </c>
      <c r="AA187" s="46">
        <f>A126286650K_Latest</f>
        <v>0.16600000000000001</v>
      </c>
      <c r="AB187" s="46">
        <f>A126274122J_Latest</f>
        <v>0.39800000000000002</v>
      </c>
      <c r="AC187" s="46">
        <f>A126297450W_Latest</f>
        <v>0.39800000000000002</v>
      </c>
      <c r="AD187" s="46">
        <f>A126285786C_Latest</f>
        <v>0</v>
      </c>
    </row>
    <row r="188" spans="1:30" hidden="1">
      <c r="A188" s="45"/>
      <c r="B188" s="51" t="s">
        <v>4329</v>
      </c>
      <c r="C188" s="62">
        <v>74</v>
      </c>
      <c r="D188" s="46">
        <f>A126273790W_Latest</f>
        <v>37.456000000000003</v>
      </c>
      <c r="E188" s="46">
        <f>A126297118V_Latest</f>
        <v>19.314</v>
      </c>
      <c r="F188" s="46">
        <f>A126285454J_Latest</f>
        <v>18.141999999999999</v>
      </c>
      <c r="G188" s="46">
        <f>A126275086C_Latest</f>
        <v>12.920999999999999</v>
      </c>
      <c r="H188" s="46">
        <f>A126298414F_Latest</f>
        <v>7.31</v>
      </c>
      <c r="I188" s="46">
        <f>A126286750V_Latest</f>
        <v>5.6109999999999998</v>
      </c>
      <c r="J188" s="46">
        <f>A126274222T_Latest</f>
        <v>8.0250000000000004</v>
      </c>
      <c r="K188" s="46">
        <f>A126297550F_Latest</f>
        <v>3.9670000000000001</v>
      </c>
      <c r="L188" s="46">
        <f>A126285886L_Latest</f>
        <v>4.0579999999999998</v>
      </c>
      <c r="M188" s="46">
        <f>A126275302K_Latest</f>
        <v>5.5439999999999996</v>
      </c>
      <c r="N188" s="46">
        <f>A126298630X_Latest</f>
        <v>1.9430000000000001</v>
      </c>
      <c r="O188" s="46">
        <f>A126286966F_Latest</f>
        <v>3.6019999999999999</v>
      </c>
      <c r="P188" s="46">
        <f>A126275518W_Latest</f>
        <v>4.7910000000000004</v>
      </c>
      <c r="Q188" s="46">
        <f>A126298846K_Latest</f>
        <v>2.532</v>
      </c>
      <c r="R188" s="46">
        <f>A126287182A_Latest</f>
        <v>2.2599999999999998</v>
      </c>
      <c r="S188" s="46">
        <f>A126274438C_Latest</f>
        <v>3.3839999999999999</v>
      </c>
      <c r="T188" s="46">
        <f>A126297766T_Latest</f>
        <v>2.2789999999999999</v>
      </c>
      <c r="U188" s="46">
        <f>A126286102W_Latest</f>
        <v>1.105</v>
      </c>
      <c r="V188" s="46">
        <f>A126274654W_Latest</f>
        <v>1.145</v>
      </c>
      <c r="W188" s="46">
        <f>A126297982K_Latest</f>
        <v>0.64</v>
      </c>
      <c r="X188" s="46">
        <f>A126286318J_Latest</f>
        <v>0.504</v>
      </c>
      <c r="Y188" s="46">
        <f>A126274870R_Latest</f>
        <v>0.16700000000000001</v>
      </c>
      <c r="Z188" s="46">
        <f>A126298198X_Latest</f>
        <v>0.1</v>
      </c>
      <c r="AA188" s="46">
        <f>A126286534A_Latest</f>
        <v>6.7000000000000004E-2</v>
      </c>
      <c r="AB188" s="46">
        <f>A126274006X_Latest</f>
        <v>1.478</v>
      </c>
      <c r="AC188" s="46">
        <f>A126297334L_Latest</f>
        <v>0.54300000000000004</v>
      </c>
      <c r="AD188" s="46">
        <f>A126285670A_Latest</f>
        <v>0.93500000000000005</v>
      </c>
    </row>
    <row r="189" spans="1:30" hidden="1">
      <c r="A189" s="45"/>
      <c r="B189" s="45" t="s">
        <v>4330</v>
      </c>
      <c r="C189" s="62">
        <v>75</v>
      </c>
      <c r="D189" s="46">
        <f>A126273862W_Latest</f>
        <v>585.53</v>
      </c>
      <c r="E189" s="46">
        <f>A126297190L_Latest</f>
        <v>375.40499999999997</v>
      </c>
      <c r="F189" s="46">
        <f>A126285526J_Latest</f>
        <v>210.125</v>
      </c>
      <c r="G189" s="46">
        <f>A126275158C_Latest</f>
        <v>195.87899999999999</v>
      </c>
      <c r="H189" s="46">
        <f>A126298486T_Latest</f>
        <v>122.94199999999999</v>
      </c>
      <c r="I189" s="46">
        <f>A126286822V_Latest</f>
        <v>72.938000000000002</v>
      </c>
      <c r="J189" s="46">
        <f>A126274294C_Latest</f>
        <v>139.57300000000001</v>
      </c>
      <c r="K189" s="46">
        <f>A126297622F_Latest</f>
        <v>84.1</v>
      </c>
      <c r="L189" s="46">
        <f>A126285958L_Latest</f>
        <v>55.472999999999999</v>
      </c>
      <c r="M189" s="46">
        <f>A126275374W_Latest</f>
        <v>119.83199999999999</v>
      </c>
      <c r="N189" s="46">
        <f>A126298702X_Latest</f>
        <v>77.864000000000004</v>
      </c>
      <c r="O189" s="46">
        <f>A126287038J_Latest</f>
        <v>41.968000000000004</v>
      </c>
      <c r="P189" s="46">
        <f>A126275590R_Latest</f>
        <v>44.19</v>
      </c>
      <c r="Q189" s="46">
        <f>A126298918K_Latest</f>
        <v>28.683</v>
      </c>
      <c r="R189" s="46">
        <f>A126287254A_Latest</f>
        <v>15.507</v>
      </c>
      <c r="S189" s="46">
        <f>A126274510K_Latest</f>
        <v>67.176000000000002</v>
      </c>
      <c r="T189" s="46">
        <f>A126297838T_Latest</f>
        <v>47.631</v>
      </c>
      <c r="U189" s="46">
        <f>A126286174J_Latest</f>
        <v>19.545000000000002</v>
      </c>
      <c r="V189" s="46">
        <f>A126274726W_Latest</f>
        <v>8.5359999999999996</v>
      </c>
      <c r="W189" s="46">
        <f>A126298054L_Latest</f>
        <v>6.4889999999999999</v>
      </c>
      <c r="X189" s="46">
        <f>A126286390A_Latest</f>
        <v>2.0470000000000002</v>
      </c>
      <c r="Y189" s="46">
        <f>A126274942R_Latest</f>
        <v>2.6389999999999998</v>
      </c>
      <c r="Z189" s="46">
        <f>A126298270F_Latest</f>
        <v>2.2559999999999998</v>
      </c>
      <c r="AA189" s="46">
        <f>A126286606A_Latest</f>
        <v>0.38300000000000001</v>
      </c>
      <c r="AB189" s="46">
        <f>A126274078K_Latest</f>
        <v>7.7050000000000001</v>
      </c>
      <c r="AC189" s="46">
        <f>A126297406L_Latest</f>
        <v>5.44</v>
      </c>
      <c r="AD189" s="46">
        <f>A126285742A_Latest</f>
        <v>2.2639999999999998</v>
      </c>
    </row>
    <row r="190" spans="1:30" hidden="1">
      <c r="A190" s="53" t="s">
        <v>4289</v>
      </c>
      <c r="B190" s="54"/>
      <c r="C190" s="62">
        <v>76</v>
      </c>
      <c r="D190" s="46">
        <f>A126273902C_Latest</f>
        <v>2010.1310000000001</v>
      </c>
      <c r="E190" s="46">
        <f>A126297230V_Latest</f>
        <v>1296.6010000000001</v>
      </c>
      <c r="F190" s="46">
        <f>A126285566A_Latest</f>
        <v>713.53</v>
      </c>
      <c r="G190" s="46">
        <f>A126275198W_Latest</f>
        <v>671.48199999999997</v>
      </c>
      <c r="H190" s="46">
        <f>A126298526X_Latest</f>
        <v>435.142</v>
      </c>
      <c r="I190" s="46">
        <f>A126286862L_Latest</f>
        <v>236.34</v>
      </c>
      <c r="J190" s="46">
        <f>A126274334K_Latest</f>
        <v>510.5</v>
      </c>
      <c r="K190" s="46">
        <f>A126297662X_Latest</f>
        <v>329.64800000000002</v>
      </c>
      <c r="L190" s="46">
        <f>A126285998F_Latest</f>
        <v>180.852</v>
      </c>
      <c r="M190" s="46">
        <f>A126275414C_Latest</f>
        <v>410.22399999999999</v>
      </c>
      <c r="N190" s="46">
        <f>A126298742T_Latest</f>
        <v>252.37899999999999</v>
      </c>
      <c r="O190" s="46">
        <f>A126287078A_Latest</f>
        <v>157.845</v>
      </c>
      <c r="P190" s="46">
        <f>A126275630W_Latest</f>
        <v>136.72200000000001</v>
      </c>
      <c r="Q190" s="46">
        <f>A126298958C_Latest</f>
        <v>89.843000000000004</v>
      </c>
      <c r="R190" s="46">
        <f>A126287294V_Latest</f>
        <v>46.878999999999998</v>
      </c>
      <c r="S190" s="46">
        <f>A126274550C_Latest</f>
        <v>208.072</v>
      </c>
      <c r="T190" s="46">
        <f>A126297878K_Latest</f>
        <v>143.05699999999999</v>
      </c>
      <c r="U190" s="46">
        <f>A126286214R_Latest</f>
        <v>65.015000000000001</v>
      </c>
      <c r="V190" s="46">
        <f>A126274766R_Latest</f>
        <v>39.841000000000001</v>
      </c>
      <c r="W190" s="46">
        <f>A126298094F_Latest</f>
        <v>25.388999999999999</v>
      </c>
      <c r="X190" s="46">
        <f>A126286430J_Latest</f>
        <v>14.452</v>
      </c>
      <c r="Y190" s="46">
        <f>A126274982J_Latest</f>
        <v>8.6869999999999994</v>
      </c>
      <c r="Z190" s="46">
        <f>A126298310L_Latest</f>
        <v>6.3609999999999998</v>
      </c>
      <c r="AA190" s="46">
        <f>A126286646V_Latest</f>
        <v>2.3260000000000001</v>
      </c>
      <c r="AB190" s="46">
        <f>A126274118T_Latest</f>
        <v>24.603999999999999</v>
      </c>
      <c r="AC190" s="46">
        <f>A126297446F_Latest</f>
        <v>14.782999999999999</v>
      </c>
      <c r="AD190" s="46">
        <f>A126285782V_Latest</f>
        <v>9.82</v>
      </c>
    </row>
    <row r="191" spans="1:30" hidden="1">
      <c r="A191" s="55"/>
      <c r="B191" s="56"/>
      <c r="C191" s="56"/>
      <c r="D191" s="46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61"/>
    </row>
    <row r="192" spans="1:30" hidden="1">
      <c r="A192" s="55"/>
      <c r="B192" s="56"/>
      <c r="C192" s="56"/>
      <c r="D192" s="46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61"/>
    </row>
    <row r="193" spans="1:30" hidden="1">
      <c r="A193" s="55"/>
      <c r="B193" s="56"/>
      <c r="C193" s="56"/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</row>
    <row r="194" spans="1:30" hidden="1">
      <c r="A194" s="60"/>
      <c r="B194" s="59"/>
      <c r="C194" s="59"/>
      <c r="D194" s="62">
        <v>1</v>
      </c>
      <c r="E194" s="62">
        <v>2</v>
      </c>
      <c r="F194" s="62">
        <v>3</v>
      </c>
      <c r="G194" s="62">
        <v>4</v>
      </c>
      <c r="H194" s="62">
        <v>5</v>
      </c>
      <c r="I194" s="62">
        <v>6</v>
      </c>
      <c r="J194" s="62">
        <v>7</v>
      </c>
      <c r="K194" s="62">
        <v>8</v>
      </c>
      <c r="L194" s="62">
        <v>9</v>
      </c>
      <c r="M194" s="62">
        <v>10</v>
      </c>
      <c r="N194" s="62">
        <v>11</v>
      </c>
      <c r="O194" s="62">
        <v>12</v>
      </c>
      <c r="P194" s="62">
        <v>13</v>
      </c>
      <c r="Q194" s="62">
        <v>14</v>
      </c>
      <c r="R194" s="62">
        <v>15</v>
      </c>
      <c r="S194" s="62">
        <v>16</v>
      </c>
      <c r="T194" s="62">
        <v>17</v>
      </c>
      <c r="U194" s="62">
        <v>18</v>
      </c>
      <c r="V194" s="62">
        <v>19</v>
      </c>
      <c r="W194" s="62">
        <v>20</v>
      </c>
      <c r="X194" s="62">
        <v>21</v>
      </c>
      <c r="Y194" s="62">
        <v>22</v>
      </c>
      <c r="Z194" s="62">
        <v>23</v>
      </c>
      <c r="AA194" s="62">
        <v>24</v>
      </c>
      <c r="AB194" s="62">
        <v>25</v>
      </c>
      <c r="AC194" s="62">
        <v>26</v>
      </c>
      <c r="AD194" s="62">
        <v>27</v>
      </c>
    </row>
    <row r="195" spans="1:30" hidden="1">
      <c r="A195" s="36"/>
      <c r="B195" s="36"/>
      <c r="C195" s="36"/>
      <c r="D195" s="77" t="s">
        <v>4366</v>
      </c>
      <c r="E195" s="77"/>
      <c r="F195" s="77"/>
      <c r="G195" s="77" t="s">
        <v>4367</v>
      </c>
      <c r="H195" s="77"/>
      <c r="I195" s="77"/>
      <c r="J195" s="77" t="s">
        <v>4368</v>
      </c>
      <c r="K195" s="77"/>
      <c r="L195" s="77"/>
      <c r="M195" s="77" t="s">
        <v>4369</v>
      </c>
      <c r="N195" s="77"/>
      <c r="O195" s="77"/>
      <c r="P195" s="77" t="s">
        <v>4370</v>
      </c>
      <c r="Q195" s="77"/>
      <c r="R195" s="77"/>
      <c r="S195" s="77" t="s">
        <v>4371</v>
      </c>
      <c r="T195" s="77"/>
      <c r="U195" s="77"/>
      <c r="V195" s="77" t="s">
        <v>4363</v>
      </c>
      <c r="W195" s="77"/>
      <c r="X195" s="77"/>
      <c r="Y195" s="77" t="s">
        <v>4364</v>
      </c>
      <c r="Z195" s="77"/>
      <c r="AA195" s="77"/>
      <c r="AB195" s="77" t="s">
        <v>4365</v>
      </c>
      <c r="AC195" s="77"/>
      <c r="AD195" s="77"/>
    </row>
    <row r="196" spans="1:30" hidden="1">
      <c r="A196" s="36"/>
      <c r="B196" s="36"/>
      <c r="C196" s="36"/>
      <c r="D196" s="37" t="s">
        <v>4281</v>
      </c>
      <c r="E196" s="37" t="s">
        <v>4282</v>
      </c>
      <c r="F196" s="37" t="s">
        <v>4283</v>
      </c>
      <c r="G196" s="37" t="s">
        <v>4281</v>
      </c>
      <c r="H196" s="37" t="s">
        <v>4282</v>
      </c>
      <c r="I196" s="37" t="s">
        <v>4283</v>
      </c>
      <c r="J196" s="37" t="s">
        <v>4281</v>
      </c>
      <c r="K196" s="37" t="s">
        <v>4282</v>
      </c>
      <c r="L196" s="37" t="s">
        <v>4283</v>
      </c>
      <c r="M196" s="37" t="s">
        <v>4281</v>
      </c>
      <c r="N196" s="37" t="s">
        <v>4282</v>
      </c>
      <c r="O196" s="37" t="s">
        <v>4283</v>
      </c>
      <c r="P196" s="37" t="s">
        <v>4281</v>
      </c>
      <c r="Q196" s="37" t="s">
        <v>4282</v>
      </c>
      <c r="R196" s="37" t="s">
        <v>4283</v>
      </c>
      <c r="S196" s="37" t="s">
        <v>4281</v>
      </c>
      <c r="T196" s="37" t="s">
        <v>4282</v>
      </c>
      <c r="U196" s="37" t="s">
        <v>4283</v>
      </c>
      <c r="V196" s="37" t="s">
        <v>4281</v>
      </c>
      <c r="W196" s="37" t="s">
        <v>4282</v>
      </c>
      <c r="X196" s="37" t="s">
        <v>4283</v>
      </c>
      <c r="Y196" s="37" t="s">
        <v>4281</v>
      </c>
      <c r="Z196" s="37" t="s">
        <v>4282</v>
      </c>
      <c r="AA196" s="37" t="s">
        <v>4283</v>
      </c>
      <c r="AB196" s="37" t="s">
        <v>4281</v>
      </c>
      <c r="AC196" s="37" t="s">
        <v>4282</v>
      </c>
      <c r="AD196" s="37" t="s">
        <v>4283</v>
      </c>
    </row>
    <row r="197" spans="1:30" hidden="1">
      <c r="A197" s="41" t="s">
        <v>4285</v>
      </c>
      <c r="B197" s="42"/>
      <c r="C197" s="36"/>
      <c r="D197" s="40" t="s">
        <v>4284</v>
      </c>
      <c r="E197" s="40" t="s">
        <v>4284</v>
      </c>
      <c r="F197" s="40" t="s">
        <v>4284</v>
      </c>
      <c r="G197" s="40" t="s">
        <v>4284</v>
      </c>
      <c r="H197" s="40" t="s">
        <v>4284</v>
      </c>
      <c r="I197" s="40" t="s">
        <v>4284</v>
      </c>
      <c r="J197" s="40" t="s">
        <v>4284</v>
      </c>
      <c r="K197" s="40" t="s">
        <v>4284</v>
      </c>
      <c r="L197" s="40" t="s">
        <v>4284</v>
      </c>
      <c r="M197" s="40" t="s">
        <v>4284</v>
      </c>
      <c r="N197" s="40" t="s">
        <v>4284</v>
      </c>
      <c r="O197" s="40" t="s">
        <v>4284</v>
      </c>
      <c r="P197" s="40" t="s">
        <v>4284</v>
      </c>
      <c r="Q197" s="40" t="s">
        <v>4284</v>
      </c>
      <c r="R197" s="40" t="s">
        <v>4284</v>
      </c>
      <c r="S197" s="40" t="s">
        <v>4284</v>
      </c>
      <c r="T197" s="40" t="s">
        <v>4284</v>
      </c>
      <c r="U197" s="40" t="s">
        <v>4284</v>
      </c>
      <c r="V197" s="40" t="s">
        <v>4284</v>
      </c>
      <c r="W197" s="40" t="s">
        <v>4284</v>
      </c>
      <c r="X197" s="40" t="s">
        <v>4284</v>
      </c>
      <c r="Y197" s="40" t="s">
        <v>4284</v>
      </c>
      <c r="Z197" s="40" t="s">
        <v>4284</v>
      </c>
      <c r="AA197" s="40" t="s">
        <v>4284</v>
      </c>
      <c r="AB197" s="40" t="s">
        <v>4284</v>
      </c>
      <c r="AC197" s="40" t="s">
        <v>4284</v>
      </c>
      <c r="AD197" s="40" t="s">
        <v>4284</v>
      </c>
    </row>
    <row r="198" spans="1:30" hidden="1">
      <c r="A198" s="44" t="s">
        <v>4286</v>
      </c>
      <c r="B198" s="45"/>
      <c r="C198" s="66"/>
      <c r="D198" s="40"/>
      <c r="E198" s="40"/>
      <c r="F198" s="40"/>
      <c r="G198" s="43"/>
      <c r="H198" s="67"/>
      <c r="I198" s="67"/>
    </row>
    <row r="199" spans="1:30" hidden="1">
      <c r="A199" s="45"/>
      <c r="B199" s="45" t="s">
        <v>4287</v>
      </c>
      <c r="C199" s="62">
        <v>1</v>
      </c>
      <c r="D199" s="48" t="s">
        <v>244</v>
      </c>
      <c r="E199" s="48" t="s">
        <v>245</v>
      </c>
      <c r="F199" s="48" t="s">
        <v>246</v>
      </c>
      <c r="G199" s="48" t="s">
        <v>1861</v>
      </c>
      <c r="H199" s="48" t="s">
        <v>1862</v>
      </c>
      <c r="I199" s="48" t="s">
        <v>1863</v>
      </c>
      <c r="J199" s="48" t="s">
        <v>2252</v>
      </c>
      <c r="K199" s="48" t="s">
        <v>2253</v>
      </c>
      <c r="L199" s="48" t="s">
        <v>2254</v>
      </c>
      <c r="M199" s="48" t="s">
        <v>2622</v>
      </c>
      <c r="N199" s="48" t="s">
        <v>2623</v>
      </c>
      <c r="O199" s="48" t="s">
        <v>2624</v>
      </c>
      <c r="P199" s="48" t="s">
        <v>2784</v>
      </c>
      <c r="Q199" s="48" t="s">
        <v>2785</v>
      </c>
      <c r="R199" s="48" t="s">
        <v>2786</v>
      </c>
      <c r="S199" s="48" t="s">
        <v>3175</v>
      </c>
      <c r="T199" s="48" t="s">
        <v>3176</v>
      </c>
      <c r="U199" s="48" t="s">
        <v>3177</v>
      </c>
      <c r="V199" s="48" t="s">
        <v>3545</v>
      </c>
      <c r="W199" s="48" t="s">
        <v>3546</v>
      </c>
      <c r="X199" s="48" t="s">
        <v>3547</v>
      </c>
      <c r="Y199" s="48" t="s">
        <v>3707</v>
      </c>
      <c r="Z199" s="48" t="s">
        <v>3708</v>
      </c>
      <c r="AA199" s="48" t="s">
        <v>3709</v>
      </c>
      <c r="AB199" s="48" t="s">
        <v>4092</v>
      </c>
      <c r="AC199" s="48" t="s">
        <v>4093</v>
      </c>
      <c r="AD199" s="48" t="s">
        <v>4094</v>
      </c>
    </row>
    <row r="200" spans="1:30" hidden="1">
      <c r="A200" s="45"/>
      <c r="B200" s="45" t="s">
        <v>4288</v>
      </c>
      <c r="C200" s="62">
        <v>2</v>
      </c>
      <c r="D200" s="48" t="s">
        <v>298</v>
      </c>
      <c r="E200" s="48" t="s">
        <v>299</v>
      </c>
      <c r="F200" s="48" t="s">
        <v>300</v>
      </c>
      <c r="G200" s="48" t="s">
        <v>2144</v>
      </c>
      <c r="H200" s="48" t="s">
        <v>2145</v>
      </c>
      <c r="I200" s="48" t="s">
        <v>2146</v>
      </c>
      <c r="J200" s="48" t="s">
        <v>2306</v>
      </c>
      <c r="K200" s="48" t="s">
        <v>2307</v>
      </c>
      <c r="L200" s="48" t="s">
        <v>2308</v>
      </c>
      <c r="M200" s="48" t="s">
        <v>2676</v>
      </c>
      <c r="N200" s="48" t="s">
        <v>2677</v>
      </c>
      <c r="O200" s="48" t="s">
        <v>2678</v>
      </c>
      <c r="P200" s="48" t="s">
        <v>3067</v>
      </c>
      <c r="Q200" s="48" t="s">
        <v>3068</v>
      </c>
      <c r="R200" s="48" t="s">
        <v>3069</v>
      </c>
      <c r="S200" s="48" t="s">
        <v>3229</v>
      </c>
      <c r="T200" s="48" t="s">
        <v>3230</v>
      </c>
      <c r="U200" s="48" t="s">
        <v>3231</v>
      </c>
      <c r="V200" s="48" t="s">
        <v>3599</v>
      </c>
      <c r="W200" s="48" t="s">
        <v>3600</v>
      </c>
      <c r="X200" s="48" t="s">
        <v>3601</v>
      </c>
      <c r="Y200" s="48" t="s">
        <v>3984</v>
      </c>
      <c r="Z200" s="48" t="s">
        <v>3985</v>
      </c>
      <c r="AA200" s="48" t="s">
        <v>3986</v>
      </c>
      <c r="AB200" s="48" t="s">
        <v>4146</v>
      </c>
      <c r="AC200" s="48" t="s">
        <v>4147</v>
      </c>
      <c r="AD200" s="48" t="s">
        <v>4148</v>
      </c>
    </row>
    <row r="201" spans="1:30" hidden="1">
      <c r="A201" s="44" t="s">
        <v>4289</v>
      </c>
      <c r="B201" s="45"/>
      <c r="C201" s="62">
        <v>3</v>
      </c>
      <c r="D201" s="48" t="s">
        <v>241</v>
      </c>
      <c r="E201" s="48" t="s">
        <v>242</v>
      </c>
      <c r="F201" s="48" t="s">
        <v>243</v>
      </c>
      <c r="G201" s="48" t="s">
        <v>1858</v>
      </c>
      <c r="H201" s="48" t="s">
        <v>1859</v>
      </c>
      <c r="I201" s="48" t="s">
        <v>1860</v>
      </c>
      <c r="J201" s="48" t="s">
        <v>2249</v>
      </c>
      <c r="K201" s="48" t="s">
        <v>2250</v>
      </c>
      <c r="L201" s="48" t="s">
        <v>2251</v>
      </c>
      <c r="M201" s="48" t="s">
        <v>2619</v>
      </c>
      <c r="N201" s="48" t="s">
        <v>2620</v>
      </c>
      <c r="O201" s="48" t="s">
        <v>2621</v>
      </c>
      <c r="P201" s="48" t="s">
        <v>2781</v>
      </c>
      <c r="Q201" s="48" t="s">
        <v>2782</v>
      </c>
      <c r="R201" s="48" t="s">
        <v>2783</v>
      </c>
      <c r="S201" s="48" t="s">
        <v>3172</v>
      </c>
      <c r="T201" s="48" t="s">
        <v>3173</v>
      </c>
      <c r="U201" s="48" t="s">
        <v>3174</v>
      </c>
      <c r="V201" s="48" t="s">
        <v>3542</v>
      </c>
      <c r="W201" s="48" t="s">
        <v>3543</v>
      </c>
      <c r="X201" s="48" t="s">
        <v>3544</v>
      </c>
      <c r="Y201" s="48" t="s">
        <v>3704</v>
      </c>
      <c r="Z201" s="48" t="s">
        <v>3705</v>
      </c>
      <c r="AA201" s="48" t="s">
        <v>3706</v>
      </c>
      <c r="AB201" s="48" t="s">
        <v>4089</v>
      </c>
      <c r="AC201" s="48" t="s">
        <v>4090</v>
      </c>
      <c r="AD201" s="48" t="s">
        <v>4091</v>
      </c>
    </row>
    <row r="202" spans="1:30" hidden="1">
      <c r="A202" s="41" t="s">
        <v>4287</v>
      </c>
      <c r="B202" s="42"/>
      <c r="C202" s="62">
        <v>4</v>
      </c>
      <c r="D202" s="48"/>
      <c r="E202" s="48"/>
      <c r="F202" s="48"/>
      <c r="G202" s="48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  <c r="AA202" s="48"/>
      <c r="AB202" s="48"/>
      <c r="AC202" s="48"/>
      <c r="AD202" s="48"/>
    </row>
    <row r="203" spans="1:30" hidden="1">
      <c r="A203" s="44" t="s">
        <v>4290</v>
      </c>
      <c r="B203" s="45"/>
      <c r="C203" s="62">
        <v>5</v>
      </c>
      <c r="D203" s="48"/>
      <c r="E203" s="48"/>
      <c r="F203" s="48"/>
      <c r="G203" s="48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  <c r="AA203" s="48"/>
      <c r="AB203" s="48"/>
      <c r="AC203" s="48"/>
      <c r="AD203" s="48"/>
    </row>
    <row r="204" spans="1:30" hidden="1">
      <c r="A204" s="44"/>
      <c r="B204" s="45" t="s">
        <v>4291</v>
      </c>
      <c r="C204" s="62">
        <v>6</v>
      </c>
      <c r="D204" s="48" t="s">
        <v>295</v>
      </c>
      <c r="E204" s="48" t="s">
        <v>296</v>
      </c>
      <c r="F204" s="48" t="s">
        <v>297</v>
      </c>
      <c r="G204" s="48" t="s">
        <v>2141</v>
      </c>
      <c r="H204" s="48" t="s">
        <v>2142</v>
      </c>
      <c r="I204" s="48" t="s">
        <v>2143</v>
      </c>
      <c r="J204" s="48" t="s">
        <v>2303</v>
      </c>
      <c r="K204" s="48" t="s">
        <v>2304</v>
      </c>
      <c r="L204" s="48" t="s">
        <v>2305</v>
      </c>
      <c r="M204" s="48" t="s">
        <v>2673</v>
      </c>
      <c r="N204" s="48" t="s">
        <v>2674</v>
      </c>
      <c r="O204" s="48" t="s">
        <v>2675</v>
      </c>
      <c r="P204" s="48" t="s">
        <v>3064</v>
      </c>
      <c r="Q204" s="48" t="s">
        <v>3065</v>
      </c>
      <c r="R204" s="48" t="s">
        <v>3066</v>
      </c>
      <c r="S204" s="48" t="s">
        <v>3226</v>
      </c>
      <c r="T204" s="48" t="s">
        <v>3227</v>
      </c>
      <c r="U204" s="48" t="s">
        <v>3228</v>
      </c>
      <c r="V204" s="48" t="s">
        <v>3596</v>
      </c>
      <c r="W204" s="48" t="s">
        <v>3597</v>
      </c>
      <c r="X204" s="48" t="s">
        <v>3598</v>
      </c>
      <c r="Y204" s="48" t="s">
        <v>3758</v>
      </c>
      <c r="Z204" s="48" t="s">
        <v>3759</v>
      </c>
      <c r="AA204" s="48" t="s">
        <v>3983</v>
      </c>
      <c r="AB204" s="48" t="s">
        <v>4143</v>
      </c>
      <c r="AC204" s="48" t="s">
        <v>4144</v>
      </c>
      <c r="AD204" s="48" t="s">
        <v>4145</v>
      </c>
    </row>
    <row r="205" spans="1:30" hidden="1">
      <c r="A205" s="45"/>
      <c r="B205" s="45" t="s">
        <v>4292</v>
      </c>
      <c r="C205" s="62">
        <v>7</v>
      </c>
      <c r="D205" s="48" t="s">
        <v>247</v>
      </c>
      <c r="E205" s="48" t="s">
        <v>248</v>
      </c>
      <c r="F205" s="48" t="s">
        <v>249</v>
      </c>
      <c r="G205" s="48" t="s">
        <v>1864</v>
      </c>
      <c r="H205" s="48" t="s">
        <v>1865</v>
      </c>
      <c r="I205" s="48" t="s">
        <v>1866</v>
      </c>
      <c r="J205" s="48" t="s">
        <v>2255</v>
      </c>
      <c r="K205" s="48" t="s">
        <v>2256</v>
      </c>
      <c r="L205" s="48" t="s">
        <v>2257</v>
      </c>
      <c r="M205" s="48" t="s">
        <v>2625</v>
      </c>
      <c r="N205" s="48" t="s">
        <v>2626</v>
      </c>
      <c r="O205" s="48" t="s">
        <v>2627</v>
      </c>
      <c r="P205" s="48" t="s">
        <v>2787</v>
      </c>
      <c r="Q205" s="48" t="s">
        <v>2788</v>
      </c>
      <c r="R205" s="48" t="s">
        <v>2789</v>
      </c>
      <c r="S205" s="48" t="s">
        <v>3178</v>
      </c>
      <c r="T205" s="48" t="s">
        <v>3179</v>
      </c>
      <c r="U205" s="48" t="s">
        <v>3180</v>
      </c>
      <c r="V205" s="48" t="s">
        <v>3548</v>
      </c>
      <c r="W205" s="48" t="s">
        <v>3549</v>
      </c>
      <c r="X205" s="48" t="s">
        <v>3550</v>
      </c>
      <c r="Y205" s="48" t="s">
        <v>3710</v>
      </c>
      <c r="Z205" s="48" t="s">
        <v>3711</v>
      </c>
      <c r="AA205" s="48" t="s">
        <v>3712</v>
      </c>
      <c r="AB205" s="48" t="s">
        <v>4095</v>
      </c>
      <c r="AC205" s="48" t="s">
        <v>4096</v>
      </c>
      <c r="AD205" s="48" t="s">
        <v>4097</v>
      </c>
    </row>
    <row r="206" spans="1:30" hidden="1">
      <c r="A206" s="44" t="s">
        <v>4289</v>
      </c>
      <c r="B206" s="44"/>
      <c r="C206" s="62">
        <v>8</v>
      </c>
      <c r="D206" s="48" t="s">
        <v>244</v>
      </c>
      <c r="E206" s="48" t="s">
        <v>245</v>
      </c>
      <c r="F206" s="48" t="s">
        <v>246</v>
      </c>
      <c r="G206" s="48" t="s">
        <v>1861</v>
      </c>
      <c r="H206" s="48" t="s">
        <v>1862</v>
      </c>
      <c r="I206" s="48" t="s">
        <v>1863</v>
      </c>
      <c r="J206" s="48" t="s">
        <v>2252</v>
      </c>
      <c r="K206" s="48" t="s">
        <v>2253</v>
      </c>
      <c r="L206" s="48" t="s">
        <v>2254</v>
      </c>
      <c r="M206" s="48" t="s">
        <v>2622</v>
      </c>
      <c r="N206" s="48" t="s">
        <v>2623</v>
      </c>
      <c r="O206" s="48" t="s">
        <v>2624</v>
      </c>
      <c r="P206" s="48" t="s">
        <v>2784</v>
      </c>
      <c r="Q206" s="48" t="s">
        <v>2785</v>
      </c>
      <c r="R206" s="48" t="s">
        <v>2786</v>
      </c>
      <c r="S206" s="48" t="s">
        <v>3175</v>
      </c>
      <c r="T206" s="48" t="s">
        <v>3176</v>
      </c>
      <c r="U206" s="48" t="s">
        <v>3177</v>
      </c>
      <c r="V206" s="48" t="s">
        <v>3545</v>
      </c>
      <c r="W206" s="48" t="s">
        <v>3546</v>
      </c>
      <c r="X206" s="48" t="s">
        <v>3547</v>
      </c>
      <c r="Y206" s="48" t="s">
        <v>3707</v>
      </c>
      <c r="Z206" s="48" t="s">
        <v>3708</v>
      </c>
      <c r="AA206" s="48" t="s">
        <v>3709</v>
      </c>
      <c r="AB206" s="48" t="s">
        <v>4092</v>
      </c>
      <c r="AC206" s="48" t="s">
        <v>4093</v>
      </c>
      <c r="AD206" s="48" t="s">
        <v>4094</v>
      </c>
    </row>
    <row r="207" spans="1:30" hidden="1">
      <c r="A207" s="41" t="s">
        <v>4292</v>
      </c>
      <c r="B207" s="42"/>
      <c r="C207" s="62">
        <v>9</v>
      </c>
      <c r="D207" s="48"/>
      <c r="E207" s="48"/>
      <c r="F207" s="48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  <c r="AA207" s="48"/>
      <c r="AB207" s="48"/>
      <c r="AC207" s="48"/>
      <c r="AD207" s="48"/>
    </row>
    <row r="208" spans="1:30" hidden="1">
      <c r="A208" s="44" t="s">
        <v>4293</v>
      </c>
      <c r="B208" s="50"/>
      <c r="C208" s="62">
        <v>10</v>
      </c>
      <c r="D208" s="48"/>
      <c r="E208" s="48"/>
      <c r="F208" s="48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  <c r="AA208" s="48"/>
      <c r="AB208" s="48"/>
      <c r="AC208" s="48"/>
      <c r="AD208" s="48"/>
    </row>
    <row r="209" spans="1:30" hidden="1">
      <c r="A209" s="45"/>
      <c r="B209" s="51" t="s">
        <v>4294</v>
      </c>
      <c r="C209" s="62">
        <v>11</v>
      </c>
      <c r="D209" s="48" t="s">
        <v>250</v>
      </c>
      <c r="E209" s="48" t="s">
        <v>251</v>
      </c>
      <c r="F209" s="48" t="s">
        <v>252</v>
      </c>
      <c r="G209" s="48" t="s">
        <v>1867</v>
      </c>
      <c r="H209" s="48" t="s">
        <v>1868</v>
      </c>
      <c r="I209" s="48" t="s">
        <v>1869</v>
      </c>
      <c r="J209" s="48" t="s">
        <v>2258</v>
      </c>
      <c r="K209" s="48" t="s">
        <v>2259</v>
      </c>
      <c r="L209" s="48" t="s">
        <v>2260</v>
      </c>
      <c r="M209" s="48" t="s">
        <v>2628</v>
      </c>
      <c r="N209" s="48" t="s">
        <v>2629</v>
      </c>
      <c r="O209" s="48" t="s">
        <v>2630</v>
      </c>
      <c r="P209" s="48" t="s">
        <v>2790</v>
      </c>
      <c r="Q209" s="48" t="s">
        <v>2791</v>
      </c>
      <c r="R209" s="48" t="s">
        <v>2792</v>
      </c>
      <c r="S209" s="48" t="s">
        <v>3181</v>
      </c>
      <c r="T209" s="48" t="s">
        <v>3182</v>
      </c>
      <c r="U209" s="48" t="s">
        <v>3183</v>
      </c>
      <c r="V209" s="48" t="s">
        <v>3551</v>
      </c>
      <c r="W209" s="48" t="s">
        <v>3552</v>
      </c>
      <c r="X209" s="48" t="s">
        <v>3553</v>
      </c>
      <c r="Y209" s="48" t="s">
        <v>3713</v>
      </c>
      <c r="Z209" s="48" t="s">
        <v>3714</v>
      </c>
      <c r="AA209" s="48" t="s">
        <v>3715</v>
      </c>
      <c r="AB209" s="48" t="s">
        <v>4098</v>
      </c>
      <c r="AC209" s="48" t="s">
        <v>4099</v>
      </c>
      <c r="AD209" s="48" t="s">
        <v>4100</v>
      </c>
    </row>
    <row r="210" spans="1:30" hidden="1">
      <c r="A210" s="45"/>
      <c r="B210" s="51" t="s">
        <v>4295</v>
      </c>
      <c r="C210" s="62">
        <v>12</v>
      </c>
      <c r="D210" s="48" t="s">
        <v>253</v>
      </c>
      <c r="E210" s="48" t="s">
        <v>254</v>
      </c>
      <c r="F210" s="48" t="s">
        <v>255</v>
      </c>
      <c r="G210" s="48" t="s">
        <v>1870</v>
      </c>
      <c r="H210" s="48" t="s">
        <v>1871</v>
      </c>
      <c r="I210" s="48" t="s">
        <v>1872</v>
      </c>
      <c r="J210" s="48" t="s">
        <v>2261</v>
      </c>
      <c r="K210" s="48" t="s">
        <v>2262</v>
      </c>
      <c r="L210" s="48" t="s">
        <v>2263</v>
      </c>
      <c r="M210" s="48" t="s">
        <v>2631</v>
      </c>
      <c r="N210" s="48" t="s">
        <v>2632</v>
      </c>
      <c r="O210" s="48" t="s">
        <v>2633</v>
      </c>
      <c r="P210" s="48" t="s">
        <v>2793</v>
      </c>
      <c r="Q210" s="48" t="s">
        <v>2794</v>
      </c>
      <c r="R210" s="48" t="s">
        <v>2795</v>
      </c>
      <c r="S210" s="48" t="s">
        <v>3184</v>
      </c>
      <c r="T210" s="48" t="s">
        <v>3185</v>
      </c>
      <c r="U210" s="48" t="s">
        <v>3186</v>
      </c>
      <c r="V210" s="48" t="s">
        <v>3554</v>
      </c>
      <c r="W210" s="48" t="s">
        <v>3555</v>
      </c>
      <c r="X210" s="48" t="s">
        <v>3556</v>
      </c>
      <c r="Y210" s="48" t="s">
        <v>3716</v>
      </c>
      <c r="Z210" s="48" t="s">
        <v>3717</v>
      </c>
      <c r="AA210" s="48" t="s">
        <v>3718</v>
      </c>
      <c r="AB210" s="48" t="s">
        <v>4101</v>
      </c>
      <c r="AC210" s="48" t="s">
        <v>4102</v>
      </c>
      <c r="AD210" s="48" t="s">
        <v>4103</v>
      </c>
    </row>
    <row r="211" spans="1:30" hidden="1">
      <c r="A211" s="44" t="s">
        <v>4296</v>
      </c>
      <c r="B211" s="45"/>
      <c r="C211" s="62">
        <v>13</v>
      </c>
      <c r="D211" s="48"/>
      <c r="E211" s="48"/>
      <c r="F211" s="48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  <c r="AA211" s="48"/>
      <c r="AB211" s="48"/>
      <c r="AC211" s="48"/>
      <c r="AD211" s="48"/>
    </row>
    <row r="212" spans="1:30" hidden="1">
      <c r="A212" s="45"/>
      <c r="B212" s="45" t="s">
        <v>4297</v>
      </c>
      <c r="C212" s="62">
        <v>14</v>
      </c>
      <c r="D212" s="48" t="s">
        <v>256</v>
      </c>
      <c r="E212" s="48" t="s">
        <v>257</v>
      </c>
      <c r="F212" s="48" t="s">
        <v>258</v>
      </c>
      <c r="G212" s="48" t="s">
        <v>1873</v>
      </c>
      <c r="H212" s="48" t="s">
        <v>1874</v>
      </c>
      <c r="I212" s="48" t="s">
        <v>1875</v>
      </c>
      <c r="J212" s="48" t="s">
        <v>2264</v>
      </c>
      <c r="K212" s="48" t="s">
        <v>2265</v>
      </c>
      <c r="L212" s="48" t="s">
        <v>2266</v>
      </c>
      <c r="M212" s="48" t="s">
        <v>2634</v>
      </c>
      <c r="N212" s="48" t="s">
        <v>2635</v>
      </c>
      <c r="O212" s="48" t="s">
        <v>2636</v>
      </c>
      <c r="P212" s="48" t="s">
        <v>2796</v>
      </c>
      <c r="Q212" s="48" t="s">
        <v>2797</v>
      </c>
      <c r="R212" s="48" t="s">
        <v>2798</v>
      </c>
      <c r="S212" s="48" t="s">
        <v>3187</v>
      </c>
      <c r="T212" s="48" t="s">
        <v>3188</v>
      </c>
      <c r="U212" s="48" t="s">
        <v>3189</v>
      </c>
      <c r="V212" s="48" t="s">
        <v>3557</v>
      </c>
      <c r="W212" s="48" t="s">
        <v>3558</v>
      </c>
      <c r="X212" s="48" t="s">
        <v>3559</v>
      </c>
      <c r="Y212" s="48" t="s">
        <v>3719</v>
      </c>
      <c r="Z212" s="48" t="s">
        <v>3720</v>
      </c>
      <c r="AA212" s="48" t="s">
        <v>3721</v>
      </c>
      <c r="AB212" s="48" t="s">
        <v>4104</v>
      </c>
      <c r="AC212" s="48" t="s">
        <v>4105</v>
      </c>
      <c r="AD212" s="48" t="s">
        <v>4106</v>
      </c>
    </row>
    <row r="213" spans="1:30" hidden="1">
      <c r="A213" s="45"/>
      <c r="B213" s="45" t="s">
        <v>4298</v>
      </c>
      <c r="C213" s="62">
        <v>15</v>
      </c>
      <c r="D213" s="48" t="s">
        <v>259</v>
      </c>
      <c r="E213" s="48" t="s">
        <v>260</v>
      </c>
      <c r="F213" s="48" t="s">
        <v>261</v>
      </c>
      <c r="G213" s="48" t="s">
        <v>1876</v>
      </c>
      <c r="H213" s="48" t="s">
        <v>1877</v>
      </c>
      <c r="I213" s="48" t="s">
        <v>1878</v>
      </c>
      <c r="J213" s="48" t="s">
        <v>2267</v>
      </c>
      <c r="K213" s="48" t="s">
        <v>2268</v>
      </c>
      <c r="L213" s="48" t="s">
        <v>2269</v>
      </c>
      <c r="M213" s="48" t="s">
        <v>2637</v>
      </c>
      <c r="N213" s="48" t="s">
        <v>2638</v>
      </c>
      <c r="O213" s="48" t="s">
        <v>2639</v>
      </c>
      <c r="P213" s="48" t="s">
        <v>2799</v>
      </c>
      <c r="Q213" s="48" t="s">
        <v>2800</v>
      </c>
      <c r="R213" s="48" t="s">
        <v>2801</v>
      </c>
      <c r="S213" s="48" t="s">
        <v>3190</v>
      </c>
      <c r="T213" s="48" t="s">
        <v>3191</v>
      </c>
      <c r="U213" s="48" t="s">
        <v>3192</v>
      </c>
      <c r="V213" s="48" t="s">
        <v>3560</v>
      </c>
      <c r="W213" s="48" t="s">
        <v>3561</v>
      </c>
      <c r="X213" s="48" t="s">
        <v>3562</v>
      </c>
      <c r="Y213" s="48" t="s">
        <v>3722</v>
      </c>
      <c r="Z213" s="48" t="s">
        <v>3723</v>
      </c>
      <c r="AA213" s="48" t="s">
        <v>3724</v>
      </c>
      <c r="AB213" s="48" t="s">
        <v>4107</v>
      </c>
      <c r="AC213" s="48" t="s">
        <v>4108</v>
      </c>
      <c r="AD213" s="48" t="s">
        <v>4109</v>
      </c>
    </row>
    <row r="214" spans="1:30" hidden="1">
      <c r="A214" s="44" t="s">
        <v>4299</v>
      </c>
      <c r="B214" s="45"/>
      <c r="C214" s="62">
        <v>16</v>
      </c>
      <c r="D214" s="48"/>
      <c r="E214" s="48"/>
      <c r="F214" s="48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  <c r="AA214" s="48"/>
      <c r="AB214" s="48"/>
      <c r="AC214" s="48"/>
      <c r="AD214" s="48"/>
    </row>
    <row r="215" spans="1:30" hidden="1">
      <c r="A215" s="45"/>
      <c r="B215" s="45" t="s">
        <v>4300</v>
      </c>
      <c r="C215" s="62">
        <v>17</v>
      </c>
      <c r="D215" s="48" t="s">
        <v>262</v>
      </c>
      <c r="E215" s="48" t="s">
        <v>263</v>
      </c>
      <c r="F215" s="48" t="s">
        <v>264</v>
      </c>
      <c r="G215" s="48" t="s">
        <v>1879</v>
      </c>
      <c r="H215" s="48" t="s">
        <v>1880</v>
      </c>
      <c r="I215" s="48" t="s">
        <v>1881</v>
      </c>
      <c r="J215" s="48" t="s">
        <v>2270</v>
      </c>
      <c r="K215" s="48" t="s">
        <v>2271</v>
      </c>
      <c r="L215" s="48" t="s">
        <v>2272</v>
      </c>
      <c r="M215" s="48" t="s">
        <v>2640</v>
      </c>
      <c r="N215" s="48" t="s">
        <v>2641</v>
      </c>
      <c r="O215" s="48" t="s">
        <v>2642</v>
      </c>
      <c r="P215" s="48" t="s">
        <v>2802</v>
      </c>
      <c r="Q215" s="48" t="s">
        <v>2803</v>
      </c>
      <c r="R215" s="48" t="s">
        <v>2804</v>
      </c>
      <c r="S215" s="48" t="s">
        <v>3193</v>
      </c>
      <c r="T215" s="48" t="s">
        <v>3194</v>
      </c>
      <c r="U215" s="48" t="s">
        <v>3195</v>
      </c>
      <c r="V215" s="48" t="s">
        <v>3563</v>
      </c>
      <c r="W215" s="48" t="s">
        <v>3564</v>
      </c>
      <c r="X215" s="48" t="s">
        <v>3565</v>
      </c>
      <c r="Y215" s="48" t="s">
        <v>3725</v>
      </c>
      <c r="Z215" s="48" t="s">
        <v>3726</v>
      </c>
      <c r="AA215" s="48" t="s">
        <v>3727</v>
      </c>
      <c r="AB215" s="48" t="s">
        <v>4110</v>
      </c>
      <c r="AC215" s="48" t="s">
        <v>4111</v>
      </c>
      <c r="AD215" s="48" t="s">
        <v>4112</v>
      </c>
    </row>
    <row r="216" spans="1:30" hidden="1">
      <c r="A216" s="45"/>
      <c r="B216" s="45" t="s">
        <v>4301</v>
      </c>
      <c r="C216" s="62">
        <v>18</v>
      </c>
      <c r="D216" s="48" t="s">
        <v>265</v>
      </c>
      <c r="E216" s="48" t="s">
        <v>266</v>
      </c>
      <c r="F216" s="48" t="s">
        <v>267</v>
      </c>
      <c r="G216" s="48" t="s">
        <v>1882</v>
      </c>
      <c r="H216" s="48" t="s">
        <v>1883</v>
      </c>
      <c r="I216" s="48" t="s">
        <v>1884</v>
      </c>
      <c r="J216" s="48" t="s">
        <v>2273</v>
      </c>
      <c r="K216" s="48" t="s">
        <v>2274</v>
      </c>
      <c r="L216" s="48" t="s">
        <v>2275</v>
      </c>
      <c r="M216" s="48" t="s">
        <v>2643</v>
      </c>
      <c r="N216" s="48" t="s">
        <v>2644</v>
      </c>
      <c r="O216" s="48" t="s">
        <v>2645</v>
      </c>
      <c r="P216" s="48" t="s">
        <v>2805</v>
      </c>
      <c r="Q216" s="48" t="s">
        <v>2806</v>
      </c>
      <c r="R216" s="48" t="s">
        <v>2807</v>
      </c>
      <c r="S216" s="48" t="s">
        <v>3196</v>
      </c>
      <c r="T216" s="48" t="s">
        <v>3197</v>
      </c>
      <c r="U216" s="48" t="s">
        <v>3198</v>
      </c>
      <c r="V216" s="48" t="s">
        <v>3566</v>
      </c>
      <c r="W216" s="48" t="s">
        <v>3567</v>
      </c>
      <c r="X216" s="48" t="s">
        <v>3568</v>
      </c>
      <c r="Y216" s="48" t="s">
        <v>3728</v>
      </c>
      <c r="Z216" s="48" t="s">
        <v>3729</v>
      </c>
      <c r="AA216" s="48" t="s">
        <v>3730</v>
      </c>
      <c r="AB216" s="48" t="s">
        <v>4113</v>
      </c>
      <c r="AC216" s="48" t="s">
        <v>4114</v>
      </c>
      <c r="AD216" s="48" t="s">
        <v>4115</v>
      </c>
    </row>
    <row r="217" spans="1:30" hidden="1">
      <c r="A217" s="45"/>
      <c r="B217" s="51" t="s">
        <v>4302</v>
      </c>
      <c r="C217" s="62">
        <v>19</v>
      </c>
      <c r="D217" s="48" t="s">
        <v>268</v>
      </c>
      <c r="E217" s="48" t="s">
        <v>269</v>
      </c>
      <c r="F217" s="48" t="s">
        <v>270</v>
      </c>
      <c r="G217" s="48" t="s">
        <v>1885</v>
      </c>
      <c r="H217" s="48" t="s">
        <v>2115</v>
      </c>
      <c r="I217" s="48" t="s">
        <v>2116</v>
      </c>
      <c r="J217" s="48" t="s">
        <v>2276</v>
      </c>
      <c r="K217" s="48" t="s">
        <v>2277</v>
      </c>
      <c r="L217" s="48" t="s">
        <v>2278</v>
      </c>
      <c r="M217" s="48" t="s">
        <v>2646</v>
      </c>
      <c r="N217" s="48" t="s">
        <v>2647</v>
      </c>
      <c r="O217" s="48" t="s">
        <v>2648</v>
      </c>
      <c r="P217" s="48" t="s">
        <v>2808</v>
      </c>
      <c r="Q217" s="48" t="s">
        <v>2809</v>
      </c>
      <c r="R217" s="48" t="s">
        <v>2810</v>
      </c>
      <c r="S217" s="48" t="s">
        <v>3199</v>
      </c>
      <c r="T217" s="48" t="s">
        <v>3200</v>
      </c>
      <c r="U217" s="48" t="s">
        <v>3201</v>
      </c>
      <c r="V217" s="48" t="s">
        <v>3569</v>
      </c>
      <c r="W217" s="48" t="s">
        <v>3570</v>
      </c>
      <c r="X217" s="48" t="s">
        <v>3571</v>
      </c>
      <c r="Y217" s="48" t="s">
        <v>3731</v>
      </c>
      <c r="Z217" s="48" t="s">
        <v>3732</v>
      </c>
      <c r="AA217" s="48" t="s">
        <v>3733</v>
      </c>
      <c r="AB217" s="48" t="s">
        <v>4116</v>
      </c>
      <c r="AC217" s="48" t="s">
        <v>4117</v>
      </c>
      <c r="AD217" s="48" t="s">
        <v>4118</v>
      </c>
    </row>
    <row r="218" spans="1:30" hidden="1">
      <c r="A218" s="45"/>
      <c r="B218" s="51" t="s">
        <v>4303</v>
      </c>
      <c r="C218" s="62">
        <v>20</v>
      </c>
      <c r="D218" s="48" t="s">
        <v>271</v>
      </c>
      <c r="E218" s="48" t="s">
        <v>272</v>
      </c>
      <c r="F218" s="48" t="s">
        <v>273</v>
      </c>
      <c r="G218" s="48" t="s">
        <v>2117</v>
      </c>
      <c r="H218" s="48" t="s">
        <v>2118</v>
      </c>
      <c r="I218" s="48" t="s">
        <v>2119</v>
      </c>
      <c r="J218" s="48" t="s">
        <v>2279</v>
      </c>
      <c r="K218" s="48" t="s">
        <v>2280</v>
      </c>
      <c r="L218" s="48" t="s">
        <v>2281</v>
      </c>
      <c r="M218" s="48" t="s">
        <v>2649</v>
      </c>
      <c r="N218" s="48" t="s">
        <v>2650</v>
      </c>
      <c r="O218" s="48" t="s">
        <v>2651</v>
      </c>
      <c r="P218" s="48" t="s">
        <v>2811</v>
      </c>
      <c r="Q218" s="48" t="s">
        <v>2812</v>
      </c>
      <c r="R218" s="48" t="s">
        <v>2813</v>
      </c>
      <c r="S218" s="48" t="s">
        <v>3202</v>
      </c>
      <c r="T218" s="48" t="s">
        <v>3203</v>
      </c>
      <c r="U218" s="48" t="s">
        <v>3204</v>
      </c>
      <c r="V218" s="48" t="s">
        <v>3572</v>
      </c>
      <c r="W218" s="48" t="s">
        <v>3573</v>
      </c>
      <c r="X218" s="48" t="s">
        <v>3574</v>
      </c>
      <c r="Y218" s="48" t="s">
        <v>3734</v>
      </c>
      <c r="Z218" s="48" t="s">
        <v>3735</v>
      </c>
      <c r="AA218" s="48" t="s">
        <v>3736</v>
      </c>
      <c r="AB218" s="48" t="s">
        <v>4119</v>
      </c>
      <c r="AC218" s="48" t="s">
        <v>4120</v>
      </c>
      <c r="AD218" s="48" t="s">
        <v>4121</v>
      </c>
    </row>
    <row r="219" spans="1:30" hidden="1">
      <c r="A219" s="45"/>
      <c r="B219" s="51" t="s">
        <v>4304</v>
      </c>
      <c r="C219" s="62">
        <v>21</v>
      </c>
      <c r="D219" s="48" t="s">
        <v>274</v>
      </c>
      <c r="E219" s="48" t="s">
        <v>275</v>
      </c>
      <c r="F219" s="48" t="s">
        <v>276</v>
      </c>
      <c r="G219" s="48" t="s">
        <v>2120</v>
      </c>
      <c r="H219" s="48" t="s">
        <v>2121</v>
      </c>
      <c r="I219" s="48" t="s">
        <v>2122</v>
      </c>
      <c r="J219" s="48" t="s">
        <v>2282</v>
      </c>
      <c r="K219" s="48" t="s">
        <v>2283</v>
      </c>
      <c r="L219" s="48" t="s">
        <v>2284</v>
      </c>
      <c r="M219" s="48" t="s">
        <v>2652</v>
      </c>
      <c r="N219" s="48" t="s">
        <v>2653</v>
      </c>
      <c r="O219" s="48" t="s">
        <v>2654</v>
      </c>
      <c r="P219" s="48" t="s">
        <v>2814</v>
      </c>
      <c r="Q219" s="48" t="s">
        <v>2815</v>
      </c>
      <c r="R219" s="48" t="s">
        <v>2816</v>
      </c>
      <c r="S219" s="48" t="s">
        <v>3205</v>
      </c>
      <c r="T219" s="48" t="s">
        <v>3206</v>
      </c>
      <c r="U219" s="48" t="s">
        <v>3207</v>
      </c>
      <c r="V219" s="48" t="s">
        <v>3575</v>
      </c>
      <c r="W219" s="48" t="s">
        <v>3576</v>
      </c>
      <c r="X219" s="48" t="s">
        <v>3577</v>
      </c>
      <c r="Y219" s="48" t="s">
        <v>3737</v>
      </c>
      <c r="Z219" s="48" t="s">
        <v>3738</v>
      </c>
      <c r="AA219" s="48" t="s">
        <v>3739</v>
      </c>
      <c r="AB219" s="48" t="s">
        <v>4122</v>
      </c>
      <c r="AC219" s="48" t="s">
        <v>4123</v>
      </c>
      <c r="AD219" s="48" t="s">
        <v>4124</v>
      </c>
    </row>
    <row r="220" spans="1:30" hidden="1">
      <c r="A220" s="45"/>
      <c r="B220" s="45" t="s">
        <v>4305</v>
      </c>
      <c r="C220" s="62">
        <v>22</v>
      </c>
      <c r="D220" s="48" t="s">
        <v>277</v>
      </c>
      <c r="E220" s="48" t="s">
        <v>278</v>
      </c>
      <c r="F220" s="48" t="s">
        <v>279</v>
      </c>
      <c r="G220" s="48" t="s">
        <v>2123</v>
      </c>
      <c r="H220" s="48" t="s">
        <v>2124</v>
      </c>
      <c r="I220" s="48" t="s">
        <v>2125</v>
      </c>
      <c r="J220" s="48" t="s">
        <v>2285</v>
      </c>
      <c r="K220" s="48" t="s">
        <v>2286</v>
      </c>
      <c r="L220" s="48" t="s">
        <v>2287</v>
      </c>
      <c r="M220" s="48" t="s">
        <v>2655</v>
      </c>
      <c r="N220" s="48" t="s">
        <v>2656</v>
      </c>
      <c r="O220" s="48" t="s">
        <v>2657</v>
      </c>
      <c r="P220" s="48" t="s">
        <v>2817</v>
      </c>
      <c r="Q220" s="48" t="s">
        <v>2818</v>
      </c>
      <c r="R220" s="48" t="s">
        <v>2819</v>
      </c>
      <c r="S220" s="48" t="s">
        <v>3208</v>
      </c>
      <c r="T220" s="48" t="s">
        <v>3209</v>
      </c>
      <c r="U220" s="48" t="s">
        <v>3210</v>
      </c>
      <c r="V220" s="48" t="s">
        <v>3578</v>
      </c>
      <c r="W220" s="48" t="s">
        <v>3579</v>
      </c>
      <c r="X220" s="48" t="s">
        <v>3580</v>
      </c>
      <c r="Y220" s="48" t="s">
        <v>3740</v>
      </c>
      <c r="Z220" s="48" t="s">
        <v>3741</v>
      </c>
      <c r="AA220" s="48" t="s">
        <v>3742</v>
      </c>
      <c r="AB220" s="48" t="s">
        <v>4125</v>
      </c>
      <c r="AC220" s="48" t="s">
        <v>4126</v>
      </c>
      <c r="AD220" s="48" t="s">
        <v>4127</v>
      </c>
    </row>
    <row r="221" spans="1:30" hidden="1">
      <c r="A221" s="45"/>
      <c r="B221" s="51" t="s">
        <v>4306</v>
      </c>
      <c r="C221" s="62">
        <v>23</v>
      </c>
      <c r="D221" s="48" t="s">
        <v>280</v>
      </c>
      <c r="E221" s="48" t="s">
        <v>281</v>
      </c>
      <c r="F221" s="48" t="s">
        <v>282</v>
      </c>
      <c r="G221" s="48" t="s">
        <v>2126</v>
      </c>
      <c r="H221" s="48" t="s">
        <v>2127</v>
      </c>
      <c r="I221" s="48" t="s">
        <v>2128</v>
      </c>
      <c r="J221" s="48" t="s">
        <v>2288</v>
      </c>
      <c r="K221" s="48" t="s">
        <v>2289</v>
      </c>
      <c r="L221" s="48" t="s">
        <v>2290</v>
      </c>
      <c r="M221" s="48" t="s">
        <v>2658</v>
      </c>
      <c r="N221" s="48" t="s">
        <v>2659</v>
      </c>
      <c r="O221" s="48" t="s">
        <v>2660</v>
      </c>
      <c r="P221" s="48" t="s">
        <v>2820</v>
      </c>
      <c r="Q221" s="48" t="s">
        <v>2821</v>
      </c>
      <c r="R221" s="48" t="s">
        <v>2822</v>
      </c>
      <c r="S221" s="48" t="s">
        <v>3211</v>
      </c>
      <c r="T221" s="48" t="s">
        <v>3212</v>
      </c>
      <c r="U221" s="48" t="s">
        <v>3213</v>
      </c>
      <c r="V221" s="48" t="s">
        <v>3581</v>
      </c>
      <c r="W221" s="48" t="s">
        <v>3582</v>
      </c>
      <c r="X221" s="48" t="s">
        <v>3583</v>
      </c>
      <c r="Y221" s="48" t="s">
        <v>3743</v>
      </c>
      <c r="Z221" s="48" t="s">
        <v>3744</v>
      </c>
      <c r="AA221" s="48" t="s">
        <v>3745</v>
      </c>
      <c r="AB221" s="48" t="s">
        <v>4128</v>
      </c>
      <c r="AC221" s="48" t="s">
        <v>4129</v>
      </c>
      <c r="AD221" s="48" t="s">
        <v>4130</v>
      </c>
    </row>
    <row r="222" spans="1:30" hidden="1">
      <c r="A222" s="45"/>
      <c r="B222" s="51" t="s">
        <v>4307</v>
      </c>
      <c r="C222" s="62">
        <v>24</v>
      </c>
      <c r="D222" s="48" t="s">
        <v>283</v>
      </c>
      <c r="E222" s="48" t="s">
        <v>284</v>
      </c>
      <c r="F222" s="48" t="s">
        <v>285</v>
      </c>
      <c r="G222" s="48" t="s">
        <v>2129</v>
      </c>
      <c r="H222" s="48" t="s">
        <v>2130</v>
      </c>
      <c r="I222" s="48" t="s">
        <v>2131</v>
      </c>
      <c r="J222" s="48" t="s">
        <v>2291</v>
      </c>
      <c r="K222" s="48" t="s">
        <v>2292</v>
      </c>
      <c r="L222" s="48" t="s">
        <v>2293</v>
      </c>
      <c r="M222" s="48" t="s">
        <v>2661</v>
      </c>
      <c r="N222" s="48" t="s">
        <v>2662</v>
      </c>
      <c r="O222" s="48" t="s">
        <v>2663</v>
      </c>
      <c r="P222" s="48" t="s">
        <v>3052</v>
      </c>
      <c r="Q222" s="48" t="s">
        <v>3053</v>
      </c>
      <c r="R222" s="48" t="s">
        <v>3054</v>
      </c>
      <c r="S222" s="48" t="s">
        <v>3214</v>
      </c>
      <c r="T222" s="48" t="s">
        <v>3215</v>
      </c>
      <c r="U222" s="48" t="s">
        <v>3216</v>
      </c>
      <c r="V222" s="48" t="s">
        <v>3584</v>
      </c>
      <c r="W222" s="48" t="s">
        <v>3585</v>
      </c>
      <c r="X222" s="48" t="s">
        <v>3586</v>
      </c>
      <c r="Y222" s="48" t="s">
        <v>3746</v>
      </c>
      <c r="Z222" s="48" t="s">
        <v>3747</v>
      </c>
      <c r="AA222" s="48" t="s">
        <v>3748</v>
      </c>
      <c r="AB222" s="48" t="s">
        <v>4131</v>
      </c>
      <c r="AC222" s="48" t="s">
        <v>4132</v>
      </c>
      <c r="AD222" s="48" t="s">
        <v>4133</v>
      </c>
    </row>
    <row r="223" spans="1:30" hidden="1">
      <c r="A223" s="45"/>
      <c r="B223" s="51" t="s">
        <v>4308</v>
      </c>
      <c r="C223" s="62">
        <v>25</v>
      </c>
      <c r="D223" s="48" t="s">
        <v>286</v>
      </c>
      <c r="E223" s="48" t="s">
        <v>287</v>
      </c>
      <c r="F223" s="48" t="s">
        <v>288</v>
      </c>
      <c r="G223" s="48" t="s">
        <v>2132</v>
      </c>
      <c r="H223" s="48" t="s">
        <v>2133</v>
      </c>
      <c r="I223" s="48" t="s">
        <v>2134</v>
      </c>
      <c r="J223" s="48" t="s">
        <v>2294</v>
      </c>
      <c r="K223" s="48" t="s">
        <v>2295</v>
      </c>
      <c r="L223" s="48" t="s">
        <v>2296</v>
      </c>
      <c r="M223" s="48" t="s">
        <v>2664</v>
      </c>
      <c r="N223" s="48" t="s">
        <v>2665</v>
      </c>
      <c r="O223" s="48" t="s">
        <v>2666</v>
      </c>
      <c r="P223" s="48" t="s">
        <v>3055</v>
      </c>
      <c r="Q223" s="48" t="s">
        <v>3056</v>
      </c>
      <c r="R223" s="48" t="s">
        <v>3057</v>
      </c>
      <c r="S223" s="48" t="s">
        <v>3217</v>
      </c>
      <c r="T223" s="48" t="s">
        <v>3218</v>
      </c>
      <c r="U223" s="48" t="s">
        <v>3219</v>
      </c>
      <c r="V223" s="48" t="s">
        <v>3587</v>
      </c>
      <c r="W223" s="48" t="s">
        <v>3588</v>
      </c>
      <c r="X223" s="48" t="s">
        <v>3589</v>
      </c>
      <c r="Y223" s="48" t="s">
        <v>3749</v>
      </c>
      <c r="Z223" s="48" t="s">
        <v>3750</v>
      </c>
      <c r="AA223" s="48" t="s">
        <v>3751</v>
      </c>
      <c r="AB223" s="48" t="s">
        <v>4134</v>
      </c>
      <c r="AC223" s="48" t="s">
        <v>4135</v>
      </c>
      <c r="AD223" s="48" t="s">
        <v>4136</v>
      </c>
    </row>
    <row r="224" spans="1:30" hidden="1">
      <c r="A224" s="44" t="s">
        <v>4309</v>
      </c>
      <c r="B224" s="45"/>
      <c r="C224" s="62">
        <v>26</v>
      </c>
      <c r="D224" s="48"/>
      <c r="E224" s="48"/>
      <c r="F224" s="48"/>
      <c r="G224" s="48"/>
      <c r="H224" s="48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  <c r="AA224" s="48"/>
      <c r="AB224" s="48"/>
      <c r="AC224" s="48"/>
      <c r="AD224" s="48"/>
    </row>
    <row r="225" spans="1:30" hidden="1">
      <c r="A225" s="45"/>
      <c r="B225" s="45" t="s">
        <v>4310</v>
      </c>
      <c r="C225" s="62">
        <v>27</v>
      </c>
      <c r="D225" s="48" t="s">
        <v>289</v>
      </c>
      <c r="E225" s="48" t="s">
        <v>290</v>
      </c>
      <c r="F225" s="48" t="s">
        <v>291</v>
      </c>
      <c r="G225" s="48" t="s">
        <v>2135</v>
      </c>
      <c r="H225" s="48" t="s">
        <v>2136</v>
      </c>
      <c r="I225" s="48" t="s">
        <v>2137</v>
      </c>
      <c r="J225" s="48" t="s">
        <v>2297</v>
      </c>
      <c r="K225" s="48" t="s">
        <v>2298</v>
      </c>
      <c r="L225" s="48" t="s">
        <v>2299</v>
      </c>
      <c r="M225" s="48" t="s">
        <v>2667</v>
      </c>
      <c r="N225" s="48" t="s">
        <v>2668</v>
      </c>
      <c r="O225" s="48" t="s">
        <v>2669</v>
      </c>
      <c r="P225" s="48" t="s">
        <v>3058</v>
      </c>
      <c r="Q225" s="48" t="s">
        <v>3059</v>
      </c>
      <c r="R225" s="48" t="s">
        <v>3060</v>
      </c>
      <c r="S225" s="48" t="s">
        <v>3220</v>
      </c>
      <c r="T225" s="48" t="s">
        <v>3221</v>
      </c>
      <c r="U225" s="48" t="s">
        <v>3222</v>
      </c>
      <c r="V225" s="48" t="s">
        <v>3590</v>
      </c>
      <c r="W225" s="48" t="s">
        <v>3591</v>
      </c>
      <c r="X225" s="48" t="s">
        <v>3592</v>
      </c>
      <c r="Y225" s="48" t="s">
        <v>3752</v>
      </c>
      <c r="Z225" s="48" t="s">
        <v>3753</v>
      </c>
      <c r="AA225" s="48" t="s">
        <v>3754</v>
      </c>
      <c r="AB225" s="48" t="s">
        <v>4137</v>
      </c>
      <c r="AC225" s="48" t="s">
        <v>4138</v>
      </c>
      <c r="AD225" s="48" t="s">
        <v>4139</v>
      </c>
    </row>
    <row r="226" spans="1:30" hidden="1">
      <c r="A226" s="45"/>
      <c r="B226" s="45" t="s">
        <v>4311</v>
      </c>
      <c r="C226" s="62">
        <v>28</v>
      </c>
      <c r="D226" s="48" t="s">
        <v>292</v>
      </c>
      <c r="E226" s="48" t="s">
        <v>293</v>
      </c>
      <c r="F226" s="48" t="s">
        <v>294</v>
      </c>
      <c r="G226" s="48" t="s">
        <v>2138</v>
      </c>
      <c r="H226" s="48" t="s">
        <v>2139</v>
      </c>
      <c r="I226" s="48" t="s">
        <v>2140</v>
      </c>
      <c r="J226" s="48" t="s">
        <v>2300</v>
      </c>
      <c r="K226" s="48" t="s">
        <v>2301</v>
      </c>
      <c r="L226" s="48" t="s">
        <v>2302</v>
      </c>
      <c r="M226" s="48" t="s">
        <v>2670</v>
      </c>
      <c r="N226" s="48" t="s">
        <v>2671</v>
      </c>
      <c r="O226" s="48" t="s">
        <v>2672</v>
      </c>
      <c r="P226" s="48" t="s">
        <v>3061</v>
      </c>
      <c r="Q226" s="48" t="s">
        <v>3062</v>
      </c>
      <c r="R226" s="48" t="s">
        <v>3063</v>
      </c>
      <c r="S226" s="48" t="s">
        <v>3223</v>
      </c>
      <c r="T226" s="48" t="s">
        <v>3224</v>
      </c>
      <c r="U226" s="48" t="s">
        <v>3225</v>
      </c>
      <c r="V226" s="48" t="s">
        <v>3593</v>
      </c>
      <c r="W226" s="48" t="s">
        <v>3594</v>
      </c>
      <c r="X226" s="48" t="s">
        <v>3595</v>
      </c>
      <c r="Y226" s="48" t="s">
        <v>3755</v>
      </c>
      <c r="Z226" s="48" t="s">
        <v>3756</v>
      </c>
      <c r="AA226" s="48" t="s">
        <v>3757</v>
      </c>
      <c r="AB226" s="48" t="s">
        <v>4140</v>
      </c>
      <c r="AC226" s="48" t="s">
        <v>4141</v>
      </c>
      <c r="AD226" s="48" t="s">
        <v>4142</v>
      </c>
    </row>
    <row r="227" spans="1:30" hidden="1">
      <c r="A227" s="44" t="s">
        <v>4289</v>
      </c>
      <c r="B227" s="52"/>
      <c r="C227" s="62">
        <v>29</v>
      </c>
      <c r="D227" s="48" t="s">
        <v>247</v>
      </c>
      <c r="E227" s="48" t="s">
        <v>248</v>
      </c>
      <c r="F227" s="48" t="s">
        <v>249</v>
      </c>
      <c r="G227" s="48" t="s">
        <v>1864</v>
      </c>
      <c r="H227" s="48" t="s">
        <v>1865</v>
      </c>
      <c r="I227" s="48" t="s">
        <v>1866</v>
      </c>
      <c r="J227" s="48" t="s">
        <v>2255</v>
      </c>
      <c r="K227" s="48" t="s">
        <v>2256</v>
      </c>
      <c r="L227" s="48" t="s">
        <v>2257</v>
      </c>
      <c r="M227" s="48" t="s">
        <v>2625</v>
      </c>
      <c r="N227" s="48" t="s">
        <v>2626</v>
      </c>
      <c r="O227" s="48" t="s">
        <v>2627</v>
      </c>
      <c r="P227" s="48" t="s">
        <v>2787</v>
      </c>
      <c r="Q227" s="48" t="s">
        <v>2788</v>
      </c>
      <c r="R227" s="48" t="s">
        <v>2789</v>
      </c>
      <c r="S227" s="48" t="s">
        <v>3178</v>
      </c>
      <c r="T227" s="48" t="s">
        <v>3179</v>
      </c>
      <c r="U227" s="48" t="s">
        <v>3180</v>
      </c>
      <c r="V227" s="48" t="s">
        <v>3548</v>
      </c>
      <c r="W227" s="48" t="s">
        <v>3549</v>
      </c>
      <c r="X227" s="48" t="s">
        <v>3550</v>
      </c>
      <c r="Y227" s="48" t="s">
        <v>3710</v>
      </c>
      <c r="Z227" s="48" t="s">
        <v>3711</v>
      </c>
      <c r="AA227" s="48" t="s">
        <v>3712</v>
      </c>
      <c r="AB227" s="48" t="s">
        <v>4095</v>
      </c>
      <c r="AC227" s="48" t="s">
        <v>4096</v>
      </c>
      <c r="AD227" s="48" t="s">
        <v>4097</v>
      </c>
    </row>
    <row r="228" spans="1:30" hidden="1">
      <c r="A228" s="41" t="s">
        <v>4288</v>
      </c>
      <c r="B228" s="42"/>
      <c r="C228" s="62">
        <v>30</v>
      </c>
    </row>
    <row r="229" spans="1:30" hidden="1">
      <c r="A229" s="44" t="s">
        <v>4312</v>
      </c>
      <c r="B229" s="45"/>
      <c r="C229" s="62">
        <v>31</v>
      </c>
    </row>
    <row r="230" spans="1:30" hidden="1">
      <c r="A230" s="45"/>
      <c r="B230" s="45" t="s">
        <v>4313</v>
      </c>
      <c r="C230" s="62">
        <v>32</v>
      </c>
      <c r="D230" s="48" t="s">
        <v>301</v>
      </c>
      <c r="E230" s="48" t="s">
        <v>302</v>
      </c>
      <c r="F230" s="48" t="s">
        <v>303</v>
      </c>
      <c r="G230" s="48" t="s">
        <v>2147</v>
      </c>
      <c r="H230" s="48" t="s">
        <v>2148</v>
      </c>
      <c r="I230" s="48" t="s">
        <v>2149</v>
      </c>
      <c r="J230" s="48" t="s">
        <v>2309</v>
      </c>
      <c r="K230" s="48" t="s">
        <v>2310</v>
      </c>
      <c r="L230" s="48" t="s">
        <v>2311</v>
      </c>
      <c r="M230" s="48" t="s">
        <v>2679</v>
      </c>
      <c r="N230" s="48" t="s">
        <v>2680</v>
      </c>
      <c r="O230" s="48" t="s">
        <v>2681</v>
      </c>
      <c r="P230" s="48" t="s">
        <v>3070</v>
      </c>
      <c r="Q230" s="48" t="s">
        <v>3071</v>
      </c>
      <c r="R230" s="48" t="s">
        <v>3072</v>
      </c>
      <c r="S230" s="48" t="s">
        <v>3232</v>
      </c>
      <c r="T230" s="48" t="s">
        <v>3233</v>
      </c>
      <c r="U230" s="48" t="s">
        <v>3234</v>
      </c>
      <c r="V230" s="48" t="s">
        <v>3602</v>
      </c>
      <c r="W230" s="48" t="s">
        <v>3603</v>
      </c>
      <c r="X230" s="48" t="s">
        <v>3604</v>
      </c>
      <c r="Y230" s="48" t="s">
        <v>3987</v>
      </c>
      <c r="Z230" s="48" t="s">
        <v>3988</v>
      </c>
      <c r="AA230" s="48" t="s">
        <v>3989</v>
      </c>
      <c r="AB230" s="48" t="s">
        <v>4149</v>
      </c>
      <c r="AC230" s="48" t="s">
        <v>4150</v>
      </c>
      <c r="AD230" s="48" t="s">
        <v>4151</v>
      </c>
    </row>
    <row r="231" spans="1:30" hidden="1">
      <c r="A231" s="45"/>
      <c r="B231" s="45" t="s">
        <v>4314</v>
      </c>
      <c r="C231" s="62">
        <v>33</v>
      </c>
      <c r="D231" s="48" t="s">
        <v>370</v>
      </c>
      <c r="E231" s="48" t="s">
        <v>371</v>
      </c>
      <c r="F231" s="48" t="s">
        <v>372</v>
      </c>
      <c r="G231" s="48" t="s">
        <v>2216</v>
      </c>
      <c r="H231" s="48" t="s">
        <v>2217</v>
      </c>
      <c r="I231" s="48" t="s">
        <v>2218</v>
      </c>
      <c r="J231" s="48" t="s">
        <v>2586</v>
      </c>
      <c r="K231" s="48" t="s">
        <v>2587</v>
      </c>
      <c r="L231" s="48" t="s">
        <v>2588</v>
      </c>
      <c r="M231" s="48" t="s">
        <v>2748</v>
      </c>
      <c r="N231" s="48" t="s">
        <v>2749</v>
      </c>
      <c r="O231" s="48" t="s">
        <v>2750</v>
      </c>
      <c r="P231" s="48" t="s">
        <v>3139</v>
      </c>
      <c r="Q231" s="48" t="s">
        <v>3140</v>
      </c>
      <c r="R231" s="48" t="s">
        <v>3141</v>
      </c>
      <c r="S231" s="48" t="s">
        <v>3301</v>
      </c>
      <c r="T231" s="48" t="s">
        <v>3510</v>
      </c>
      <c r="U231" s="48" t="s">
        <v>3511</v>
      </c>
      <c r="V231" s="48" t="s">
        <v>3671</v>
      </c>
      <c r="W231" s="48" t="s">
        <v>3672</v>
      </c>
      <c r="X231" s="48" t="s">
        <v>3673</v>
      </c>
      <c r="Y231" s="48" t="s">
        <v>4056</v>
      </c>
      <c r="Z231" s="48" t="s">
        <v>4057</v>
      </c>
      <c r="AA231" s="48" t="s">
        <v>4058</v>
      </c>
      <c r="AB231" s="48" t="s">
        <v>4218</v>
      </c>
      <c r="AC231" s="48" t="s">
        <v>4219</v>
      </c>
      <c r="AD231" s="48" t="s">
        <v>4220</v>
      </c>
    </row>
    <row r="232" spans="1:30" hidden="1">
      <c r="A232" s="44" t="s">
        <v>4289</v>
      </c>
      <c r="B232" s="45"/>
      <c r="C232" s="62">
        <v>34</v>
      </c>
      <c r="D232" s="48" t="s">
        <v>298</v>
      </c>
      <c r="E232" s="48" t="s">
        <v>299</v>
      </c>
      <c r="F232" s="48" t="s">
        <v>300</v>
      </c>
      <c r="G232" s="48" t="s">
        <v>2144</v>
      </c>
      <c r="H232" s="48" t="s">
        <v>2145</v>
      </c>
      <c r="I232" s="48" t="s">
        <v>2146</v>
      </c>
      <c r="J232" s="48" t="s">
        <v>2306</v>
      </c>
      <c r="K232" s="48" t="s">
        <v>2307</v>
      </c>
      <c r="L232" s="48" t="s">
        <v>2308</v>
      </c>
      <c r="M232" s="48" t="s">
        <v>2676</v>
      </c>
      <c r="N232" s="48" t="s">
        <v>2677</v>
      </c>
      <c r="O232" s="48" t="s">
        <v>2678</v>
      </c>
      <c r="P232" s="48" t="s">
        <v>3067</v>
      </c>
      <c r="Q232" s="48" t="s">
        <v>3068</v>
      </c>
      <c r="R232" s="48" t="s">
        <v>3069</v>
      </c>
      <c r="S232" s="48" t="s">
        <v>3229</v>
      </c>
      <c r="T232" s="48" t="s">
        <v>3230</v>
      </c>
      <c r="U232" s="48" t="s">
        <v>3231</v>
      </c>
      <c r="V232" s="48" t="s">
        <v>3599</v>
      </c>
      <c r="W232" s="48" t="s">
        <v>3600</v>
      </c>
      <c r="X232" s="48" t="s">
        <v>3601</v>
      </c>
      <c r="Y232" s="48" t="s">
        <v>3984</v>
      </c>
      <c r="Z232" s="48" t="s">
        <v>3985</v>
      </c>
      <c r="AA232" s="48" t="s">
        <v>3986</v>
      </c>
      <c r="AB232" s="48" t="s">
        <v>4146</v>
      </c>
      <c r="AC232" s="48" t="s">
        <v>4147</v>
      </c>
      <c r="AD232" s="48" t="s">
        <v>4148</v>
      </c>
    </row>
    <row r="233" spans="1:30" hidden="1">
      <c r="A233" s="41" t="s">
        <v>4315</v>
      </c>
      <c r="B233" s="42"/>
      <c r="C233" s="62">
        <v>35</v>
      </c>
      <c r="D233" s="48"/>
      <c r="E233" s="48"/>
      <c r="F233" s="48"/>
      <c r="G233" s="48"/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  <c r="AA233" s="48"/>
      <c r="AB233" s="48"/>
      <c r="AC233" s="48"/>
      <c r="AD233" s="48"/>
    </row>
    <row r="234" spans="1:30" hidden="1">
      <c r="A234" s="44" t="s">
        <v>4316</v>
      </c>
      <c r="B234" s="45"/>
      <c r="C234" s="62">
        <v>36</v>
      </c>
      <c r="D234" s="48"/>
      <c r="E234" s="48"/>
      <c r="F234" s="48"/>
      <c r="G234" s="48"/>
      <c r="H234" s="48"/>
      <c r="I234" s="48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  <c r="AA234" s="48"/>
      <c r="AB234" s="48"/>
      <c r="AC234" s="48"/>
      <c r="AD234" s="48"/>
    </row>
    <row r="235" spans="1:30" hidden="1">
      <c r="A235" s="45"/>
      <c r="B235" s="45" t="s">
        <v>4317</v>
      </c>
      <c r="C235" s="62">
        <v>37</v>
      </c>
      <c r="D235" s="48" t="s">
        <v>304</v>
      </c>
      <c r="E235" s="48" t="s">
        <v>305</v>
      </c>
      <c r="F235" s="48" t="s">
        <v>306</v>
      </c>
      <c r="G235" s="48" t="s">
        <v>2150</v>
      </c>
      <c r="H235" s="48" t="s">
        <v>2151</v>
      </c>
      <c r="I235" s="48" t="s">
        <v>2152</v>
      </c>
      <c r="J235" s="48" t="s">
        <v>2312</v>
      </c>
      <c r="K235" s="48" t="s">
        <v>2313</v>
      </c>
      <c r="L235" s="48" t="s">
        <v>2314</v>
      </c>
      <c r="M235" s="48" t="s">
        <v>2682</v>
      </c>
      <c r="N235" s="48" t="s">
        <v>2683</v>
      </c>
      <c r="O235" s="48" t="s">
        <v>2684</v>
      </c>
      <c r="P235" s="48" t="s">
        <v>3073</v>
      </c>
      <c r="Q235" s="48" t="s">
        <v>3074</v>
      </c>
      <c r="R235" s="48" t="s">
        <v>3075</v>
      </c>
      <c r="S235" s="48" t="s">
        <v>3235</v>
      </c>
      <c r="T235" s="48" t="s">
        <v>3236</v>
      </c>
      <c r="U235" s="48" t="s">
        <v>3237</v>
      </c>
      <c r="V235" s="48" t="s">
        <v>3605</v>
      </c>
      <c r="W235" s="48" t="s">
        <v>3606</v>
      </c>
      <c r="X235" s="48" t="s">
        <v>3607</v>
      </c>
      <c r="Y235" s="48" t="s">
        <v>3990</v>
      </c>
      <c r="Z235" s="48" t="s">
        <v>3991</v>
      </c>
      <c r="AA235" s="48" t="s">
        <v>3992</v>
      </c>
      <c r="AB235" s="48" t="s">
        <v>4152</v>
      </c>
      <c r="AC235" s="48" t="s">
        <v>4153</v>
      </c>
      <c r="AD235" s="48" t="s">
        <v>4154</v>
      </c>
    </row>
    <row r="236" spans="1:30" ht="15" hidden="1" customHeight="1">
      <c r="A236" s="45"/>
      <c r="B236" s="45" t="s">
        <v>4318</v>
      </c>
      <c r="C236" s="62">
        <v>38</v>
      </c>
      <c r="D236" s="48" t="s">
        <v>307</v>
      </c>
      <c r="E236" s="48" t="s">
        <v>308</v>
      </c>
      <c r="F236" s="48" t="s">
        <v>309</v>
      </c>
      <c r="G236" s="48" t="s">
        <v>2153</v>
      </c>
      <c r="H236" s="48" t="s">
        <v>2154</v>
      </c>
      <c r="I236" s="48" t="s">
        <v>2155</v>
      </c>
      <c r="J236" s="48" t="s">
        <v>2315</v>
      </c>
      <c r="K236" s="48" t="s">
        <v>2316</v>
      </c>
      <c r="L236" s="48" t="s">
        <v>2317</v>
      </c>
      <c r="M236" s="48" t="s">
        <v>2685</v>
      </c>
      <c r="N236" s="48" t="s">
        <v>2686</v>
      </c>
      <c r="O236" s="48" t="s">
        <v>2687</v>
      </c>
      <c r="P236" s="48" t="s">
        <v>3076</v>
      </c>
      <c r="Q236" s="48" t="s">
        <v>3077</v>
      </c>
      <c r="R236" s="48" t="s">
        <v>3078</v>
      </c>
      <c r="S236" s="48" t="s">
        <v>3238</v>
      </c>
      <c r="T236" s="48" t="s">
        <v>3239</v>
      </c>
      <c r="U236" s="48" t="s">
        <v>3240</v>
      </c>
      <c r="V236" s="48" t="s">
        <v>3608</v>
      </c>
      <c r="W236" s="48" t="s">
        <v>3609</v>
      </c>
      <c r="X236" s="48" t="s">
        <v>3610</v>
      </c>
      <c r="Y236" s="48" t="s">
        <v>3993</v>
      </c>
      <c r="Z236" s="48" t="s">
        <v>3994</v>
      </c>
      <c r="AA236" s="48" t="s">
        <v>3995</v>
      </c>
      <c r="AB236" s="48" t="s">
        <v>4155</v>
      </c>
      <c r="AC236" s="48" t="s">
        <v>4156</v>
      </c>
      <c r="AD236" s="48" t="s">
        <v>4157</v>
      </c>
    </row>
    <row r="237" spans="1:30" ht="15" hidden="1" customHeight="1">
      <c r="A237" s="45"/>
      <c r="B237" s="45" t="s">
        <v>4319</v>
      </c>
      <c r="C237" s="62">
        <v>39</v>
      </c>
      <c r="D237" s="48" t="s">
        <v>310</v>
      </c>
      <c r="E237" s="48" t="s">
        <v>311</v>
      </c>
      <c r="F237" s="48" t="s">
        <v>312</v>
      </c>
      <c r="G237" s="48" t="s">
        <v>2156</v>
      </c>
      <c r="H237" s="48" t="s">
        <v>2157</v>
      </c>
      <c r="I237" s="48" t="s">
        <v>2158</v>
      </c>
      <c r="J237" s="48" t="s">
        <v>2318</v>
      </c>
      <c r="K237" s="48" t="s">
        <v>2319</v>
      </c>
      <c r="L237" s="48" t="s">
        <v>2320</v>
      </c>
      <c r="M237" s="48" t="s">
        <v>2688</v>
      </c>
      <c r="N237" s="48" t="s">
        <v>2689</v>
      </c>
      <c r="O237" s="48" t="s">
        <v>2690</v>
      </c>
      <c r="P237" s="48" t="s">
        <v>3079</v>
      </c>
      <c r="Q237" s="48" t="s">
        <v>3080</v>
      </c>
      <c r="R237" s="48" t="s">
        <v>3081</v>
      </c>
      <c r="S237" s="48" t="s">
        <v>3241</v>
      </c>
      <c r="T237" s="48" t="s">
        <v>3242</v>
      </c>
      <c r="U237" s="48" t="s">
        <v>3243</v>
      </c>
      <c r="V237" s="48" t="s">
        <v>3611</v>
      </c>
      <c r="W237" s="48" t="s">
        <v>3612</v>
      </c>
      <c r="X237" s="48" t="s">
        <v>3613</v>
      </c>
      <c r="Y237" s="48" t="s">
        <v>3996</v>
      </c>
      <c r="Z237" s="48" t="s">
        <v>3997</v>
      </c>
      <c r="AA237" s="48" t="s">
        <v>3998</v>
      </c>
      <c r="AB237" s="48" t="s">
        <v>4158</v>
      </c>
      <c r="AC237" s="48" t="s">
        <v>4159</v>
      </c>
      <c r="AD237" s="48" t="s">
        <v>4160</v>
      </c>
    </row>
    <row r="238" spans="1:30" ht="15" hidden="1" customHeight="1">
      <c r="A238" s="44" t="s">
        <v>4320</v>
      </c>
      <c r="B238" s="45"/>
      <c r="C238" s="62">
        <v>40</v>
      </c>
      <c r="D238" s="48"/>
      <c r="E238" s="48"/>
      <c r="F238" s="48"/>
      <c r="G238" s="48"/>
      <c r="H238" s="48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  <c r="AA238" s="48"/>
      <c r="AB238" s="48"/>
      <c r="AC238" s="48"/>
      <c r="AD238" s="48"/>
    </row>
    <row r="239" spans="1:30" ht="15" hidden="1" customHeight="1">
      <c r="A239" s="45"/>
      <c r="B239" s="45" t="s">
        <v>4321</v>
      </c>
      <c r="C239" s="62">
        <v>41</v>
      </c>
      <c r="D239" s="48" t="s">
        <v>313</v>
      </c>
      <c r="E239" s="48" t="s">
        <v>314</v>
      </c>
      <c r="F239" s="48" t="s">
        <v>315</v>
      </c>
      <c r="G239" s="48" t="s">
        <v>2159</v>
      </c>
      <c r="H239" s="48" t="s">
        <v>2160</v>
      </c>
      <c r="I239" s="48" t="s">
        <v>2161</v>
      </c>
      <c r="J239" s="48" t="s">
        <v>2321</v>
      </c>
      <c r="K239" s="48" t="s">
        <v>2322</v>
      </c>
      <c r="L239" s="48" t="s">
        <v>2323</v>
      </c>
      <c r="M239" s="48" t="s">
        <v>2691</v>
      </c>
      <c r="N239" s="48" t="s">
        <v>2692</v>
      </c>
      <c r="O239" s="48" t="s">
        <v>2693</v>
      </c>
      <c r="P239" s="48" t="s">
        <v>3082</v>
      </c>
      <c r="Q239" s="48" t="s">
        <v>3083</v>
      </c>
      <c r="R239" s="48" t="s">
        <v>3084</v>
      </c>
      <c r="S239" s="48" t="s">
        <v>3244</v>
      </c>
      <c r="T239" s="48" t="s">
        <v>3245</v>
      </c>
      <c r="U239" s="48" t="s">
        <v>3246</v>
      </c>
      <c r="V239" s="48" t="s">
        <v>3614</v>
      </c>
      <c r="W239" s="48" t="s">
        <v>3615</v>
      </c>
      <c r="X239" s="48" t="s">
        <v>3616</v>
      </c>
      <c r="Y239" s="48" t="s">
        <v>3999</v>
      </c>
      <c r="Z239" s="48" t="s">
        <v>4000</v>
      </c>
      <c r="AA239" s="48" t="s">
        <v>4001</v>
      </c>
      <c r="AB239" s="48" t="s">
        <v>4161</v>
      </c>
      <c r="AC239" s="48" t="s">
        <v>4162</v>
      </c>
      <c r="AD239" s="48" t="s">
        <v>4163</v>
      </c>
    </row>
    <row r="240" spans="1:30" ht="15" hidden="1" customHeight="1">
      <c r="A240" s="45"/>
      <c r="B240" s="45" t="s">
        <v>4322</v>
      </c>
      <c r="C240" s="62">
        <v>42</v>
      </c>
      <c r="D240" s="48" t="s">
        <v>316</v>
      </c>
      <c r="E240" s="48" t="s">
        <v>317</v>
      </c>
      <c r="F240" s="48" t="s">
        <v>318</v>
      </c>
      <c r="G240" s="48" t="s">
        <v>2162</v>
      </c>
      <c r="H240" s="48" t="s">
        <v>2163</v>
      </c>
      <c r="I240" s="48" t="s">
        <v>2164</v>
      </c>
      <c r="J240" s="48" t="s">
        <v>2324</v>
      </c>
      <c r="K240" s="48" t="s">
        <v>2325</v>
      </c>
      <c r="L240" s="48" t="s">
        <v>2326</v>
      </c>
      <c r="M240" s="48" t="s">
        <v>2694</v>
      </c>
      <c r="N240" s="48" t="s">
        <v>2695</v>
      </c>
      <c r="O240" s="48" t="s">
        <v>2696</v>
      </c>
      <c r="P240" s="48" t="s">
        <v>3085</v>
      </c>
      <c r="Q240" s="48" t="s">
        <v>3086</v>
      </c>
      <c r="R240" s="48" t="s">
        <v>3087</v>
      </c>
      <c r="S240" s="48" t="s">
        <v>3247</v>
      </c>
      <c r="T240" s="48" t="s">
        <v>3248</v>
      </c>
      <c r="U240" s="48" t="s">
        <v>3249</v>
      </c>
      <c r="V240" s="48" t="s">
        <v>3617</v>
      </c>
      <c r="W240" s="48" t="s">
        <v>3618</v>
      </c>
      <c r="X240" s="48" t="s">
        <v>3619</v>
      </c>
      <c r="Y240" s="48" t="s">
        <v>4002</v>
      </c>
      <c r="Z240" s="48" t="s">
        <v>4003</v>
      </c>
      <c r="AA240" s="48" t="s">
        <v>4004</v>
      </c>
      <c r="AB240" s="48" t="s">
        <v>4164</v>
      </c>
      <c r="AC240" s="48" t="s">
        <v>4165</v>
      </c>
      <c r="AD240" s="48" t="s">
        <v>4166</v>
      </c>
    </row>
    <row r="241" spans="1:30" ht="15" hidden="1" customHeight="1">
      <c r="A241" s="45"/>
      <c r="B241" s="51" t="s">
        <v>4323</v>
      </c>
      <c r="C241" s="62">
        <v>43</v>
      </c>
      <c r="D241" s="48" t="s">
        <v>319</v>
      </c>
      <c r="E241" s="48" t="s">
        <v>320</v>
      </c>
      <c r="F241" s="48" t="s">
        <v>321</v>
      </c>
      <c r="G241" s="48" t="s">
        <v>2165</v>
      </c>
      <c r="H241" s="48" t="s">
        <v>2166</v>
      </c>
      <c r="I241" s="48" t="s">
        <v>2167</v>
      </c>
      <c r="J241" s="48" t="s">
        <v>2327</v>
      </c>
      <c r="K241" s="48" t="s">
        <v>2328</v>
      </c>
      <c r="L241" s="48" t="s">
        <v>2329</v>
      </c>
      <c r="M241" s="48" t="s">
        <v>2697</v>
      </c>
      <c r="N241" s="48" t="s">
        <v>2698</v>
      </c>
      <c r="O241" s="48" t="s">
        <v>2699</v>
      </c>
      <c r="P241" s="48" t="s">
        <v>3088</v>
      </c>
      <c r="Q241" s="48" t="s">
        <v>3089</v>
      </c>
      <c r="R241" s="48" t="s">
        <v>3090</v>
      </c>
      <c r="S241" s="48" t="s">
        <v>3250</v>
      </c>
      <c r="T241" s="48" t="s">
        <v>3251</v>
      </c>
      <c r="U241" s="48" t="s">
        <v>3252</v>
      </c>
      <c r="V241" s="48" t="s">
        <v>3620</v>
      </c>
      <c r="W241" s="48" t="s">
        <v>3621</v>
      </c>
      <c r="X241" s="48" t="s">
        <v>3622</v>
      </c>
      <c r="Y241" s="48" t="s">
        <v>4005</v>
      </c>
      <c r="Z241" s="48" t="s">
        <v>4006</v>
      </c>
      <c r="AA241" s="48" t="s">
        <v>4007</v>
      </c>
      <c r="AB241" s="48" t="s">
        <v>4167</v>
      </c>
      <c r="AC241" s="48" t="s">
        <v>4168</v>
      </c>
      <c r="AD241" s="48" t="s">
        <v>4169</v>
      </c>
    </row>
    <row r="242" spans="1:30" ht="15" hidden="1" customHeight="1">
      <c r="A242" s="45"/>
      <c r="B242" s="51" t="s">
        <v>4324</v>
      </c>
      <c r="C242" s="62">
        <v>44</v>
      </c>
      <c r="D242" s="48" t="s">
        <v>322</v>
      </c>
      <c r="E242" s="48" t="s">
        <v>323</v>
      </c>
      <c r="F242" s="48" t="s">
        <v>324</v>
      </c>
      <c r="G242" s="48" t="s">
        <v>2168</v>
      </c>
      <c r="H242" s="48" t="s">
        <v>2169</v>
      </c>
      <c r="I242" s="48" t="s">
        <v>2170</v>
      </c>
      <c r="J242" s="48" t="s">
        <v>2330</v>
      </c>
      <c r="K242" s="48" t="s">
        <v>2331</v>
      </c>
      <c r="L242" s="48" t="s">
        <v>2332</v>
      </c>
      <c r="M242" s="48" t="s">
        <v>2700</v>
      </c>
      <c r="N242" s="48" t="s">
        <v>2701</v>
      </c>
      <c r="O242" s="48" t="s">
        <v>2702</v>
      </c>
      <c r="P242" s="48" t="s">
        <v>3091</v>
      </c>
      <c r="Q242" s="48" t="s">
        <v>3092</v>
      </c>
      <c r="R242" s="48" t="s">
        <v>3093</v>
      </c>
      <c r="S242" s="48" t="s">
        <v>3253</v>
      </c>
      <c r="T242" s="48" t="s">
        <v>3254</v>
      </c>
      <c r="U242" s="48" t="s">
        <v>3255</v>
      </c>
      <c r="V242" s="48" t="s">
        <v>3623</v>
      </c>
      <c r="W242" s="48" t="s">
        <v>3624</v>
      </c>
      <c r="X242" s="48" t="s">
        <v>3625</v>
      </c>
      <c r="Y242" s="48" t="s">
        <v>4008</v>
      </c>
      <c r="Z242" s="48" t="s">
        <v>4009</v>
      </c>
      <c r="AA242" s="48" t="s">
        <v>4010</v>
      </c>
      <c r="AB242" s="48" t="s">
        <v>4170</v>
      </c>
      <c r="AC242" s="48" t="s">
        <v>4171</v>
      </c>
      <c r="AD242" s="48" t="s">
        <v>4172</v>
      </c>
    </row>
    <row r="243" spans="1:30" ht="15" hidden="1" customHeight="1">
      <c r="A243" s="45"/>
      <c r="B243" s="51" t="s">
        <v>4325</v>
      </c>
      <c r="C243" s="62">
        <v>45</v>
      </c>
      <c r="D243" s="48" t="s">
        <v>325</v>
      </c>
      <c r="E243" s="48" t="s">
        <v>326</v>
      </c>
      <c r="F243" s="48" t="s">
        <v>327</v>
      </c>
      <c r="G243" s="48" t="s">
        <v>2171</v>
      </c>
      <c r="H243" s="48" t="s">
        <v>2172</v>
      </c>
      <c r="I243" s="48" t="s">
        <v>2173</v>
      </c>
      <c r="J243" s="48" t="s">
        <v>2333</v>
      </c>
      <c r="K243" s="48" t="s">
        <v>2334</v>
      </c>
      <c r="L243" s="48" t="s">
        <v>2335</v>
      </c>
      <c r="M243" s="48" t="s">
        <v>2703</v>
      </c>
      <c r="N243" s="48" t="s">
        <v>2704</v>
      </c>
      <c r="O243" s="48" t="s">
        <v>2705</v>
      </c>
      <c r="P243" s="48" t="s">
        <v>3094</v>
      </c>
      <c r="Q243" s="48" t="s">
        <v>3095</v>
      </c>
      <c r="R243" s="48" t="s">
        <v>3096</v>
      </c>
      <c r="S243" s="48" t="s">
        <v>3256</v>
      </c>
      <c r="T243" s="48" t="s">
        <v>3257</v>
      </c>
      <c r="U243" s="48" t="s">
        <v>3258</v>
      </c>
      <c r="V243" s="48" t="s">
        <v>3626</v>
      </c>
      <c r="W243" s="48" t="s">
        <v>3627</v>
      </c>
      <c r="X243" s="48" t="s">
        <v>3628</v>
      </c>
      <c r="Y243" s="48" t="s">
        <v>4011</v>
      </c>
      <c r="Z243" s="48" t="s">
        <v>4012</v>
      </c>
      <c r="AA243" s="48" t="s">
        <v>4013</v>
      </c>
      <c r="AB243" s="48" t="s">
        <v>4173</v>
      </c>
      <c r="AC243" s="48" t="s">
        <v>4174</v>
      </c>
      <c r="AD243" s="48" t="s">
        <v>4175</v>
      </c>
    </row>
    <row r="244" spans="1:30" ht="15" hidden="1" customHeight="1">
      <c r="A244" s="45"/>
      <c r="B244" s="45" t="s">
        <v>4326</v>
      </c>
      <c r="C244" s="62">
        <v>46</v>
      </c>
      <c r="D244" s="48" t="s">
        <v>328</v>
      </c>
      <c r="E244" s="48" t="s">
        <v>329</v>
      </c>
      <c r="F244" s="48" t="s">
        <v>330</v>
      </c>
      <c r="G244" s="48" t="s">
        <v>2174</v>
      </c>
      <c r="H244" s="48" t="s">
        <v>2175</v>
      </c>
      <c r="I244" s="48" t="s">
        <v>2176</v>
      </c>
      <c r="J244" s="48" t="s">
        <v>2336</v>
      </c>
      <c r="K244" s="48" t="s">
        <v>2337</v>
      </c>
      <c r="L244" s="48" t="s">
        <v>2338</v>
      </c>
      <c r="M244" s="48" t="s">
        <v>2706</v>
      </c>
      <c r="N244" s="48" t="s">
        <v>2707</v>
      </c>
      <c r="O244" s="48" t="s">
        <v>2708</v>
      </c>
      <c r="P244" s="48" t="s">
        <v>3097</v>
      </c>
      <c r="Q244" s="48" t="s">
        <v>3098</v>
      </c>
      <c r="R244" s="48" t="s">
        <v>3099</v>
      </c>
      <c r="S244" s="48" t="s">
        <v>3259</v>
      </c>
      <c r="T244" s="48" t="s">
        <v>3260</v>
      </c>
      <c r="U244" s="48" t="s">
        <v>3261</v>
      </c>
      <c r="V244" s="48" t="s">
        <v>3629</v>
      </c>
      <c r="W244" s="48" t="s">
        <v>3630</v>
      </c>
      <c r="X244" s="48" t="s">
        <v>3631</v>
      </c>
      <c r="Y244" s="48" t="s">
        <v>4014</v>
      </c>
      <c r="Z244" s="48" t="s">
        <v>4015</v>
      </c>
      <c r="AA244" s="48" t="s">
        <v>4016</v>
      </c>
      <c r="AB244" s="48" t="s">
        <v>4176</v>
      </c>
      <c r="AC244" s="48" t="s">
        <v>4177</v>
      </c>
      <c r="AD244" s="48" t="s">
        <v>4178</v>
      </c>
    </row>
    <row r="245" spans="1:30" ht="15" hidden="1" customHeight="1">
      <c r="A245" s="45"/>
      <c r="B245" s="51" t="s">
        <v>4327</v>
      </c>
      <c r="C245" s="62">
        <v>47</v>
      </c>
      <c r="D245" s="48" t="s">
        <v>331</v>
      </c>
      <c r="E245" s="48" t="s">
        <v>332</v>
      </c>
      <c r="F245" s="48" t="s">
        <v>333</v>
      </c>
      <c r="G245" s="48" t="s">
        <v>2177</v>
      </c>
      <c r="H245" s="48" t="s">
        <v>2178</v>
      </c>
      <c r="I245" s="48" t="s">
        <v>2179</v>
      </c>
      <c r="J245" s="48" t="s">
        <v>2339</v>
      </c>
      <c r="K245" s="48" t="s">
        <v>2340</v>
      </c>
      <c r="L245" s="48" t="s">
        <v>2341</v>
      </c>
      <c r="M245" s="48" t="s">
        <v>2709</v>
      </c>
      <c r="N245" s="48" t="s">
        <v>2710</v>
      </c>
      <c r="O245" s="48" t="s">
        <v>2711</v>
      </c>
      <c r="P245" s="48" t="s">
        <v>3100</v>
      </c>
      <c r="Q245" s="48" t="s">
        <v>3101</v>
      </c>
      <c r="R245" s="48" t="s">
        <v>3102</v>
      </c>
      <c r="S245" s="48" t="s">
        <v>3262</v>
      </c>
      <c r="T245" s="48" t="s">
        <v>3263</v>
      </c>
      <c r="U245" s="48" t="s">
        <v>3264</v>
      </c>
      <c r="V245" s="48" t="s">
        <v>3632</v>
      </c>
      <c r="W245" s="48" t="s">
        <v>3633</v>
      </c>
      <c r="X245" s="48" t="s">
        <v>3634</v>
      </c>
      <c r="Y245" s="48" t="s">
        <v>4017</v>
      </c>
      <c r="Z245" s="48" t="s">
        <v>4018</v>
      </c>
      <c r="AA245" s="48" t="s">
        <v>4019</v>
      </c>
      <c r="AB245" s="48" t="s">
        <v>4179</v>
      </c>
      <c r="AC245" s="48" t="s">
        <v>4180</v>
      </c>
      <c r="AD245" s="48" t="s">
        <v>4181</v>
      </c>
    </row>
    <row r="246" spans="1:30" ht="15" hidden="1" customHeight="1">
      <c r="A246" s="45"/>
      <c r="B246" s="51" t="s">
        <v>4328</v>
      </c>
      <c r="C246" s="62">
        <v>48</v>
      </c>
      <c r="D246" s="48" t="s">
        <v>334</v>
      </c>
      <c r="E246" s="48" t="s">
        <v>335</v>
      </c>
      <c r="F246" s="48" t="s">
        <v>336</v>
      </c>
      <c r="G246" s="48" t="s">
        <v>2180</v>
      </c>
      <c r="H246" s="48" t="s">
        <v>2181</v>
      </c>
      <c r="I246" s="48" t="s">
        <v>2182</v>
      </c>
      <c r="J246" s="48" t="s">
        <v>2342</v>
      </c>
      <c r="K246" s="48" t="s">
        <v>2343</v>
      </c>
      <c r="L246" s="48" t="s">
        <v>2344</v>
      </c>
      <c r="M246" s="48" t="s">
        <v>2712</v>
      </c>
      <c r="N246" s="48" t="s">
        <v>2713</v>
      </c>
      <c r="O246" s="48" t="s">
        <v>2714</v>
      </c>
      <c r="P246" s="48" t="s">
        <v>3103</v>
      </c>
      <c r="Q246" s="48" t="s">
        <v>3104</v>
      </c>
      <c r="R246" s="48" t="s">
        <v>3105</v>
      </c>
      <c r="S246" s="48" t="s">
        <v>3265</v>
      </c>
      <c r="T246" s="48" t="s">
        <v>3266</v>
      </c>
      <c r="U246" s="48" t="s">
        <v>3267</v>
      </c>
      <c r="V246" s="48" t="s">
        <v>3635</v>
      </c>
      <c r="W246" s="48" t="s">
        <v>3636</v>
      </c>
      <c r="X246" s="48" t="s">
        <v>3637</v>
      </c>
      <c r="Y246" s="48" t="s">
        <v>4020</v>
      </c>
      <c r="Z246" s="48" t="s">
        <v>4021</v>
      </c>
      <c r="AA246" s="48" t="s">
        <v>4022</v>
      </c>
      <c r="AB246" s="48" t="s">
        <v>4182</v>
      </c>
      <c r="AC246" s="48" t="s">
        <v>4183</v>
      </c>
      <c r="AD246" s="48" t="s">
        <v>4184</v>
      </c>
    </row>
    <row r="247" spans="1:30" ht="15" hidden="1" customHeight="1">
      <c r="A247" s="45"/>
      <c r="B247" s="51" t="s">
        <v>4329</v>
      </c>
      <c r="C247" s="62">
        <v>49</v>
      </c>
      <c r="D247" s="48" t="s">
        <v>337</v>
      </c>
      <c r="E247" s="48" t="s">
        <v>338</v>
      </c>
      <c r="F247" s="48" t="s">
        <v>339</v>
      </c>
      <c r="G247" s="48" t="s">
        <v>2183</v>
      </c>
      <c r="H247" s="48" t="s">
        <v>2184</v>
      </c>
      <c r="I247" s="48" t="s">
        <v>2185</v>
      </c>
      <c r="J247" s="48" t="s">
        <v>2345</v>
      </c>
      <c r="K247" s="48" t="s">
        <v>2346</v>
      </c>
      <c r="L247" s="48" t="s">
        <v>2347</v>
      </c>
      <c r="M247" s="48" t="s">
        <v>2715</v>
      </c>
      <c r="N247" s="48" t="s">
        <v>2716</v>
      </c>
      <c r="O247" s="48" t="s">
        <v>2717</v>
      </c>
      <c r="P247" s="48" t="s">
        <v>3106</v>
      </c>
      <c r="Q247" s="48" t="s">
        <v>3107</v>
      </c>
      <c r="R247" s="48" t="s">
        <v>3108</v>
      </c>
      <c r="S247" s="48" t="s">
        <v>3268</v>
      </c>
      <c r="T247" s="48" t="s">
        <v>3269</v>
      </c>
      <c r="U247" s="48" t="s">
        <v>3270</v>
      </c>
      <c r="V247" s="48" t="s">
        <v>3638</v>
      </c>
      <c r="W247" s="48" t="s">
        <v>3639</v>
      </c>
      <c r="X247" s="48" t="s">
        <v>3640</v>
      </c>
      <c r="Y247" s="48" t="s">
        <v>4023</v>
      </c>
      <c r="Z247" s="48" t="s">
        <v>4024</v>
      </c>
      <c r="AA247" s="48" t="s">
        <v>4025</v>
      </c>
      <c r="AB247" s="48" t="s">
        <v>4185</v>
      </c>
      <c r="AC247" s="48" t="s">
        <v>4186</v>
      </c>
      <c r="AD247" s="48" t="s">
        <v>4187</v>
      </c>
    </row>
    <row r="248" spans="1:30" ht="15" hidden="1" customHeight="1">
      <c r="A248" s="45"/>
      <c r="B248" s="45" t="s">
        <v>4330</v>
      </c>
      <c r="C248" s="62">
        <v>50</v>
      </c>
      <c r="D248" s="48" t="s">
        <v>340</v>
      </c>
      <c r="E248" s="48" t="s">
        <v>341</v>
      </c>
      <c r="F248" s="48" t="s">
        <v>342</v>
      </c>
      <c r="G248" s="48" t="s">
        <v>2186</v>
      </c>
      <c r="H248" s="48" t="s">
        <v>2187</v>
      </c>
      <c r="I248" s="48" t="s">
        <v>2188</v>
      </c>
      <c r="J248" s="48" t="s">
        <v>2348</v>
      </c>
      <c r="K248" s="48" t="s">
        <v>2349</v>
      </c>
      <c r="L248" s="48" t="s">
        <v>2350</v>
      </c>
      <c r="M248" s="48" t="s">
        <v>2718</v>
      </c>
      <c r="N248" s="48" t="s">
        <v>2719</v>
      </c>
      <c r="O248" s="48" t="s">
        <v>2720</v>
      </c>
      <c r="P248" s="48" t="s">
        <v>3109</v>
      </c>
      <c r="Q248" s="48" t="s">
        <v>3110</v>
      </c>
      <c r="R248" s="48" t="s">
        <v>3111</v>
      </c>
      <c r="S248" s="48" t="s">
        <v>3271</v>
      </c>
      <c r="T248" s="48" t="s">
        <v>3272</v>
      </c>
      <c r="U248" s="48" t="s">
        <v>3273</v>
      </c>
      <c r="V248" s="48" t="s">
        <v>3641</v>
      </c>
      <c r="W248" s="48" t="s">
        <v>3642</v>
      </c>
      <c r="X248" s="48" t="s">
        <v>3643</v>
      </c>
      <c r="Y248" s="48" t="s">
        <v>4026</v>
      </c>
      <c r="Z248" s="48" t="s">
        <v>4027</v>
      </c>
      <c r="AA248" s="48" t="s">
        <v>4028</v>
      </c>
      <c r="AB248" s="48" t="s">
        <v>4188</v>
      </c>
      <c r="AC248" s="48" t="s">
        <v>4189</v>
      </c>
      <c r="AD248" s="48" t="s">
        <v>4190</v>
      </c>
    </row>
    <row r="249" spans="1:30" ht="15" hidden="1" customHeight="1">
      <c r="A249" s="44" t="s">
        <v>4331</v>
      </c>
      <c r="B249" s="45"/>
      <c r="C249" s="62">
        <v>51</v>
      </c>
      <c r="D249" s="48"/>
      <c r="E249" s="48"/>
      <c r="F249" s="48"/>
      <c r="G249" s="48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  <c r="AA249" s="48"/>
      <c r="AB249" s="48"/>
      <c r="AC249" s="48"/>
      <c r="AD249" s="48"/>
    </row>
    <row r="250" spans="1:30" ht="15" hidden="1" customHeight="1">
      <c r="A250" s="45"/>
      <c r="B250" s="45" t="s">
        <v>4332</v>
      </c>
      <c r="C250" s="62">
        <v>52</v>
      </c>
      <c r="D250" s="48" t="s">
        <v>343</v>
      </c>
      <c r="E250" s="48" t="s">
        <v>344</v>
      </c>
      <c r="F250" s="48" t="s">
        <v>345</v>
      </c>
      <c r="G250" s="48" t="s">
        <v>2189</v>
      </c>
      <c r="H250" s="48" t="s">
        <v>2190</v>
      </c>
      <c r="I250" s="48" t="s">
        <v>2191</v>
      </c>
      <c r="J250" s="48" t="s">
        <v>2351</v>
      </c>
      <c r="K250" s="48" t="s">
        <v>2352</v>
      </c>
      <c r="L250" s="48" t="s">
        <v>2353</v>
      </c>
      <c r="M250" s="48" t="s">
        <v>2721</v>
      </c>
      <c r="N250" s="48" t="s">
        <v>2722</v>
      </c>
      <c r="O250" s="48" t="s">
        <v>2723</v>
      </c>
      <c r="P250" s="48" t="s">
        <v>3112</v>
      </c>
      <c r="Q250" s="48" t="s">
        <v>3113</v>
      </c>
      <c r="R250" s="48" t="s">
        <v>3114</v>
      </c>
      <c r="S250" s="48" t="s">
        <v>3274</v>
      </c>
      <c r="T250" s="48" t="s">
        <v>3275</v>
      </c>
      <c r="U250" s="48" t="s">
        <v>3276</v>
      </c>
      <c r="V250" s="48" t="s">
        <v>3644</v>
      </c>
      <c r="W250" s="48" t="s">
        <v>3645</v>
      </c>
      <c r="X250" s="48" t="s">
        <v>3646</v>
      </c>
      <c r="Y250" s="48" t="s">
        <v>4029</v>
      </c>
      <c r="Z250" s="48" t="s">
        <v>4030</v>
      </c>
      <c r="AA250" s="48" t="s">
        <v>4031</v>
      </c>
      <c r="AB250" s="48" t="s">
        <v>4191</v>
      </c>
      <c r="AC250" s="48" t="s">
        <v>4192</v>
      </c>
      <c r="AD250" s="48" t="s">
        <v>4193</v>
      </c>
    </row>
    <row r="251" spans="1:30" ht="15" hidden="1" customHeight="1">
      <c r="A251" s="45"/>
      <c r="B251" s="45" t="s">
        <v>4333</v>
      </c>
      <c r="C251" s="62">
        <v>53</v>
      </c>
      <c r="D251" s="48" t="s">
        <v>346</v>
      </c>
      <c r="E251" s="48" t="s">
        <v>347</v>
      </c>
      <c r="F251" s="48" t="s">
        <v>348</v>
      </c>
      <c r="G251" s="48" t="s">
        <v>2192</v>
      </c>
      <c r="H251" s="48" t="s">
        <v>2193</v>
      </c>
      <c r="I251" s="48" t="s">
        <v>2194</v>
      </c>
      <c r="J251" s="48" t="s">
        <v>2354</v>
      </c>
      <c r="K251" s="48" t="s">
        <v>2355</v>
      </c>
      <c r="L251" s="48" t="s">
        <v>2356</v>
      </c>
      <c r="M251" s="48" t="s">
        <v>2724</v>
      </c>
      <c r="N251" s="48" t="s">
        <v>2725</v>
      </c>
      <c r="O251" s="48" t="s">
        <v>2726</v>
      </c>
      <c r="P251" s="48" t="s">
        <v>3115</v>
      </c>
      <c r="Q251" s="48" t="s">
        <v>3116</v>
      </c>
      <c r="R251" s="48" t="s">
        <v>3117</v>
      </c>
      <c r="S251" s="48" t="s">
        <v>3277</v>
      </c>
      <c r="T251" s="48" t="s">
        <v>3278</v>
      </c>
      <c r="U251" s="48" t="s">
        <v>3279</v>
      </c>
      <c r="V251" s="48" t="s">
        <v>3647</v>
      </c>
      <c r="W251" s="48" t="s">
        <v>3648</v>
      </c>
      <c r="X251" s="48" t="s">
        <v>3649</v>
      </c>
      <c r="Y251" s="48" t="s">
        <v>4032</v>
      </c>
      <c r="Z251" s="48" t="s">
        <v>4033</v>
      </c>
      <c r="AA251" s="48" t="s">
        <v>4034</v>
      </c>
      <c r="AB251" s="48" t="s">
        <v>4194</v>
      </c>
      <c r="AC251" s="48" t="s">
        <v>4195</v>
      </c>
      <c r="AD251" s="48" t="s">
        <v>4196</v>
      </c>
    </row>
    <row r="252" spans="1:30" ht="15" hidden="1" customHeight="1">
      <c r="A252" s="44" t="s">
        <v>4334</v>
      </c>
      <c r="B252" s="45"/>
      <c r="C252" s="62">
        <v>54</v>
      </c>
      <c r="D252" s="48"/>
      <c r="E252" s="48"/>
      <c r="F252" s="48"/>
      <c r="G252" s="48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  <c r="AA252" s="48"/>
      <c r="AB252" s="48"/>
      <c r="AC252" s="48"/>
      <c r="AD252" s="48"/>
    </row>
    <row r="253" spans="1:30" ht="15" hidden="1" customHeight="1">
      <c r="A253" s="45"/>
      <c r="B253" s="45" t="s">
        <v>4335</v>
      </c>
      <c r="C253" s="62">
        <v>55</v>
      </c>
      <c r="D253" s="48" t="s">
        <v>349</v>
      </c>
      <c r="E253" s="48" t="s">
        <v>350</v>
      </c>
      <c r="F253" s="48" t="s">
        <v>351</v>
      </c>
      <c r="G253" s="48" t="s">
        <v>2195</v>
      </c>
      <c r="H253" s="48" t="s">
        <v>2196</v>
      </c>
      <c r="I253" s="48" t="s">
        <v>2197</v>
      </c>
      <c r="J253" s="48" t="s">
        <v>2357</v>
      </c>
      <c r="K253" s="48" t="s">
        <v>2358</v>
      </c>
      <c r="L253" s="48" t="s">
        <v>2359</v>
      </c>
      <c r="M253" s="48" t="s">
        <v>2727</v>
      </c>
      <c r="N253" s="48" t="s">
        <v>2728</v>
      </c>
      <c r="O253" s="48" t="s">
        <v>2729</v>
      </c>
      <c r="P253" s="48" t="s">
        <v>3118</v>
      </c>
      <c r="Q253" s="48" t="s">
        <v>3119</v>
      </c>
      <c r="R253" s="48" t="s">
        <v>3120</v>
      </c>
      <c r="S253" s="48" t="s">
        <v>3280</v>
      </c>
      <c r="T253" s="48" t="s">
        <v>3281</v>
      </c>
      <c r="U253" s="48" t="s">
        <v>3282</v>
      </c>
      <c r="V253" s="48" t="s">
        <v>3650</v>
      </c>
      <c r="W253" s="48" t="s">
        <v>3651</v>
      </c>
      <c r="X253" s="48" t="s">
        <v>3652</v>
      </c>
      <c r="Y253" s="48" t="s">
        <v>4035</v>
      </c>
      <c r="Z253" s="48" t="s">
        <v>4036</v>
      </c>
      <c r="AA253" s="48" t="s">
        <v>4037</v>
      </c>
      <c r="AB253" s="48" t="s">
        <v>4197</v>
      </c>
      <c r="AC253" s="48" t="s">
        <v>4198</v>
      </c>
      <c r="AD253" s="48" t="s">
        <v>4199</v>
      </c>
    </row>
    <row r="254" spans="1:30" ht="15" hidden="1" customHeight="1">
      <c r="A254" s="45"/>
      <c r="B254" s="45" t="s">
        <v>4336</v>
      </c>
      <c r="C254" s="62">
        <v>56</v>
      </c>
      <c r="D254" s="48" t="s">
        <v>352</v>
      </c>
      <c r="E254" s="48" t="s">
        <v>353</v>
      </c>
      <c r="F254" s="48" t="s">
        <v>354</v>
      </c>
      <c r="G254" s="48" t="s">
        <v>2198</v>
      </c>
      <c r="H254" s="48" t="s">
        <v>2199</v>
      </c>
      <c r="I254" s="48" t="s">
        <v>2200</v>
      </c>
      <c r="J254" s="48" t="s">
        <v>2360</v>
      </c>
      <c r="K254" s="48" t="s">
        <v>2361</v>
      </c>
      <c r="L254" s="48" t="s">
        <v>2362</v>
      </c>
      <c r="M254" s="48" t="s">
        <v>2730</v>
      </c>
      <c r="N254" s="48" t="s">
        <v>2731</v>
      </c>
      <c r="O254" s="48" t="s">
        <v>2732</v>
      </c>
      <c r="P254" s="48" t="s">
        <v>3121</v>
      </c>
      <c r="Q254" s="48" t="s">
        <v>3122</v>
      </c>
      <c r="R254" s="48" t="s">
        <v>3123</v>
      </c>
      <c r="S254" s="48" t="s">
        <v>3283</v>
      </c>
      <c r="T254" s="48" t="s">
        <v>3284</v>
      </c>
      <c r="U254" s="48" t="s">
        <v>3285</v>
      </c>
      <c r="V254" s="48" t="s">
        <v>3653</v>
      </c>
      <c r="W254" s="48" t="s">
        <v>3654</v>
      </c>
      <c r="X254" s="48" t="s">
        <v>3655</v>
      </c>
      <c r="Y254" s="48" t="s">
        <v>4038</v>
      </c>
      <c r="Z254" s="48" t="s">
        <v>4039</v>
      </c>
      <c r="AA254" s="48" t="s">
        <v>4040</v>
      </c>
      <c r="AB254" s="48" t="s">
        <v>4200</v>
      </c>
      <c r="AC254" s="48" t="s">
        <v>4201</v>
      </c>
      <c r="AD254" s="48" t="s">
        <v>4202</v>
      </c>
    </row>
    <row r="255" spans="1:30" ht="15" hidden="1" customHeight="1">
      <c r="A255" s="44" t="s">
        <v>4337</v>
      </c>
      <c r="B255" s="45"/>
      <c r="C255" s="62">
        <v>57</v>
      </c>
      <c r="D255" s="48"/>
      <c r="E255" s="48"/>
      <c r="F255" s="48"/>
      <c r="G255" s="48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  <c r="AA255" s="48"/>
      <c r="AB255" s="48"/>
      <c r="AC255" s="48"/>
      <c r="AD255" s="48"/>
    </row>
    <row r="256" spans="1:30" ht="15" hidden="1" customHeight="1">
      <c r="A256" s="45"/>
      <c r="B256" s="45" t="s">
        <v>4338</v>
      </c>
      <c r="C256" s="62">
        <v>58</v>
      </c>
      <c r="D256" s="48" t="s">
        <v>355</v>
      </c>
      <c r="E256" s="48" t="s">
        <v>356</v>
      </c>
      <c r="F256" s="48" t="s">
        <v>357</v>
      </c>
      <c r="G256" s="48" t="s">
        <v>2201</v>
      </c>
      <c r="H256" s="48" t="s">
        <v>2202</v>
      </c>
      <c r="I256" s="48" t="s">
        <v>2203</v>
      </c>
      <c r="J256" s="48" t="s">
        <v>2363</v>
      </c>
      <c r="K256" s="48" t="s">
        <v>2364</v>
      </c>
      <c r="L256" s="48" t="s">
        <v>2573</v>
      </c>
      <c r="M256" s="48" t="s">
        <v>2733</v>
      </c>
      <c r="N256" s="48" t="s">
        <v>2734</v>
      </c>
      <c r="O256" s="48" t="s">
        <v>2735</v>
      </c>
      <c r="P256" s="48" t="s">
        <v>3124</v>
      </c>
      <c r="Q256" s="48" t="s">
        <v>3125</v>
      </c>
      <c r="R256" s="48" t="s">
        <v>3126</v>
      </c>
      <c r="S256" s="48" t="s">
        <v>3286</v>
      </c>
      <c r="T256" s="48" t="s">
        <v>3287</v>
      </c>
      <c r="U256" s="48" t="s">
        <v>3288</v>
      </c>
      <c r="V256" s="48" t="s">
        <v>3656</v>
      </c>
      <c r="W256" s="48" t="s">
        <v>3657</v>
      </c>
      <c r="X256" s="48" t="s">
        <v>3658</v>
      </c>
      <c r="Y256" s="48" t="s">
        <v>4041</v>
      </c>
      <c r="Z256" s="48" t="s">
        <v>4042</v>
      </c>
      <c r="AA256" s="48" t="s">
        <v>4043</v>
      </c>
      <c r="AB256" s="48" t="s">
        <v>4203</v>
      </c>
      <c r="AC256" s="48" t="s">
        <v>4204</v>
      </c>
      <c r="AD256" s="48" t="s">
        <v>4205</v>
      </c>
    </row>
    <row r="257" spans="1:30" ht="15" hidden="1" customHeight="1">
      <c r="A257" s="45"/>
      <c r="B257" s="51" t="s">
        <v>4339</v>
      </c>
      <c r="C257" s="62">
        <v>59</v>
      </c>
      <c r="D257" s="48" t="s">
        <v>358</v>
      </c>
      <c r="E257" s="48" t="s">
        <v>359</v>
      </c>
      <c r="F257" s="48" t="s">
        <v>360</v>
      </c>
      <c r="G257" s="48" t="s">
        <v>2204</v>
      </c>
      <c r="H257" s="48" t="s">
        <v>2205</v>
      </c>
      <c r="I257" s="48" t="s">
        <v>2206</v>
      </c>
      <c r="J257" s="48" t="s">
        <v>2574</v>
      </c>
      <c r="K257" s="48" t="s">
        <v>2575</v>
      </c>
      <c r="L257" s="48" t="s">
        <v>2576</v>
      </c>
      <c r="M257" s="48" t="s">
        <v>2736</v>
      </c>
      <c r="N257" s="48" t="s">
        <v>2737</v>
      </c>
      <c r="O257" s="48" t="s">
        <v>2738</v>
      </c>
      <c r="P257" s="48" t="s">
        <v>3127</v>
      </c>
      <c r="Q257" s="48" t="s">
        <v>3128</v>
      </c>
      <c r="R257" s="48" t="s">
        <v>3129</v>
      </c>
      <c r="S257" s="48" t="s">
        <v>3289</v>
      </c>
      <c r="T257" s="48" t="s">
        <v>3290</v>
      </c>
      <c r="U257" s="48" t="s">
        <v>3291</v>
      </c>
      <c r="V257" s="48" t="s">
        <v>3659</v>
      </c>
      <c r="W257" s="48" t="s">
        <v>3660</v>
      </c>
      <c r="X257" s="48" t="s">
        <v>3661</v>
      </c>
      <c r="Y257" s="48" t="s">
        <v>4044</v>
      </c>
      <c r="Z257" s="48" t="s">
        <v>4045</v>
      </c>
      <c r="AA257" s="48" t="s">
        <v>4046</v>
      </c>
      <c r="AB257" s="48" t="s">
        <v>4206</v>
      </c>
      <c r="AC257" s="48" t="s">
        <v>4207</v>
      </c>
      <c r="AD257" s="48" t="s">
        <v>4208</v>
      </c>
    </row>
    <row r="258" spans="1:30" ht="15" hidden="1" customHeight="1">
      <c r="A258" s="45"/>
      <c r="B258" s="51" t="s">
        <v>4340</v>
      </c>
      <c r="C258" s="62">
        <v>60</v>
      </c>
      <c r="D258" s="48" t="s">
        <v>361</v>
      </c>
      <c r="E258" s="48" t="s">
        <v>362</v>
      </c>
      <c r="F258" s="48" t="s">
        <v>363</v>
      </c>
      <c r="G258" s="48" t="s">
        <v>2207</v>
      </c>
      <c r="H258" s="48" t="s">
        <v>2208</v>
      </c>
      <c r="I258" s="48" t="s">
        <v>2209</v>
      </c>
      <c r="J258" s="48" t="s">
        <v>2577</v>
      </c>
      <c r="K258" s="48" t="s">
        <v>2578</v>
      </c>
      <c r="L258" s="48" t="s">
        <v>2579</v>
      </c>
      <c r="M258" s="48" t="s">
        <v>2739</v>
      </c>
      <c r="N258" s="48" t="s">
        <v>2740</v>
      </c>
      <c r="O258" s="48" t="s">
        <v>2741</v>
      </c>
      <c r="P258" s="48" t="s">
        <v>3130</v>
      </c>
      <c r="Q258" s="48" t="s">
        <v>3131</v>
      </c>
      <c r="R258" s="48" t="s">
        <v>3132</v>
      </c>
      <c r="S258" s="48" t="s">
        <v>3292</v>
      </c>
      <c r="T258" s="48" t="s">
        <v>3293</v>
      </c>
      <c r="U258" s="48" t="s">
        <v>3294</v>
      </c>
      <c r="V258" s="48" t="s">
        <v>3662</v>
      </c>
      <c r="W258" s="48" t="s">
        <v>3663</v>
      </c>
      <c r="X258" s="48" t="s">
        <v>3664</v>
      </c>
      <c r="Y258" s="48" t="s">
        <v>4047</v>
      </c>
      <c r="Z258" s="48" t="s">
        <v>4048</v>
      </c>
      <c r="AA258" s="48" t="s">
        <v>4049</v>
      </c>
      <c r="AB258" s="48" t="s">
        <v>4209</v>
      </c>
      <c r="AC258" s="48" t="s">
        <v>4210</v>
      </c>
      <c r="AD258" s="48" t="s">
        <v>4211</v>
      </c>
    </row>
    <row r="259" spans="1:30" ht="15" hidden="1" customHeight="1">
      <c r="A259" s="45"/>
      <c r="B259" s="51" t="s">
        <v>4341</v>
      </c>
      <c r="C259" s="62">
        <v>61</v>
      </c>
      <c r="D259" s="48" t="s">
        <v>364</v>
      </c>
      <c r="E259" s="48" t="s">
        <v>365</v>
      </c>
      <c r="F259" s="48" t="s">
        <v>366</v>
      </c>
      <c r="G259" s="48" t="s">
        <v>2210</v>
      </c>
      <c r="H259" s="48" t="s">
        <v>2211</v>
      </c>
      <c r="I259" s="48" t="s">
        <v>2212</v>
      </c>
      <c r="J259" s="48" t="s">
        <v>2580</v>
      </c>
      <c r="K259" s="48" t="s">
        <v>2581</v>
      </c>
      <c r="L259" s="48" t="s">
        <v>2582</v>
      </c>
      <c r="M259" s="48" t="s">
        <v>2742</v>
      </c>
      <c r="N259" s="48" t="s">
        <v>2743</v>
      </c>
      <c r="O259" s="48" t="s">
        <v>2744</v>
      </c>
      <c r="P259" s="48" t="s">
        <v>3133</v>
      </c>
      <c r="Q259" s="48" t="s">
        <v>3134</v>
      </c>
      <c r="R259" s="48" t="s">
        <v>3135</v>
      </c>
      <c r="S259" s="48" t="s">
        <v>3295</v>
      </c>
      <c r="T259" s="48" t="s">
        <v>3296</v>
      </c>
      <c r="U259" s="48" t="s">
        <v>3297</v>
      </c>
      <c r="V259" s="48" t="s">
        <v>3665</v>
      </c>
      <c r="W259" s="48" t="s">
        <v>3666</v>
      </c>
      <c r="X259" s="48" t="s">
        <v>3667</v>
      </c>
      <c r="Y259" s="48" t="s">
        <v>4050</v>
      </c>
      <c r="Z259" s="48" t="s">
        <v>4051</v>
      </c>
      <c r="AA259" s="48" t="s">
        <v>4052</v>
      </c>
      <c r="AB259" s="48" t="s">
        <v>4212</v>
      </c>
      <c r="AC259" s="48" t="s">
        <v>4213</v>
      </c>
      <c r="AD259" s="48" t="s">
        <v>4214</v>
      </c>
    </row>
    <row r="260" spans="1:30" ht="15" hidden="1" customHeight="1">
      <c r="A260" s="45"/>
      <c r="B260" s="45" t="s">
        <v>4342</v>
      </c>
      <c r="C260" s="62">
        <v>62</v>
      </c>
      <c r="D260" s="48" t="s">
        <v>367</v>
      </c>
      <c r="E260" s="48" t="s">
        <v>368</v>
      </c>
      <c r="F260" s="48" t="s">
        <v>369</v>
      </c>
      <c r="G260" s="48" t="s">
        <v>2213</v>
      </c>
      <c r="H260" s="48" t="s">
        <v>2214</v>
      </c>
      <c r="I260" s="48" t="s">
        <v>2215</v>
      </c>
      <c r="J260" s="48" t="s">
        <v>2583</v>
      </c>
      <c r="K260" s="48" t="s">
        <v>2584</v>
      </c>
      <c r="L260" s="48" t="s">
        <v>2585</v>
      </c>
      <c r="M260" s="48" t="s">
        <v>2745</v>
      </c>
      <c r="N260" s="48" t="s">
        <v>2746</v>
      </c>
      <c r="O260" s="48" t="s">
        <v>2747</v>
      </c>
      <c r="P260" s="48" t="s">
        <v>3136</v>
      </c>
      <c r="Q260" s="48" t="s">
        <v>3137</v>
      </c>
      <c r="R260" s="48" t="s">
        <v>3138</v>
      </c>
      <c r="S260" s="48" t="s">
        <v>3298</v>
      </c>
      <c r="T260" s="48" t="s">
        <v>3299</v>
      </c>
      <c r="U260" s="48" t="s">
        <v>3300</v>
      </c>
      <c r="V260" s="48" t="s">
        <v>3668</v>
      </c>
      <c r="W260" s="48" t="s">
        <v>3669</v>
      </c>
      <c r="X260" s="48" t="s">
        <v>3670</v>
      </c>
      <c r="Y260" s="48" t="s">
        <v>4053</v>
      </c>
      <c r="Z260" s="48" t="s">
        <v>4054</v>
      </c>
      <c r="AA260" s="48" t="s">
        <v>4055</v>
      </c>
      <c r="AB260" s="48" t="s">
        <v>4215</v>
      </c>
      <c r="AC260" s="48" t="s">
        <v>4216</v>
      </c>
      <c r="AD260" s="48" t="s">
        <v>4217</v>
      </c>
    </row>
    <row r="261" spans="1:30" ht="15" hidden="1" customHeight="1">
      <c r="A261" s="44" t="s">
        <v>4289</v>
      </c>
      <c r="B261" s="45"/>
      <c r="C261" s="62">
        <v>63</v>
      </c>
      <c r="D261" s="48" t="s">
        <v>301</v>
      </c>
      <c r="E261" s="48" t="s">
        <v>302</v>
      </c>
      <c r="F261" s="48" t="s">
        <v>303</v>
      </c>
      <c r="G261" s="48" t="s">
        <v>2147</v>
      </c>
      <c r="H261" s="48" t="s">
        <v>2148</v>
      </c>
      <c r="I261" s="48" t="s">
        <v>2149</v>
      </c>
      <c r="J261" s="48" t="s">
        <v>2309</v>
      </c>
      <c r="K261" s="48" t="s">
        <v>2310</v>
      </c>
      <c r="L261" s="48" t="s">
        <v>2311</v>
      </c>
      <c r="M261" s="48" t="s">
        <v>2679</v>
      </c>
      <c r="N261" s="48" t="s">
        <v>2680</v>
      </c>
      <c r="O261" s="48" t="s">
        <v>2681</v>
      </c>
      <c r="P261" s="48" t="s">
        <v>3070</v>
      </c>
      <c r="Q261" s="48" t="s">
        <v>3071</v>
      </c>
      <c r="R261" s="48" t="s">
        <v>3072</v>
      </c>
      <c r="S261" s="48" t="s">
        <v>3232</v>
      </c>
      <c r="T261" s="48" t="s">
        <v>3233</v>
      </c>
      <c r="U261" s="48" t="s">
        <v>3234</v>
      </c>
      <c r="V261" s="48" t="s">
        <v>3602</v>
      </c>
      <c r="W261" s="48" t="s">
        <v>3603</v>
      </c>
      <c r="X261" s="48" t="s">
        <v>3604</v>
      </c>
      <c r="Y261" s="48" t="s">
        <v>3987</v>
      </c>
      <c r="Z261" s="48" t="s">
        <v>3988</v>
      </c>
      <c r="AA261" s="48" t="s">
        <v>3989</v>
      </c>
      <c r="AB261" s="48" t="s">
        <v>4149</v>
      </c>
      <c r="AC261" s="48" t="s">
        <v>4150</v>
      </c>
      <c r="AD261" s="48" t="s">
        <v>4151</v>
      </c>
    </row>
    <row r="262" spans="1:30" ht="15" hidden="1" customHeight="1">
      <c r="A262" s="41" t="s">
        <v>4343</v>
      </c>
      <c r="B262" s="42"/>
      <c r="C262" s="62">
        <v>64</v>
      </c>
    </row>
    <row r="263" spans="1:30" ht="15" hidden="1" customHeight="1">
      <c r="A263" s="44" t="s">
        <v>4344</v>
      </c>
      <c r="B263" s="45"/>
      <c r="C263" s="62">
        <v>65</v>
      </c>
    </row>
    <row r="264" spans="1:30" ht="15" hidden="1" customHeight="1">
      <c r="A264" s="45"/>
      <c r="B264" s="45" t="s">
        <v>4345</v>
      </c>
      <c r="C264" s="62">
        <v>66</v>
      </c>
      <c r="D264" s="48" t="s">
        <v>373</v>
      </c>
      <c r="E264" s="48" t="s">
        <v>374</v>
      </c>
      <c r="F264" s="48" t="s">
        <v>375</v>
      </c>
      <c r="G264" s="48" t="s">
        <v>2219</v>
      </c>
      <c r="H264" s="48" t="s">
        <v>2220</v>
      </c>
      <c r="I264" s="48" t="s">
        <v>2221</v>
      </c>
      <c r="J264" s="48" t="s">
        <v>2589</v>
      </c>
      <c r="K264" s="48" t="s">
        <v>2590</v>
      </c>
      <c r="L264" s="48" t="s">
        <v>2591</v>
      </c>
      <c r="M264" s="48" t="s">
        <v>2751</v>
      </c>
      <c r="N264" s="48" t="s">
        <v>2752</v>
      </c>
      <c r="O264" s="48" t="s">
        <v>2753</v>
      </c>
      <c r="P264" s="48" t="s">
        <v>3142</v>
      </c>
      <c r="Q264" s="48" t="s">
        <v>3143</v>
      </c>
      <c r="R264" s="48" t="s">
        <v>3144</v>
      </c>
      <c r="S264" s="48" t="s">
        <v>3512</v>
      </c>
      <c r="T264" s="48" t="s">
        <v>3513</v>
      </c>
      <c r="U264" s="48" t="s">
        <v>3514</v>
      </c>
      <c r="V264" s="48" t="s">
        <v>3674</v>
      </c>
      <c r="W264" s="48" t="s">
        <v>3675</v>
      </c>
      <c r="X264" s="48" t="s">
        <v>3676</v>
      </c>
      <c r="Y264" s="48" t="s">
        <v>4059</v>
      </c>
      <c r="Z264" s="48" t="s">
        <v>4060</v>
      </c>
      <c r="AA264" s="48" t="s">
        <v>4061</v>
      </c>
      <c r="AB264" s="48" t="s">
        <v>4221</v>
      </c>
      <c r="AC264" s="48" t="s">
        <v>4222</v>
      </c>
      <c r="AD264" s="48" t="s">
        <v>4223</v>
      </c>
    </row>
    <row r="265" spans="1:30" ht="15" hidden="1" customHeight="1">
      <c r="A265" s="45"/>
      <c r="B265" s="45" t="s">
        <v>4346</v>
      </c>
      <c r="C265" s="62">
        <v>67</v>
      </c>
      <c r="D265" s="48" t="s">
        <v>376</v>
      </c>
      <c r="E265" s="48" t="s">
        <v>377</v>
      </c>
      <c r="F265" s="48" t="s">
        <v>378</v>
      </c>
      <c r="G265" s="48" t="s">
        <v>2222</v>
      </c>
      <c r="H265" s="48" t="s">
        <v>2223</v>
      </c>
      <c r="I265" s="48" t="s">
        <v>2224</v>
      </c>
      <c r="J265" s="48" t="s">
        <v>2592</v>
      </c>
      <c r="K265" s="48" t="s">
        <v>2593</v>
      </c>
      <c r="L265" s="48" t="s">
        <v>2594</v>
      </c>
      <c r="M265" s="48" t="s">
        <v>2754</v>
      </c>
      <c r="N265" s="48" t="s">
        <v>2755</v>
      </c>
      <c r="O265" s="48" t="s">
        <v>2756</v>
      </c>
      <c r="P265" s="48" t="s">
        <v>3145</v>
      </c>
      <c r="Q265" s="48" t="s">
        <v>3146</v>
      </c>
      <c r="R265" s="48" t="s">
        <v>3147</v>
      </c>
      <c r="S265" s="48" t="s">
        <v>3515</v>
      </c>
      <c r="T265" s="48" t="s">
        <v>3516</v>
      </c>
      <c r="U265" s="48" t="s">
        <v>3517</v>
      </c>
      <c r="V265" s="48" t="s">
        <v>3677</v>
      </c>
      <c r="W265" s="48" t="s">
        <v>3678</v>
      </c>
      <c r="X265" s="48" t="s">
        <v>3679</v>
      </c>
      <c r="Y265" s="48" t="s">
        <v>4062</v>
      </c>
      <c r="Z265" s="48" t="s">
        <v>4063</v>
      </c>
      <c r="AA265" s="48" t="s">
        <v>4064</v>
      </c>
      <c r="AB265" s="48" t="s">
        <v>4224</v>
      </c>
      <c r="AC265" s="48" t="s">
        <v>4225</v>
      </c>
      <c r="AD265" s="48" t="s">
        <v>4226</v>
      </c>
    </row>
    <row r="266" spans="1:30" ht="15" hidden="1" customHeight="1">
      <c r="A266" s="45"/>
      <c r="B266" s="51" t="s">
        <v>4323</v>
      </c>
      <c r="C266" s="62">
        <v>68</v>
      </c>
      <c r="D266" s="48" t="s">
        <v>379</v>
      </c>
      <c r="E266" s="48" t="s">
        <v>380</v>
      </c>
      <c r="F266" s="48" t="s">
        <v>381</v>
      </c>
      <c r="G266" s="48" t="s">
        <v>2225</v>
      </c>
      <c r="H266" s="48" t="s">
        <v>2226</v>
      </c>
      <c r="I266" s="48" t="s">
        <v>2227</v>
      </c>
      <c r="J266" s="48" t="s">
        <v>2595</v>
      </c>
      <c r="K266" s="48" t="s">
        <v>2596</v>
      </c>
      <c r="L266" s="48" t="s">
        <v>2597</v>
      </c>
      <c r="M266" s="48" t="s">
        <v>2757</v>
      </c>
      <c r="N266" s="48" t="s">
        <v>2758</v>
      </c>
      <c r="O266" s="48" t="s">
        <v>2759</v>
      </c>
      <c r="P266" s="48" t="s">
        <v>3148</v>
      </c>
      <c r="Q266" s="48" t="s">
        <v>3149</v>
      </c>
      <c r="R266" s="48" t="s">
        <v>3150</v>
      </c>
      <c r="S266" s="48" t="s">
        <v>3518</v>
      </c>
      <c r="T266" s="48" t="s">
        <v>3519</v>
      </c>
      <c r="U266" s="48" t="s">
        <v>3520</v>
      </c>
      <c r="V266" s="48" t="s">
        <v>3680</v>
      </c>
      <c r="W266" s="48" t="s">
        <v>3681</v>
      </c>
      <c r="X266" s="48" t="s">
        <v>3682</v>
      </c>
      <c r="Y266" s="48" t="s">
        <v>4065</v>
      </c>
      <c r="Z266" s="48" t="s">
        <v>4066</v>
      </c>
      <c r="AA266" s="48" t="s">
        <v>4067</v>
      </c>
      <c r="AB266" s="48" t="s">
        <v>4227</v>
      </c>
      <c r="AC266" s="48" t="s">
        <v>4228</v>
      </c>
      <c r="AD266" s="48" t="s">
        <v>4229</v>
      </c>
    </row>
    <row r="267" spans="1:30" ht="15" hidden="1" customHeight="1">
      <c r="A267" s="45"/>
      <c r="B267" s="51" t="s">
        <v>4324</v>
      </c>
      <c r="C267" s="62">
        <v>69</v>
      </c>
      <c r="D267" s="48" t="s">
        <v>382</v>
      </c>
      <c r="E267" s="48" t="s">
        <v>383</v>
      </c>
      <c r="F267" s="48" t="s">
        <v>384</v>
      </c>
      <c r="G267" s="48" t="s">
        <v>2228</v>
      </c>
      <c r="H267" s="48" t="s">
        <v>2229</v>
      </c>
      <c r="I267" s="48" t="s">
        <v>2230</v>
      </c>
      <c r="J267" s="48" t="s">
        <v>2598</v>
      </c>
      <c r="K267" s="48" t="s">
        <v>2599</v>
      </c>
      <c r="L267" s="48" t="s">
        <v>2600</v>
      </c>
      <c r="M267" s="48" t="s">
        <v>2760</v>
      </c>
      <c r="N267" s="48" t="s">
        <v>2761</v>
      </c>
      <c r="O267" s="48" t="s">
        <v>2762</v>
      </c>
      <c r="P267" s="48" t="s">
        <v>3151</v>
      </c>
      <c r="Q267" s="48" t="s">
        <v>3152</v>
      </c>
      <c r="R267" s="48" t="s">
        <v>3153</v>
      </c>
      <c r="S267" s="48" t="s">
        <v>3521</v>
      </c>
      <c r="T267" s="48" t="s">
        <v>3522</v>
      </c>
      <c r="U267" s="48" t="s">
        <v>3523</v>
      </c>
      <c r="V267" s="48" t="s">
        <v>3683</v>
      </c>
      <c r="W267" s="48" t="s">
        <v>3684</v>
      </c>
      <c r="X267" s="48" t="s">
        <v>3685</v>
      </c>
      <c r="Y267" s="48" t="s">
        <v>4068</v>
      </c>
      <c r="Z267" s="48" t="s">
        <v>4069</v>
      </c>
      <c r="AA267" s="48" t="s">
        <v>4070</v>
      </c>
      <c r="AB267" s="48" t="s">
        <v>4230</v>
      </c>
      <c r="AC267" s="48" t="s">
        <v>4231</v>
      </c>
      <c r="AD267" s="48" t="s">
        <v>4232</v>
      </c>
    </row>
    <row r="268" spans="1:30" ht="15" hidden="1" customHeight="1">
      <c r="A268" s="45"/>
      <c r="B268" s="51" t="s">
        <v>4325</v>
      </c>
      <c r="C268" s="62">
        <v>70</v>
      </c>
      <c r="D268" s="48" t="s">
        <v>385</v>
      </c>
      <c r="E268" s="48" t="s">
        <v>386</v>
      </c>
      <c r="F268" s="48" t="s">
        <v>387</v>
      </c>
      <c r="G268" s="48" t="s">
        <v>2231</v>
      </c>
      <c r="H268" s="48" t="s">
        <v>2232</v>
      </c>
      <c r="I268" s="48" t="s">
        <v>2233</v>
      </c>
      <c r="J268" s="48" t="s">
        <v>2601</v>
      </c>
      <c r="K268" s="48" t="s">
        <v>2602</v>
      </c>
      <c r="L268" s="48" t="s">
        <v>2603</v>
      </c>
      <c r="M268" s="48" t="s">
        <v>2763</v>
      </c>
      <c r="N268" s="48" t="s">
        <v>2764</v>
      </c>
      <c r="O268" s="48" t="s">
        <v>2765</v>
      </c>
      <c r="P268" s="48" t="s">
        <v>3154</v>
      </c>
      <c r="Q268" s="48" t="s">
        <v>3155</v>
      </c>
      <c r="R268" s="48" t="s">
        <v>3156</v>
      </c>
      <c r="S268" s="48" t="s">
        <v>3524</v>
      </c>
      <c r="T268" s="48" t="s">
        <v>3525</v>
      </c>
      <c r="U268" s="48" t="s">
        <v>3526</v>
      </c>
      <c r="V268" s="48" t="s">
        <v>3686</v>
      </c>
      <c r="W268" s="48" t="s">
        <v>3687</v>
      </c>
      <c r="X268" s="48" t="s">
        <v>3688</v>
      </c>
      <c r="Y268" s="48" t="s">
        <v>4071</v>
      </c>
      <c r="Z268" s="48" t="s">
        <v>4072</v>
      </c>
      <c r="AA268" s="48" t="s">
        <v>4073</v>
      </c>
      <c r="AB268" s="48" t="s">
        <v>4236</v>
      </c>
      <c r="AC268" s="48" t="s">
        <v>4237</v>
      </c>
      <c r="AD268" s="48" t="s">
        <v>4238</v>
      </c>
    </row>
    <row r="269" spans="1:30" ht="15" hidden="1" customHeight="1">
      <c r="A269" s="45"/>
      <c r="B269" s="45" t="s">
        <v>4347</v>
      </c>
      <c r="C269" s="62">
        <v>71</v>
      </c>
      <c r="D269" s="48" t="s">
        <v>388</v>
      </c>
      <c r="E269" s="48" t="s">
        <v>389</v>
      </c>
      <c r="F269" s="48" t="s">
        <v>390</v>
      </c>
      <c r="G269" s="48" t="s">
        <v>2234</v>
      </c>
      <c r="H269" s="48" t="s">
        <v>2235</v>
      </c>
      <c r="I269" s="48" t="s">
        <v>2236</v>
      </c>
      <c r="J269" s="48" t="s">
        <v>2604</v>
      </c>
      <c r="K269" s="48" t="s">
        <v>2605</v>
      </c>
      <c r="L269" s="48" t="s">
        <v>2606</v>
      </c>
      <c r="M269" s="48" t="s">
        <v>2766</v>
      </c>
      <c r="N269" s="48" t="s">
        <v>2767</v>
      </c>
      <c r="O269" s="48" t="s">
        <v>2768</v>
      </c>
      <c r="P269" s="48" t="s">
        <v>3157</v>
      </c>
      <c r="Q269" s="48" t="s">
        <v>3158</v>
      </c>
      <c r="R269" s="48" t="s">
        <v>3159</v>
      </c>
      <c r="S269" s="48" t="s">
        <v>3527</v>
      </c>
      <c r="T269" s="48" t="s">
        <v>3528</v>
      </c>
      <c r="U269" s="48" t="s">
        <v>3529</v>
      </c>
      <c r="V269" s="48" t="s">
        <v>3689</v>
      </c>
      <c r="W269" s="48" t="s">
        <v>3690</v>
      </c>
      <c r="X269" s="48" t="s">
        <v>3691</v>
      </c>
      <c r="Y269" s="48" t="s">
        <v>4074</v>
      </c>
      <c r="Z269" s="48" t="s">
        <v>4075</v>
      </c>
      <c r="AA269" s="48" t="s">
        <v>4076</v>
      </c>
      <c r="AB269" s="48" t="s">
        <v>4239</v>
      </c>
      <c r="AC269" s="48" t="s">
        <v>4240</v>
      </c>
      <c r="AD269" s="48" t="s">
        <v>4241</v>
      </c>
    </row>
    <row r="270" spans="1:30" ht="15" hidden="1" customHeight="1">
      <c r="A270" s="45"/>
      <c r="B270" s="51" t="s">
        <v>4327</v>
      </c>
      <c r="C270" s="62">
        <v>72</v>
      </c>
      <c r="D270" s="48" t="s">
        <v>391</v>
      </c>
      <c r="E270" s="48" t="s">
        <v>392</v>
      </c>
      <c r="F270" s="48" t="s">
        <v>393</v>
      </c>
      <c r="G270" s="48" t="s">
        <v>2237</v>
      </c>
      <c r="H270" s="48" t="s">
        <v>2238</v>
      </c>
      <c r="I270" s="48" t="s">
        <v>2239</v>
      </c>
      <c r="J270" s="48" t="s">
        <v>2607</v>
      </c>
      <c r="K270" s="48" t="s">
        <v>2608</v>
      </c>
      <c r="L270" s="48" t="s">
        <v>2609</v>
      </c>
      <c r="M270" s="48" t="s">
        <v>2769</v>
      </c>
      <c r="N270" s="48" t="s">
        <v>2770</v>
      </c>
      <c r="O270" s="48" t="s">
        <v>2771</v>
      </c>
      <c r="P270" s="48" t="s">
        <v>3160</v>
      </c>
      <c r="Q270" s="48" t="s">
        <v>3161</v>
      </c>
      <c r="R270" s="48" t="s">
        <v>3162</v>
      </c>
      <c r="S270" s="48" t="s">
        <v>3530</v>
      </c>
      <c r="T270" s="48" t="s">
        <v>3531</v>
      </c>
      <c r="U270" s="48" t="s">
        <v>3532</v>
      </c>
      <c r="V270" s="48" t="s">
        <v>3692</v>
      </c>
      <c r="W270" s="48" t="s">
        <v>3693</v>
      </c>
      <c r="X270" s="48" t="s">
        <v>3694</v>
      </c>
      <c r="Y270" s="48" t="s">
        <v>4077</v>
      </c>
      <c r="Z270" s="48" t="s">
        <v>4078</v>
      </c>
      <c r="AA270" s="48" t="s">
        <v>4079</v>
      </c>
      <c r="AB270" s="48" t="s">
        <v>4242</v>
      </c>
      <c r="AC270" s="48" t="s">
        <v>4243</v>
      </c>
      <c r="AD270" s="48" t="s">
        <v>4244</v>
      </c>
    </row>
    <row r="271" spans="1:30" ht="15" hidden="1" customHeight="1">
      <c r="A271" s="45"/>
      <c r="B271" s="51" t="s">
        <v>4328</v>
      </c>
      <c r="C271" s="62">
        <v>73</v>
      </c>
      <c r="D271" s="48" t="s">
        <v>394</v>
      </c>
      <c r="E271" s="48" t="s">
        <v>395</v>
      </c>
      <c r="F271" s="48" t="s">
        <v>396</v>
      </c>
      <c r="G271" s="48" t="s">
        <v>2240</v>
      </c>
      <c r="H271" s="48" t="s">
        <v>2241</v>
      </c>
      <c r="I271" s="48" t="s">
        <v>2242</v>
      </c>
      <c r="J271" s="48" t="s">
        <v>2610</v>
      </c>
      <c r="K271" s="48" t="s">
        <v>2611</v>
      </c>
      <c r="L271" s="48" t="s">
        <v>2612</v>
      </c>
      <c r="M271" s="48" t="s">
        <v>2772</v>
      </c>
      <c r="N271" s="48" t="s">
        <v>2773</v>
      </c>
      <c r="O271" s="48" t="s">
        <v>2774</v>
      </c>
      <c r="P271" s="48" t="s">
        <v>3163</v>
      </c>
      <c r="Q271" s="48" t="s">
        <v>3164</v>
      </c>
      <c r="R271" s="48" t="s">
        <v>3165</v>
      </c>
      <c r="S271" s="48" t="s">
        <v>3533</v>
      </c>
      <c r="T271" s="48" t="s">
        <v>3534</v>
      </c>
      <c r="U271" s="48" t="s">
        <v>3535</v>
      </c>
      <c r="V271" s="48" t="s">
        <v>3695</v>
      </c>
      <c r="W271" s="48" t="s">
        <v>3696</v>
      </c>
      <c r="X271" s="48" t="s">
        <v>3697</v>
      </c>
      <c r="Y271" s="48" t="s">
        <v>4080</v>
      </c>
      <c r="Z271" s="48" t="s">
        <v>4081</v>
      </c>
      <c r="AA271" s="48" t="s">
        <v>4082</v>
      </c>
      <c r="AB271" s="48" t="s">
        <v>4245</v>
      </c>
      <c r="AC271" s="48" t="s">
        <v>4246</v>
      </c>
      <c r="AD271" s="48" t="s">
        <v>4247</v>
      </c>
    </row>
    <row r="272" spans="1:30" ht="15" hidden="1" customHeight="1">
      <c r="A272" s="45"/>
      <c r="B272" s="51" t="s">
        <v>4329</v>
      </c>
      <c r="C272" s="62">
        <v>74</v>
      </c>
      <c r="D272" s="48" t="s">
        <v>397</v>
      </c>
      <c r="E272" s="48" t="s">
        <v>398</v>
      </c>
      <c r="F272" s="48" t="s">
        <v>399</v>
      </c>
      <c r="G272" s="48" t="s">
        <v>2243</v>
      </c>
      <c r="H272" s="48" t="s">
        <v>2244</v>
      </c>
      <c r="I272" s="48" t="s">
        <v>2245</v>
      </c>
      <c r="J272" s="48" t="s">
        <v>2613</v>
      </c>
      <c r="K272" s="48" t="s">
        <v>2614</v>
      </c>
      <c r="L272" s="48" t="s">
        <v>2615</v>
      </c>
      <c r="M272" s="48" t="s">
        <v>2775</v>
      </c>
      <c r="N272" s="48" t="s">
        <v>2776</v>
      </c>
      <c r="O272" s="48" t="s">
        <v>2777</v>
      </c>
      <c r="P272" s="48" t="s">
        <v>3166</v>
      </c>
      <c r="Q272" s="48" t="s">
        <v>3167</v>
      </c>
      <c r="R272" s="48" t="s">
        <v>3168</v>
      </c>
      <c r="S272" s="48" t="s">
        <v>3536</v>
      </c>
      <c r="T272" s="48" t="s">
        <v>3537</v>
      </c>
      <c r="U272" s="48" t="s">
        <v>3538</v>
      </c>
      <c r="V272" s="48" t="s">
        <v>3698</v>
      </c>
      <c r="W272" s="48" t="s">
        <v>3699</v>
      </c>
      <c r="X272" s="48" t="s">
        <v>3700</v>
      </c>
      <c r="Y272" s="48" t="s">
        <v>4083</v>
      </c>
      <c r="Z272" s="48" t="s">
        <v>4084</v>
      </c>
      <c r="AA272" s="48" t="s">
        <v>4085</v>
      </c>
      <c r="AB272" s="48" t="s">
        <v>4248</v>
      </c>
      <c r="AC272" s="48" t="s">
        <v>4249</v>
      </c>
      <c r="AD272" s="48" t="s">
        <v>4250</v>
      </c>
    </row>
    <row r="273" spans="1:30" ht="15" hidden="1" customHeight="1">
      <c r="A273" s="45"/>
      <c r="B273" s="45" t="s">
        <v>4330</v>
      </c>
      <c r="C273" s="62">
        <v>75</v>
      </c>
      <c r="D273" s="48" t="s">
        <v>400</v>
      </c>
      <c r="E273" s="48" t="s">
        <v>401</v>
      </c>
      <c r="F273" s="48" t="s">
        <v>402</v>
      </c>
      <c r="G273" s="48" t="s">
        <v>2246</v>
      </c>
      <c r="H273" s="48" t="s">
        <v>2247</v>
      </c>
      <c r="I273" s="48" t="s">
        <v>2248</v>
      </c>
      <c r="J273" s="48" t="s">
        <v>2616</v>
      </c>
      <c r="K273" s="48" t="s">
        <v>2617</v>
      </c>
      <c r="L273" s="48" t="s">
        <v>2618</v>
      </c>
      <c r="M273" s="48" t="s">
        <v>2778</v>
      </c>
      <c r="N273" s="48" t="s">
        <v>2779</v>
      </c>
      <c r="O273" s="48" t="s">
        <v>2780</v>
      </c>
      <c r="P273" s="48" t="s">
        <v>3169</v>
      </c>
      <c r="Q273" s="48" t="s">
        <v>3170</v>
      </c>
      <c r="R273" s="48" t="s">
        <v>3171</v>
      </c>
      <c r="S273" s="48" t="s">
        <v>3539</v>
      </c>
      <c r="T273" s="48" t="s">
        <v>3540</v>
      </c>
      <c r="U273" s="48" t="s">
        <v>3541</v>
      </c>
      <c r="V273" s="48" t="s">
        <v>3701</v>
      </c>
      <c r="W273" s="48" t="s">
        <v>3702</v>
      </c>
      <c r="X273" s="48" t="s">
        <v>3703</v>
      </c>
      <c r="Y273" s="48" t="s">
        <v>4086</v>
      </c>
      <c r="Z273" s="48" t="s">
        <v>4087</v>
      </c>
      <c r="AA273" s="48" t="s">
        <v>4088</v>
      </c>
      <c r="AB273" s="48" t="s">
        <v>4251</v>
      </c>
      <c r="AC273" s="48" t="s">
        <v>4252</v>
      </c>
      <c r="AD273" s="48" t="s">
        <v>4253</v>
      </c>
    </row>
    <row r="274" spans="1:30" ht="15" hidden="1" customHeight="1">
      <c r="A274" s="53" t="s">
        <v>4289</v>
      </c>
      <c r="B274" s="54"/>
      <c r="C274" s="62">
        <v>76</v>
      </c>
      <c r="D274" s="48" t="s">
        <v>370</v>
      </c>
      <c r="E274" s="48" t="s">
        <v>371</v>
      </c>
      <c r="F274" s="48" t="s">
        <v>372</v>
      </c>
      <c r="G274" s="48" t="s">
        <v>2216</v>
      </c>
      <c r="H274" s="48" t="s">
        <v>2217</v>
      </c>
      <c r="I274" s="48" t="s">
        <v>2218</v>
      </c>
      <c r="J274" s="48" t="s">
        <v>2586</v>
      </c>
      <c r="K274" s="48" t="s">
        <v>2587</v>
      </c>
      <c r="L274" s="48" t="s">
        <v>2588</v>
      </c>
      <c r="M274" s="48" t="s">
        <v>2748</v>
      </c>
      <c r="N274" s="48" t="s">
        <v>2749</v>
      </c>
      <c r="O274" s="48" t="s">
        <v>2750</v>
      </c>
      <c r="P274" s="48" t="s">
        <v>3139</v>
      </c>
      <c r="Q274" s="48" t="s">
        <v>3140</v>
      </c>
      <c r="R274" s="48" t="s">
        <v>3141</v>
      </c>
      <c r="S274" s="48" t="s">
        <v>3301</v>
      </c>
      <c r="T274" s="48" t="s">
        <v>3510</v>
      </c>
      <c r="U274" s="48" t="s">
        <v>3511</v>
      </c>
      <c r="V274" s="48" t="s">
        <v>3671</v>
      </c>
      <c r="W274" s="48" t="s">
        <v>3672</v>
      </c>
      <c r="X274" s="48" t="s">
        <v>3673</v>
      </c>
      <c r="Y274" s="48" t="s">
        <v>4056</v>
      </c>
      <c r="Z274" s="48" t="s">
        <v>4057</v>
      </c>
      <c r="AA274" s="48" t="s">
        <v>4058</v>
      </c>
      <c r="AB274" s="48" t="s">
        <v>4218</v>
      </c>
      <c r="AC274" s="48" t="s">
        <v>4219</v>
      </c>
      <c r="AD274" s="48" t="s">
        <v>4220</v>
      </c>
    </row>
    <row r="275" spans="1:30" ht="15" hidden="1" customHeight="1"/>
    <row r="276" spans="1:30" ht="15" hidden="1" customHeight="1"/>
  </sheetData>
  <mergeCells count="25">
    <mergeCell ref="Y195:AA195"/>
    <mergeCell ref="AB195:AD195"/>
    <mergeCell ref="V111:X111"/>
    <mergeCell ref="Y111:AA111"/>
    <mergeCell ref="AB111:AD111"/>
    <mergeCell ref="S195:U195"/>
    <mergeCell ref="V195:X195"/>
    <mergeCell ref="D111:F111"/>
    <mergeCell ref="G111:I111"/>
    <mergeCell ref="J111:L111"/>
    <mergeCell ref="M111:O111"/>
    <mergeCell ref="P111:R111"/>
    <mergeCell ref="S111:U111"/>
    <mergeCell ref="D195:F195"/>
    <mergeCell ref="G195:I195"/>
    <mergeCell ref="J195:L195"/>
    <mergeCell ref="M195:O195"/>
    <mergeCell ref="P195:R195"/>
    <mergeCell ref="C10:E10"/>
    <mergeCell ref="G10:I10"/>
    <mergeCell ref="B5:K5"/>
    <mergeCell ref="B6:K6"/>
    <mergeCell ref="L6:T6"/>
    <mergeCell ref="A8:H8"/>
    <mergeCell ref="L8:R8"/>
  </mergeCells>
  <dataValidations count="1">
    <dataValidation type="list" allowBlank="1" showInputMessage="1" showErrorMessage="1" sqref="C10:E10" xr:uid="{C3450A73-1097-48A8-8BB4-D7FFBC0E48C4}">
      <formula1>$B$94:$B$102</formula1>
    </dataValidation>
  </dataValidations>
  <hyperlinks>
    <hyperlink ref="A93" r:id="rId1" display="http://www.abs.gov.au/websitedbs/d3310114.nsf/Home/©+Copyright?OpenDocument" xr:uid="{84FADC66-1278-4E8A-881B-5D5A2B047966}"/>
    <hyperlink ref="G199" location="A126275162V" display="A126275162V" xr:uid="{8A2DBE40-B347-47B6-8C11-BE902B28B27A}"/>
    <hyperlink ref="H199" location="A126298490J" display="A126298490J" xr:uid="{A9B9CD23-C3D6-4B43-B80F-332FEC3338BF}"/>
    <hyperlink ref="I199" location="A126286826C" display="A126286826C" xr:uid="{34CA5E39-7819-44C6-A963-E6D0D5632915}"/>
    <hyperlink ref="G205" location="A126275090V" display="A126275090V" xr:uid="{5111EEC1-54C4-455C-9837-CFD035A5A9B5}"/>
    <hyperlink ref="H205" location="A126298418R" display="A126298418R" xr:uid="{1F0FAF3B-4261-43A6-A6AA-4EDD5531422B}"/>
    <hyperlink ref="I205" location="A126286754C" display="A126286754C" xr:uid="{9CD387B2-1888-40B9-ACA0-F89D281CC280}"/>
    <hyperlink ref="G209" location="A126275166C" display="A126275166C" xr:uid="{624999EF-9FE7-4140-B9F3-5C463F9B2009}"/>
    <hyperlink ref="H209" location="A126298494T" display="A126298494T" xr:uid="{7863DFCA-9E1C-4813-8692-612A0DDA6AFC}"/>
    <hyperlink ref="I209" location="A126286830V" display="A126286830V" xr:uid="{28B11448-CCA2-498D-9C3D-277786D1A47C}"/>
    <hyperlink ref="G210" location="A126275170V" display="A126275170V" xr:uid="{D6C91181-CB6D-4D75-8774-1920BA5309B6}"/>
    <hyperlink ref="H210" location="A126298498A" display="A126298498A" xr:uid="{5C2F3D03-809B-442F-8389-68F81FF88B21}"/>
    <hyperlink ref="I210" location="A126286834C" display="A126286834C" xr:uid="{FDFD5953-04C2-42DC-BFAB-A37DFA48D927}"/>
    <hyperlink ref="G212" location="A126275094C" display="A126275094C" xr:uid="{39C8AC56-0E62-4A0E-B7E4-8BD227F8ACA0}"/>
    <hyperlink ref="H212" location="A126298422F" display="A126298422F" xr:uid="{7C6CD151-05F9-41BE-8B0F-48D6CBCDF6C9}"/>
    <hyperlink ref="I212" location="A126286758L" display="A126286758L" xr:uid="{9F95C79B-0A7C-4564-AEC9-13EC110CB5D9}"/>
    <hyperlink ref="G213" location="A126275098L" display="A126275098L" xr:uid="{1934AA79-18AC-49CB-880D-7D9EE05BCC80}"/>
    <hyperlink ref="H213" location="A126298426R" display="A126298426R" xr:uid="{1F79F40E-34C9-4283-BEE9-71D8EB9FD6E2}"/>
    <hyperlink ref="I213" location="A126286762C" display="A126286762C" xr:uid="{2604C578-5024-4AE5-9F98-14AA3BDEAF66}"/>
    <hyperlink ref="G215" location="A126275138V" display="A126275138V" xr:uid="{89F7F465-2C97-4125-AF2D-6B037CFDBD2A}"/>
    <hyperlink ref="H215" location="A126298466J" display="A126298466J" xr:uid="{3F34EF0C-8DF5-4A37-A04C-8D905C347D08}"/>
    <hyperlink ref="I215" location="A126286802K" display="A126286802K" xr:uid="{B296705D-2F54-4649-8EEF-A3BF3F520815}"/>
    <hyperlink ref="G216" location="A126275054K" display="A126275054K" xr:uid="{EF4A6850-C6D8-47CB-9D4A-0F6B8127DCBE}"/>
    <hyperlink ref="H216" location="A126298382X" display="A126298382X" xr:uid="{5D6F4A88-BA23-4E60-A74B-38CAFF7CB600}"/>
    <hyperlink ref="I216" location="A126286718V" display="A126286718V" xr:uid="{D3620C6E-B78F-4A24-AD41-46B15AD5A3A6}"/>
    <hyperlink ref="G217" location="A126275174C" display="A126275174C" xr:uid="{306AE73C-E872-4A44-9B27-51A7770D5993}"/>
    <hyperlink ref="H217" location="A126298502F" display="A126298502F" xr:uid="{D9A3CD29-EFD2-483A-A3E7-B3EA066326D3}"/>
    <hyperlink ref="I217" location="A126286838L" display="A126286838L" xr:uid="{B184AF92-C7B0-4C52-9A17-514A631BE01B}"/>
    <hyperlink ref="G218" location="A126275142K" display="A126275142K" xr:uid="{829E9110-5667-412A-92BE-6B5F71D495B2}"/>
    <hyperlink ref="H218" location="A126298470X" display="A126298470X" xr:uid="{18C110BC-A1B1-41CB-85F2-F7149AE6A564}"/>
    <hyperlink ref="I218" location="A126286806V" display="A126286806V" xr:uid="{49ACD0A0-7D7E-4FD5-A41B-4B91727ACECB}"/>
    <hyperlink ref="G219" location="A126275186L" display="A126275186L" xr:uid="{16CFF411-35BF-4C12-A332-D99A22402502}"/>
    <hyperlink ref="H219" location="A126298514R" display="A126298514R" xr:uid="{A0E766A2-8EEB-4C44-B5D1-47DDCA6FB0D2}"/>
    <hyperlink ref="I219" location="A126286850C" display="A126286850C" xr:uid="{5844B326-B9E6-4489-A120-500EA5BDDA05}"/>
    <hyperlink ref="G220" location="A126275058V" display="A126275058V" xr:uid="{6389FA76-C74F-45FA-945B-9261F4B3E3CF}"/>
    <hyperlink ref="H220" location="A126298386J" display="A126298386J" xr:uid="{1431D9B1-A0DC-43D8-AF28-77E956F83D56}"/>
    <hyperlink ref="I220" location="A126286722K" display="A126286722K" xr:uid="{38DF6EE2-2388-434B-B2A9-E9439948AC5F}"/>
    <hyperlink ref="G221" location="A126274994T" display="A126274994T" xr:uid="{7B2508BD-601A-4699-9C60-A5DD1D23EACC}"/>
    <hyperlink ref="H221" location="A126298322W" display="A126298322W" xr:uid="{20CF4010-3710-4659-B0FE-D2C8B9F8B85F}"/>
    <hyperlink ref="I221" location="A126286658C" display="A126286658C" xr:uid="{2092FC27-AE86-4B15-8876-8B67363771AF}"/>
    <hyperlink ref="G222" location="A126275022T" display="A126275022T" xr:uid="{3084389B-63C8-42FC-A856-176159F3552A}"/>
    <hyperlink ref="H222" location="A126298350F" display="A126298350F" xr:uid="{71DA4923-BBE0-4269-838C-96BEADFF6288}"/>
    <hyperlink ref="I222" location="A126286686L" display="A126286686L" xr:uid="{70B00C0E-9B56-49E3-AD0F-3C3B2306FB57}"/>
    <hyperlink ref="G223" location="A126275102T" display="A126275102T" xr:uid="{0093466E-BD91-4C26-9A06-185C31F09503}"/>
    <hyperlink ref="H223" location="A126298430F" display="A126298430F" xr:uid="{D1B6B7CF-7672-4E2F-B8E8-D7ACA8E9CD7D}"/>
    <hyperlink ref="I223" location="A126286766L" display="A126286766L" xr:uid="{B7BA8CD4-47A4-4D4D-9FF0-6B5B22DBECFB}"/>
    <hyperlink ref="G225" location="A126275026A" display="A126275026A" xr:uid="{A4A03092-65E3-42A8-84FE-BB5BC3478A35}"/>
    <hyperlink ref="H225" location="A126298354R" display="A126298354R" xr:uid="{C20286EE-7937-4FCA-B681-A005855C9562}"/>
    <hyperlink ref="I225" location="A126286690C" display="A126286690C" xr:uid="{3F166B31-C5A6-4DE9-9AE3-0D2066A70520}"/>
    <hyperlink ref="G226" location="A126275106A" display="A126275106A" xr:uid="{9F49E518-B01B-4681-85D2-10BA3AFDCB41}"/>
    <hyperlink ref="H226" location="A126298434R" display="A126298434R" xr:uid="{919B005A-6FDD-46EE-9249-5DB7246038F9}"/>
    <hyperlink ref="I226" location="A126286770C" display="A126286770C" xr:uid="{FFDCBC54-8859-41BA-9EF4-A7BD5B9CAC22}"/>
    <hyperlink ref="G204" location="A126275110T" display="A126275110T" xr:uid="{FA78CAED-6BA5-4678-AC51-399DA36E0135}"/>
    <hyperlink ref="H204" location="A126298438X" display="A126298438X" xr:uid="{DAFD8A27-4A95-4447-893A-31BA94F45B9D}"/>
    <hyperlink ref="I204" location="A126286774L" display="A126286774L" xr:uid="{F58E1524-C704-4845-A745-058B90CC9DEB}"/>
    <hyperlink ref="G200" location="A126275190C" display="A126275190C" xr:uid="{2BCDFE44-D00F-4042-BCE9-32A13CAA2912}"/>
    <hyperlink ref="H200" location="A126298518X" display="A126298518X" xr:uid="{4E3980CD-7A7A-446F-82CB-2DB6741DA238}"/>
    <hyperlink ref="I200" location="A126286854L" display="A126286854L" xr:uid="{B8A7DE6F-0D8A-4E83-BD2D-CA3D006E37FB}"/>
    <hyperlink ref="G230" location="A126274998A" display="A126274998A" xr:uid="{1828674A-D7F9-406F-BBDC-64B0C4F59C07}"/>
    <hyperlink ref="H230" location="A126298326F" display="A126298326F" xr:uid="{8BF850FE-3079-4B2B-81EE-FDC6062CE1D8}"/>
    <hyperlink ref="I230" location="A126286662V" display="A126286662V" xr:uid="{BFB76056-E797-4515-B796-7187124443ED}"/>
    <hyperlink ref="G235" location="A126275178L" display="A126275178L" xr:uid="{E5961879-69D9-4967-ABFD-71773F1F05D1}"/>
    <hyperlink ref="H235" location="A126298506R" display="A126298506R" xr:uid="{EEDF92A4-7EC3-43E7-A510-FFECCBC82F62}"/>
    <hyperlink ref="I235" location="A126286842C" display="A126286842C" xr:uid="{8C088C4D-2864-4298-AA2D-06C620E9ED14}"/>
    <hyperlink ref="G236" location="A126275182C" display="A126275182C" xr:uid="{8D603DB1-5232-441D-822B-C382C5C6F4FB}"/>
    <hyperlink ref="H236" location="A126298510F" display="A126298510F" xr:uid="{B9A7C6F2-F1C4-466A-9824-0EED7868BDEB}"/>
    <hyperlink ref="I236" location="A126286846L" display="A126286846L" xr:uid="{C95AAE58-9599-4D2D-9B5F-F91DD5277FF7}"/>
    <hyperlink ref="G237" location="A126275002J" display="A126275002J" xr:uid="{86DD2C5A-D44B-4D78-9BD2-823D70BE742B}"/>
    <hyperlink ref="H237" location="A126298330W" display="A126298330W" xr:uid="{53704000-2F89-423A-B873-450D5EF84599}"/>
    <hyperlink ref="I237" location="A126286666C" display="A126286666C" xr:uid="{CCDCFA7F-CC64-45CB-B630-E46CC36EE7DE}"/>
    <hyperlink ref="G239" location="A126275062K" display="A126275062K" xr:uid="{E4637948-509B-4DF6-8349-F98B6A57BFBB}"/>
    <hyperlink ref="H239" location="A126298390X" display="A126298390X" xr:uid="{5C557455-0FDC-4E18-9FD4-EC243D4FE18E}"/>
    <hyperlink ref="I239" location="A126286726V" display="A126286726V" xr:uid="{548AEAA3-8BFD-4A94-AD5A-310E767D2B03}"/>
    <hyperlink ref="G240" location="A126275114A" display="A126275114A" xr:uid="{CD566BCF-7FA1-4656-BB02-0E3535BBDAF1}"/>
    <hyperlink ref="H240" location="A126298442R" display="A126298442R" xr:uid="{789F28B5-BAC2-495B-86D0-DB5614B5D559}"/>
    <hyperlink ref="I240" location="A126286778W" display="A126286778W" xr:uid="{9D517FED-B995-4DC3-8A07-1461FF511830}"/>
    <hyperlink ref="G241" location="A126275194L" display="A126275194L" xr:uid="{1456D3AB-C4BA-4D0C-B304-000023C311C2}"/>
    <hyperlink ref="H241" location="A126298522R" display="A126298522R" xr:uid="{5B3822F2-2CC0-4858-BB41-D6460E926B29}"/>
    <hyperlink ref="I241" location="A126286858W" display="A126286858W" xr:uid="{F6BF3678-7C39-4A85-A1AC-72C051ECE435}"/>
    <hyperlink ref="G242" location="A126275006T" display="A126275006T" xr:uid="{80525077-1086-411D-A978-3C2066D46F2E}"/>
    <hyperlink ref="H242" location="A126298334F" display="A126298334F" xr:uid="{4939D201-75CA-4724-87A4-1A13915D6449}"/>
    <hyperlink ref="I242" location="A126286670V" display="A126286670V" xr:uid="{5E0EE819-8D71-4005-A91D-ABDC95E86C49}"/>
    <hyperlink ref="G243" location="A126275146V" display="A126275146V" xr:uid="{095C3A87-22AF-4367-A0FA-9F0089B23B21}"/>
    <hyperlink ref="H243" location="A126298474J" display="A126298474J" xr:uid="{5F976532-98E0-4233-B8C5-866471177FF7}"/>
    <hyperlink ref="I243" location="A126286810K" display="A126286810K" xr:uid="{301B7B74-FB87-4EDB-91AA-CDF70D5D2C67}"/>
    <hyperlink ref="G244" location="A126275150K" display="A126275150K" xr:uid="{FEB68C2F-6989-4F65-AF7A-1BD82784D14F}"/>
    <hyperlink ref="H244" location="A126298478T" display="A126298478T" xr:uid="{6260CA88-AFE3-4013-A41A-85699E0698D3}"/>
    <hyperlink ref="I244" location="A126286814V" display="A126286814V" xr:uid="{28CAA124-4D04-4304-8941-B25BDE3CD1C7}"/>
    <hyperlink ref="G245" location="A126275038K" display="A126275038K" xr:uid="{CA8F9CD6-69C1-460F-8CAE-2AB116F08453}"/>
    <hyperlink ref="H245" location="A126298366X" display="A126298366X" xr:uid="{76C71049-AC4F-471D-99DC-4615BC5255E0}"/>
    <hyperlink ref="I245" location="A126286702A" display="A126286702A" xr:uid="{1D0C833D-0AB6-4243-BFD6-BC2CE1CDFA98}"/>
    <hyperlink ref="G246" location="A126275010J" display="A126275010J" xr:uid="{280D7570-67B4-422B-9E9C-349E60DE8D84}"/>
    <hyperlink ref="H246" location="A126298338R" display="A126298338R" xr:uid="{3AF54B74-DA03-4CBE-AF61-6011EFE3149D}"/>
    <hyperlink ref="I246" location="A126286674C" display="A126286674C" xr:uid="{53350109-F347-4F89-8C1D-089C98431757}"/>
    <hyperlink ref="G247" location="A126275066V" display="A126275066V" xr:uid="{493AA9F3-5199-4A11-B0DF-406672133A66}"/>
    <hyperlink ref="H247" location="A126298394J" display="A126298394J" xr:uid="{AEEE583D-1663-4C04-B1FC-6B66CFB0A8BF}"/>
    <hyperlink ref="I247" location="A126286730K" display="A126286730K" xr:uid="{ABE7E11A-9E98-4E6B-8C4E-F2376BCC0A4C}"/>
    <hyperlink ref="G248" location="A126275030T" display="A126275030T" xr:uid="{9CCD1DE8-2DD7-4F20-8312-762DB5C7632C}"/>
    <hyperlink ref="H248" location="A126298358X" display="A126298358X" xr:uid="{1F657FAA-AFD4-47B3-AF91-A5A6AF1EF3D8}"/>
    <hyperlink ref="I248" location="A126286694L" display="A126286694L" xr:uid="{FFDAA1B1-7695-47D4-9FCE-64076177AE73}"/>
    <hyperlink ref="G250" location="A126275070K" display="A126275070K" xr:uid="{C313CF77-F344-44F3-9E1A-33E01E1A0AC8}"/>
    <hyperlink ref="H250" location="A126298398T" display="A126298398T" xr:uid="{AE3AD7EE-E70C-4125-A1F6-42CD177012FE}"/>
    <hyperlink ref="I250" location="A126286734V" display="A126286734V" xr:uid="{AC292CD3-5307-405E-8FD7-C72C85BE38E1}"/>
    <hyperlink ref="G251" location="A126275042A" display="A126275042A" xr:uid="{7C7E6105-1FD1-4CD4-9088-C6CA36494BD6}"/>
    <hyperlink ref="H251" location="A126298370R" display="A126298370R" xr:uid="{EB7FA7FD-5924-4E3D-AF27-B55A1EAC4FD9}"/>
    <hyperlink ref="I251" location="A126286706K" display="A126286706K" xr:uid="{96DF066B-9F26-4654-8D02-B57EBE4582C9}"/>
    <hyperlink ref="G253" location="A126275074V" display="A126275074V" xr:uid="{9EB279C4-697C-4127-8659-3D7C766CA73B}"/>
    <hyperlink ref="H253" location="A126298402W" display="A126298402W" xr:uid="{DF0BE7C3-BBAA-42BF-B6DF-3CED3C0CEE50}"/>
    <hyperlink ref="I253" location="A126286738C" display="A126286738C" xr:uid="{3846EFC0-BABC-4DCD-8BC1-66EB0C2C89D7}"/>
    <hyperlink ref="G254" location="A126275118K" display="A126275118K" xr:uid="{909E74FE-A8D1-40EA-8F2B-694DD33D0E03}"/>
    <hyperlink ref="H254" location="A126298446X" display="A126298446X" xr:uid="{50662C11-0A28-46D3-9C5A-7A399F0457D4}"/>
    <hyperlink ref="I254" location="A126286782L" display="A126286782L" xr:uid="{40359972-50C3-49F1-86C8-465E888AD649}"/>
    <hyperlink ref="G256" location="A126275078C" display="A126275078C" xr:uid="{A081AB75-2758-419B-868D-24D0B4BB89CB}"/>
    <hyperlink ref="H256" location="A126298406F" display="A126298406F" xr:uid="{05AAE100-B31D-4787-B0AA-1904026787DB}"/>
    <hyperlink ref="I256" location="A126286742V" display="A126286742V" xr:uid="{00E7398E-51AA-422B-B015-770FB236F1C4}"/>
    <hyperlink ref="G257" location="A126275046K" display="A126275046K" xr:uid="{17A73E1A-D18E-462B-89D3-D39FBCFF48FC}"/>
    <hyperlink ref="H257" location="A126298374X" display="A126298374X" xr:uid="{B2790F2B-9BA4-4B27-A19B-B55551ADBAC6}"/>
    <hyperlink ref="I257" location="A126286710A" display="A126286710A" xr:uid="{0FD9965C-E342-47F7-800B-32DC61E3D1C9}"/>
    <hyperlink ref="G258" location="A126275154V" display="A126275154V" xr:uid="{7774EF89-4456-49A4-A851-76A517FF4901}"/>
    <hyperlink ref="H258" location="A126298482J" display="A126298482J" xr:uid="{E2106FB5-48F4-43AC-8F08-5334F103F6B6}"/>
    <hyperlink ref="I258" location="A126286818C" display="A126286818C" xr:uid="{11DBD58B-0C3C-4D70-9ED9-34DFB435BA3E}"/>
    <hyperlink ref="G259" location="A126275122A" display="A126275122A" xr:uid="{05FF5AA5-9094-437E-99AA-8B0F697E0F6C}"/>
    <hyperlink ref="H259" location="A126298450R" display="A126298450R" xr:uid="{AB1BC895-311C-492E-87BC-20BCAC24A03D}"/>
    <hyperlink ref="I259" location="A126286786W" display="A126286786W" xr:uid="{9ED26B54-C25B-477C-9222-AF07DE75901F}"/>
    <hyperlink ref="G260" location="A126275126K" display="A126275126K" xr:uid="{62215A95-FE96-4092-B797-EEE23F9DC7D8}"/>
    <hyperlink ref="H260" location="A126298454X" display="A126298454X" xr:uid="{8C95B11D-9B96-411A-BC6A-7AF0775D03C4}"/>
    <hyperlink ref="I260" location="A126286790L" display="A126286790L" xr:uid="{654D0957-51D7-4EDF-9786-9F880A8CCF39}"/>
    <hyperlink ref="G231" location="A126275198W" display="A126275198W" xr:uid="{D21D329A-B7B1-4F79-8B6F-03887B067EC8}"/>
    <hyperlink ref="H231" location="A126298526X" display="A126298526X" xr:uid="{349A08FF-9038-4C7C-81BA-31C8BD1E50D6}"/>
    <hyperlink ref="I231" location="A126286862L" display="A126286862L" xr:uid="{2C1DA91B-E449-4329-A443-965DAA6F2A64}"/>
    <hyperlink ref="G264" location="A126275014T" display="A126275014T" xr:uid="{09D9E159-D918-4436-98E4-E001D9ED549B}"/>
    <hyperlink ref="H264" location="A126298342F" display="A126298342F" xr:uid="{2B5E4B1F-5646-43D7-9B84-EC93F8BB9CCD}"/>
    <hyperlink ref="I264" location="A126286678L" display="A126286678L" xr:uid="{240DA94C-1139-44C8-BAEA-46C5ED09D1A4}"/>
    <hyperlink ref="G265" location="A126275082V" display="A126275082V" xr:uid="{92A18817-1987-411C-9966-2F686A8BB4AD}"/>
    <hyperlink ref="H265" location="A126298410W" display="A126298410W" xr:uid="{1B765139-6443-4FAC-BC91-EDB4A251248D}"/>
    <hyperlink ref="I265" location="A126286746C" display="A126286746C" xr:uid="{36F3A116-2169-479D-963E-3424BCB4BA1A}"/>
    <hyperlink ref="G266" location="A126275034A" display="A126275034A" xr:uid="{668F4511-3933-4D41-9D44-CE06CC86A715}"/>
    <hyperlink ref="H266" location="A126298362R" display="A126298362R" xr:uid="{DD632854-89B4-4673-8DCC-9B35C1AFF247}"/>
    <hyperlink ref="I266" location="A126286698W" display="A126286698W" xr:uid="{97CF8FCA-A1EA-48AB-A6BB-8754F4A21A39}"/>
    <hyperlink ref="G267" location="A126275130A" display="A126275130A" xr:uid="{8DD79D79-64B6-4785-8F8F-B8D14054F87F}"/>
    <hyperlink ref="H267" location="A126298458J" display="A126298458J" xr:uid="{D52342AE-0359-4257-928C-1FF93FC13A8B}"/>
    <hyperlink ref="I267" location="A126286794W" display="A126286794W" xr:uid="{44B424A3-4D42-474B-A56C-0D0BCAF89A5C}"/>
    <hyperlink ref="G268" location="A126275134K" display="A126275134K" xr:uid="{C58118B8-187C-4B2A-B7CB-7619EEB3CE2D}"/>
    <hyperlink ref="H268" location="A126298462X" display="A126298462X" xr:uid="{072953D8-596F-404D-9961-ABFE5361854B}"/>
    <hyperlink ref="I268" location="A126286798F" display="A126286798F" xr:uid="{07D89767-E8D2-470C-AEAB-80B4B9B35AAE}"/>
    <hyperlink ref="G269" location="A126275050A" display="A126275050A" xr:uid="{97163D25-5C02-47EC-A63C-5933DCF41575}"/>
    <hyperlink ref="H269" location="A126298378J" display="A126298378J" xr:uid="{26175F24-2A53-4E4C-B596-D38FED53EDCA}"/>
    <hyperlink ref="I269" location="A126286714K" display="A126286714K" xr:uid="{66C359E7-4384-4808-8A17-7A5A4CC1A804}"/>
    <hyperlink ref="G270" location="A126275018A" display="A126275018A" xr:uid="{1C156288-700A-41AF-AA70-A62300472F97}"/>
    <hyperlink ref="H270" location="A126298346R" display="A126298346R" xr:uid="{1267D6EB-91C3-4144-AD57-2E5986B0F009}"/>
    <hyperlink ref="I270" location="A126286682C" display="A126286682C" xr:uid="{26484E4D-0819-4564-8009-4637976FF868}"/>
    <hyperlink ref="G271" location="A126275202A" display="A126275202A" xr:uid="{BEC5B489-CB15-4A43-82D6-87BD9F5F6E6D}"/>
    <hyperlink ref="H271" location="A126298530R" display="A126298530R" xr:uid="{726B999C-F34D-493E-9402-AF4549949F71}"/>
    <hyperlink ref="I271" location="A126286866W" display="A126286866W" xr:uid="{59D62273-9DFB-49F0-A6A1-A379F1C27A2A}"/>
    <hyperlink ref="G272" location="A126275086C" display="A126275086C" xr:uid="{CDEF9502-F999-4A42-AC41-DF2788EC0A9B}"/>
    <hyperlink ref="H272" location="A126298414F" display="A126298414F" xr:uid="{2387B27B-5AF6-4294-A1DB-D7AA0AF2A7D4}"/>
    <hyperlink ref="I272" location="A126286750V" display="A126286750V" xr:uid="{9BABE48D-F522-4D26-AE9D-2F5981186D18}"/>
    <hyperlink ref="G273" location="A126275158C" display="A126275158C" xr:uid="{D4C5EC97-0C9D-47DA-8DC9-54820DBA9469}"/>
    <hyperlink ref="H273" location="A126298486T" display="A126298486T" xr:uid="{78055113-9C7F-456C-AB39-D4FE62F004B7}"/>
    <hyperlink ref="I273" location="A126286822V" display="A126286822V" xr:uid="{968B43B0-F8DF-4D11-BC62-9657619ED2EB}"/>
    <hyperlink ref="J199" location="A126274298L" display="A126274298L" xr:uid="{75BEEE78-C6BE-4202-8C4F-49D754C6E401}"/>
    <hyperlink ref="K199" location="A126297626R" display="A126297626R" xr:uid="{61502D6C-1398-4E76-B76E-9A0A970F4CA2}"/>
    <hyperlink ref="L199" location="A126285962C" display="A126285962C" xr:uid="{DB7A009F-97A0-4BAB-961C-A38600BE8362}"/>
    <hyperlink ref="J205" location="A126274226A" display="A126274226A" xr:uid="{89E2B746-D246-4062-826F-E9A2FF094A96}"/>
    <hyperlink ref="K205" location="A126297554R" display="A126297554R" xr:uid="{64E59AA4-293A-43FA-8B68-C41EA10141D2}"/>
    <hyperlink ref="L205" location="A126285890C" display="A126285890C" xr:uid="{45A1E094-D893-4AB8-85B4-0097D4297DB9}"/>
    <hyperlink ref="J209" location="A126274302T" display="A126274302T" xr:uid="{53EF9C08-114F-4476-AC00-95438D24F9D7}"/>
    <hyperlink ref="K209" location="A126297630F" display="A126297630F" xr:uid="{B3811F51-7E16-4780-90C8-DB6B01CDBEFC}"/>
    <hyperlink ref="L209" location="A126285966L" display="A126285966L" xr:uid="{7CC3C5F0-3D03-40D6-9853-1C65C96A49E4}"/>
    <hyperlink ref="J210" location="A126274306A" display="A126274306A" xr:uid="{6B44B45B-310A-4E1D-A953-17C75F8F4B62}"/>
    <hyperlink ref="K210" location="A126297634R" display="A126297634R" xr:uid="{09143430-5609-4262-957D-94B30696FDB6}"/>
    <hyperlink ref="L210" location="A126285970C" display="A126285970C" xr:uid="{3F3C7601-E06E-451D-B4B1-0617A8EE6B62}"/>
    <hyperlink ref="J212" location="A126274230T" display="A126274230T" xr:uid="{25871F60-297F-4AA6-A50B-687F4167A1A6}"/>
    <hyperlink ref="K212" location="A126297558X" display="A126297558X" xr:uid="{70788075-C8C3-4228-8CE7-2DDE91EF8E25}"/>
    <hyperlink ref="L212" location="A126285894L" display="A126285894L" xr:uid="{8399610B-4829-4B92-904E-09E792FA63E1}"/>
    <hyperlink ref="J213" location="A126274234A" display="A126274234A" xr:uid="{3A69D7B2-5C90-472D-BCA1-9EBB9FC0BD0F}"/>
    <hyperlink ref="K213" location="A126297562R" display="A126297562R" xr:uid="{E8E8BEBD-821D-4191-AD65-7224D121027B}"/>
    <hyperlink ref="L213" location="A126285898W" display="A126285898W" xr:uid="{CF6DA32D-DFE6-4A60-A36E-C80BB0664F3D}"/>
    <hyperlink ref="J215" location="A126274274V" display="A126274274V" xr:uid="{72E76F0C-8966-4C77-8A5F-1676D9C2BB3D}"/>
    <hyperlink ref="K215" location="A126297602W" display="A126297602W" xr:uid="{8BE6017B-F86D-4151-A8F0-6A5366A1E1E3}"/>
    <hyperlink ref="L215" location="A126285938C" display="A126285938C" xr:uid="{7ABC2989-B8CE-45D7-811E-6694431D5828}"/>
    <hyperlink ref="J216" location="A126274190K" display="A126274190K" xr:uid="{C1035885-BB7F-426E-B469-2BA7AF304991}"/>
    <hyperlink ref="K216" location="A126297518F" display="A126297518F" xr:uid="{6EA8A0A5-E2A0-48D0-B640-C642F987E895}"/>
    <hyperlink ref="L216" location="A126285854V" display="A126285854V" xr:uid="{142B091B-72E1-4C9C-B891-9D0D63704421}"/>
    <hyperlink ref="J217" location="A126274310T" display="A126274310T" xr:uid="{40DF79A9-9347-4776-AE26-28CC081DC76E}"/>
    <hyperlink ref="K217" location="A126297638X" display="A126297638X" xr:uid="{8937C11F-616A-4A06-995A-EB6FC3F0A68A}"/>
    <hyperlink ref="L217" location="A126285974L" display="A126285974L" xr:uid="{D92FBFFA-94F0-4980-9218-098FFE59532B}"/>
    <hyperlink ref="J218" location="A126274278C" display="A126274278C" xr:uid="{D13B9FAE-73ED-4D27-9326-5BB626982FA9}"/>
    <hyperlink ref="K218" location="A126297606F" display="A126297606F" xr:uid="{CD3BC899-6422-42B2-860D-652763969CAD}"/>
    <hyperlink ref="L218" location="A126285942V" display="A126285942V" xr:uid="{A4728ECD-18EC-47EE-88E5-D03F76D9B4CC}"/>
    <hyperlink ref="J219" location="A126274322A" display="A126274322A" xr:uid="{579F68AB-046E-4EDF-9717-D0CDC6BF3A51}"/>
    <hyperlink ref="K219" location="A126297650R" display="A126297650R" xr:uid="{0C5A1301-92C7-4A78-B866-8C5ED9A4BE19}"/>
    <hyperlink ref="L219" location="A126285986W" display="A126285986W" xr:uid="{33B19A3B-E0B8-4543-91DE-D68FF9E9FA85}"/>
    <hyperlink ref="J220" location="A126274194V" display="A126274194V" xr:uid="{90A8D2D6-E454-4CB9-8577-21F7D6CA58B0}"/>
    <hyperlink ref="K220" location="A126297522W" display="A126297522W" xr:uid="{9C53D55B-6477-4C21-96A1-ED0D679284FE}"/>
    <hyperlink ref="L220" location="A126285858C" display="A126285858C" xr:uid="{277F8964-F468-4208-AC4F-6D887B3107A5}"/>
    <hyperlink ref="J221" location="A126274130J" display="A126274130J" xr:uid="{1AA47F64-327B-4A4E-BE89-4082D9C4E10A}"/>
    <hyperlink ref="K221" location="A126297458R" display="A126297458R" xr:uid="{A7165C7E-06B9-4186-A23B-101AD18D0906}"/>
    <hyperlink ref="L221" location="A126285794C" display="A126285794C" xr:uid="{3490DBDE-FA7E-49F2-AE71-36C034B47EC8}"/>
    <hyperlink ref="J222" location="A126274158K" display="A126274158K" xr:uid="{EC9B3C3D-407E-4D1E-B3CC-3317BBD379DA}"/>
    <hyperlink ref="K222" location="A126297486X" display="A126297486X" xr:uid="{0B32EB91-73C6-4C96-BA91-5CF368B47BE3}"/>
    <hyperlink ref="L222" location="A126285822A" display="A126285822A" xr:uid="{49A68159-6335-421D-89E4-5DED99FD7E5D}"/>
    <hyperlink ref="J223" location="A126274238K" display="A126274238K" xr:uid="{DEC60ED8-978D-4C54-B42F-0E25CE19DF3E}"/>
    <hyperlink ref="K223" location="A126297566X" display="A126297566X" xr:uid="{617E3E20-482D-4A5F-804E-50E6B25A984C}"/>
    <hyperlink ref="L223" location="A126285902A" display="A126285902A" xr:uid="{AAF7C492-A245-4DFB-8950-BE6C1F0DDB2E}"/>
    <hyperlink ref="J225" location="A126274162A" display="A126274162A" xr:uid="{37EC0F66-AC9E-45D6-B600-840A121E2A67}"/>
    <hyperlink ref="K225" location="A126297490R" display="A126297490R" xr:uid="{FC2B6BA0-FFFA-4C85-A008-0F46CF3BE7C1}"/>
    <hyperlink ref="L225" location="A126285826K" display="A126285826K" xr:uid="{1E97C9A2-1005-4E6E-8EE9-ACF7677B1A55}"/>
    <hyperlink ref="J226" location="A126274242A" display="A126274242A" xr:uid="{17A23A78-4DFE-4C6B-8AB0-E46B87B77FB7}"/>
    <hyperlink ref="K226" location="A126297570R" display="A126297570R" xr:uid="{12A1C02A-60F3-49EA-83BB-0784B8F5005B}"/>
    <hyperlink ref="L226" location="A126285906K" display="A126285906K" xr:uid="{F97EF115-1F28-46C4-B7A3-E6D463A16435}"/>
    <hyperlink ref="J204" location="A126274246K" display="A126274246K" xr:uid="{98D0315D-4F12-4589-B410-38F4860F6E1E}"/>
    <hyperlink ref="K204" location="A126297574X" display="A126297574X" xr:uid="{904D3284-85A1-45E4-B487-34BFF7B6DEB0}"/>
    <hyperlink ref="L204" location="A126285910A" display="A126285910A" xr:uid="{495B8A2A-39DD-43FE-879E-A66DE968CD5C}"/>
    <hyperlink ref="J200" location="A126274326K" display="A126274326K" xr:uid="{9448691A-C766-4DEE-811F-AA153BDF7C62}"/>
    <hyperlink ref="K200" location="A126297654X" display="A126297654X" xr:uid="{61683BE3-D7E0-4E21-879D-88E41104DC5B}"/>
    <hyperlink ref="L200" location="A126285990L" display="A126285990L" xr:uid="{A5BEE5B2-86ED-413C-85C6-277C45FA6312}"/>
    <hyperlink ref="J230" location="A126274134T" display="A126274134T" xr:uid="{0DAD68CD-AFE2-47DD-A78B-8C6518364D24}"/>
    <hyperlink ref="K230" location="A126297462F" display="A126297462F" xr:uid="{318C9555-E4F0-469C-81BC-EFE7DA8C802D}"/>
    <hyperlink ref="L230" location="A126285798L" display="A126285798L" xr:uid="{77A984B5-F4C5-4FDC-957E-E9D303014ED7}"/>
    <hyperlink ref="J235" location="A126274314A" display="A126274314A" xr:uid="{AA5A1DB2-3633-4F9E-8787-9D00A7CE0B46}"/>
    <hyperlink ref="K235" location="A126297642R" display="A126297642R" xr:uid="{1AEFEE48-5962-42F1-BF60-427EA789B77C}"/>
    <hyperlink ref="L235" location="A126285978W" display="A126285978W" xr:uid="{F3C3C94A-3DB3-427F-9C78-AE6088407AD7}"/>
    <hyperlink ref="J236" location="A126274318K" display="A126274318K" xr:uid="{0906909B-80E6-4BFD-B9A2-ED1055751BDF}"/>
    <hyperlink ref="K236" location="A126297646X" display="A126297646X" xr:uid="{C50B2963-AB46-4626-A76E-79F4D1871095}"/>
    <hyperlink ref="L236" location="A126285982L" display="A126285982L" xr:uid="{EF37137B-655B-4706-B3FF-871EF8781F58}"/>
    <hyperlink ref="J237" location="A126274138A" display="A126274138A" xr:uid="{05D2F41D-30F5-4685-B28A-8876A7CF45C9}"/>
    <hyperlink ref="K237" location="A126297466R" display="A126297466R" xr:uid="{66D5D1D5-97CE-4BA6-965E-98DF075D960E}"/>
    <hyperlink ref="L237" location="A126285802T" display="A126285802T" xr:uid="{8220292F-F2F9-435C-990E-844E5C3E39DC}"/>
    <hyperlink ref="J239" location="A126274198C" display="A126274198C" xr:uid="{01F29833-C899-4CF9-B6AC-85295B45712F}"/>
    <hyperlink ref="K239" location="A126297526F" display="A126297526F" xr:uid="{80B9DF37-7BDC-426A-9EB1-F5A7C7033564}"/>
    <hyperlink ref="L239" location="A126285862V" display="A126285862V" xr:uid="{7FCD1F32-A275-4B52-9FDC-54925482E4A7}"/>
    <hyperlink ref="J240" location="A126274250A" display="A126274250A" xr:uid="{93A6C1A1-0CB6-43BD-AD79-FD3C05BEA9CC}"/>
    <hyperlink ref="K240" location="A126297578J" display="A126297578J" xr:uid="{A85C814B-F567-4AA0-9775-918E69E30ED2}"/>
    <hyperlink ref="L240" location="A126285914K" display="A126285914K" xr:uid="{B658B2D1-CE7C-4C1E-8956-3463921BEC8B}"/>
    <hyperlink ref="J241" location="A126274330A" display="A126274330A" xr:uid="{94C3C1FA-E15A-48FA-A7B0-A5BE9440EBCE}"/>
    <hyperlink ref="K241" location="A126297658J" display="A126297658J" xr:uid="{DBFC9928-B104-444D-A274-D7DC0A014AA8}"/>
    <hyperlink ref="L241" location="A126285994W" display="A126285994W" xr:uid="{0D0A0688-4B93-4CD6-B6DB-4BA4ADA77855}"/>
    <hyperlink ref="J242" location="A126274142T" display="A126274142T" xr:uid="{9BECAB79-53FC-41C3-8DDA-69A4B4B6907F}"/>
    <hyperlink ref="K242" location="A126297470F" display="A126297470F" xr:uid="{33F5BEDE-FAA1-402F-B711-34AD7B6525A4}"/>
    <hyperlink ref="L242" location="A126285806A" display="A126285806A" xr:uid="{1F26D0CA-C983-498E-9EC5-7EBBB5091654}"/>
    <hyperlink ref="J243" location="A126274282V" display="A126274282V" xr:uid="{40B8056A-EE58-4D81-8E86-527BAC5D7FC2}"/>
    <hyperlink ref="K243" location="A126297610W" display="A126297610W" xr:uid="{D7426BCF-6E02-4FEE-BE5F-90C368FBBEB5}"/>
    <hyperlink ref="L243" location="A126285946C" display="A126285946C" xr:uid="{E944F1D1-6C5B-4428-BFD2-6595D6F2B7F3}"/>
    <hyperlink ref="J244" location="A126274286C" display="A126274286C" xr:uid="{B7D317FF-96AF-4C60-B7D1-AF81A32AC6CB}"/>
    <hyperlink ref="K244" location="A126297614F" display="A126297614F" xr:uid="{5B4FF18F-EC64-4530-AF86-613C5A4EA846}"/>
    <hyperlink ref="L244" location="A126285950V" display="A126285950V" xr:uid="{C3E95052-235A-4BC8-94A0-68294C1105BF}"/>
    <hyperlink ref="J245" location="A126274174K" display="A126274174K" xr:uid="{5A660088-AE5C-4830-A391-D9841A163092}"/>
    <hyperlink ref="K245" location="A126297502L" display="A126297502L" xr:uid="{6B178827-5A78-4991-862D-BFA26B636F6E}"/>
    <hyperlink ref="L245" location="A126285838V" display="A126285838V" xr:uid="{77DC4938-00A5-40E1-A459-CCC80FED454A}"/>
    <hyperlink ref="J246" location="A126274146A" display="A126274146A" xr:uid="{D4B84434-F0DE-4190-B0B0-8674F3837F62}"/>
    <hyperlink ref="K246" location="A126297474R" display="A126297474R" xr:uid="{FEE7677D-ABDC-44CA-A1F1-134119253124}"/>
    <hyperlink ref="L246" location="A126285810T" display="A126285810T" xr:uid="{47C2D34C-E28C-4DEC-860A-D62D1DAF2CF6}"/>
    <hyperlink ref="J247" location="A126274202J" display="A126274202J" xr:uid="{648C372D-B1C5-4AAC-83B9-EDFAF5DA2240}"/>
    <hyperlink ref="K247" location="A126297530W" display="A126297530W" xr:uid="{3F107B04-78F8-461D-9067-A5E3D9FC6886}"/>
    <hyperlink ref="L247" location="A126285866C" display="A126285866C" xr:uid="{D25A6519-91CE-4DCA-A8CD-8EA4802BABD4}"/>
    <hyperlink ref="J248" location="A126274166K" display="A126274166K" xr:uid="{35125C8E-B94F-4294-A8DF-D372E420B607}"/>
    <hyperlink ref="K248" location="A126297494X" display="A126297494X" xr:uid="{4E692C9A-4640-436B-B161-B69D0ED635F8}"/>
    <hyperlink ref="L248" location="A126285830A" display="A126285830A" xr:uid="{2753A2F2-6CEB-4CD1-BA40-2129C825CD52}"/>
    <hyperlink ref="J250" location="A126274206T" display="A126274206T" xr:uid="{0F3FB4D7-9F62-4F54-913D-E9C550F64991}"/>
    <hyperlink ref="K250" location="A126297534F" display="A126297534F" xr:uid="{2491147D-A235-4415-AF33-DA2EA4B76F3B}"/>
    <hyperlink ref="L250" location="A126285870V" display="A126285870V" xr:uid="{758E5F63-D393-4863-8A21-77A2BF6DD682}"/>
    <hyperlink ref="J251" location="A126274178V" display="A126274178V" xr:uid="{EABC69E2-0F03-47BF-973C-18A4C1EA6BAE}"/>
    <hyperlink ref="K251" location="A126297506W" display="A126297506W" xr:uid="{440831A5-3B65-4951-ACD9-C6E1A4752E9C}"/>
    <hyperlink ref="L251" location="A126285842K" display="A126285842K" xr:uid="{42771273-E327-4E9D-8EA5-93AD4E3C3780}"/>
    <hyperlink ref="J253" location="A126274210J" display="A126274210J" xr:uid="{DCCAC8CA-EF50-4FF3-81D6-64A0AC9813BE}"/>
    <hyperlink ref="K253" location="A126297538R" display="A126297538R" xr:uid="{F0DA158B-FBA5-4F30-B1E9-23A0E11D1204}"/>
    <hyperlink ref="L253" location="A126285874C" display="A126285874C" xr:uid="{375F2DE5-E97A-4970-B881-59A66C532EB0}"/>
    <hyperlink ref="J254" location="A126274254K" display="A126274254K" xr:uid="{CC5D8A26-AA98-4A66-A950-FF916E06D063}"/>
    <hyperlink ref="K254" location="A126297582X" display="A126297582X" xr:uid="{D45ABF87-9AE1-4B81-871D-8E6FD5CEEA89}"/>
    <hyperlink ref="L254" location="A126285918V" display="A126285918V" xr:uid="{8560F243-1DA3-4227-825A-3F91167078A9}"/>
    <hyperlink ref="J256" location="A126274214T" display="A126274214T" xr:uid="{A513B0F1-BFA3-45A0-B194-AB57F46AA074}"/>
    <hyperlink ref="K256" location="A126297542F" display="A126297542F" xr:uid="{DE7C4615-043F-48AD-8E56-E4E46E8DCCE9}"/>
    <hyperlink ref="L256" location="A126285878L" display="A126285878L" xr:uid="{2CBDDCF7-3938-4D03-98D1-D970A79F404F}"/>
    <hyperlink ref="J257" location="A126274182K" display="A126274182K" xr:uid="{84D7DBAF-562F-467C-802C-8D7706CD2D0F}"/>
    <hyperlink ref="K257" location="A126297510L" display="A126297510L" xr:uid="{30A14D9F-3EA4-4FE8-98B6-F55E3831E538}"/>
    <hyperlink ref="L257" location="A126285846V" display="A126285846V" xr:uid="{85BC01C1-63E4-410D-B3EB-B8A317D8C382}"/>
    <hyperlink ref="J258" location="A126274290V" display="A126274290V" xr:uid="{C107C86E-A506-4197-97E0-AE813A471049}"/>
    <hyperlink ref="K258" location="A126297618R" display="A126297618R" xr:uid="{863DEA9D-288D-4281-BD36-5F7033746E02}"/>
    <hyperlink ref="L258" location="A126285954C" display="A126285954C" xr:uid="{B1D7A339-404F-4B53-B059-999C30683F83}"/>
    <hyperlink ref="J259" location="A126274258V" display="A126274258V" xr:uid="{8C28C56C-4ECA-4917-A8DC-FAB6AFA88A50}"/>
    <hyperlink ref="K259" location="A126297586J" display="A126297586J" xr:uid="{56A312B3-987B-4A7F-BC62-A9976C5BB095}"/>
    <hyperlink ref="L259" location="A126285922K" display="A126285922K" xr:uid="{A0BCD113-E15A-447E-81CF-472064DDCC51}"/>
    <hyperlink ref="J260" location="A126274262K" display="A126274262K" xr:uid="{B2103C8C-4A64-4822-B6E9-EEB2D0096739}"/>
    <hyperlink ref="K260" location="A126297590X" display="A126297590X" xr:uid="{1F7DA16C-E55E-4E48-846C-C7E631487E97}"/>
    <hyperlink ref="L260" location="A126285926V" display="A126285926V" xr:uid="{96A5D8FB-1A2D-41F1-BA06-9A8075688FE2}"/>
    <hyperlink ref="J231" location="A126274334K" display="A126274334K" xr:uid="{598B37F2-BF54-4C42-BF05-DE25978D6DA5}"/>
    <hyperlink ref="K231" location="A126297662X" display="A126297662X" xr:uid="{D65E5C78-BC92-43BE-B4BA-F80004B45F66}"/>
    <hyperlink ref="L231" location="A126285998F" display="A126285998F" xr:uid="{89441AAD-377F-419E-90B3-21E7494D25F5}"/>
    <hyperlink ref="J264" location="A126274150T" display="A126274150T" xr:uid="{5D97682B-FD19-4CCA-9CDC-BDB1CB82926A}"/>
    <hyperlink ref="K264" location="A126297478X" display="A126297478X" xr:uid="{C18ED089-D543-499C-A3B8-AD9648031E23}"/>
    <hyperlink ref="L264" location="A126285814A" display="A126285814A" xr:uid="{B90B1D77-F2E9-4E69-A022-B7A14BFC7D39}"/>
    <hyperlink ref="J265" location="A126274218A" display="A126274218A" xr:uid="{A26508CA-56E8-46C0-B1A1-1A9BE3F29B68}"/>
    <hyperlink ref="K265" location="A126297546R" display="A126297546R" xr:uid="{DB1C5464-B504-4F08-A51E-9A8F6B17CFF8}"/>
    <hyperlink ref="L265" location="A126285882C" display="A126285882C" xr:uid="{14DD8B23-5219-4D23-8683-8B307C9E0CC0}"/>
    <hyperlink ref="J266" location="A126274170A" display="A126274170A" xr:uid="{F2B24F77-24AE-4545-9246-874222F28BA0}"/>
    <hyperlink ref="K266" location="A126297498J" display="A126297498J" xr:uid="{EFADA483-2DBE-469C-80F5-B5B5C585F912}"/>
    <hyperlink ref="L266" location="A126285834K" display="A126285834K" xr:uid="{83A32F41-2977-48B7-BD06-C0DADEE86F17}"/>
    <hyperlink ref="J267" location="A126274266V" display="A126274266V" xr:uid="{A3DAD77A-4DC8-4403-B230-0418D43F8F57}"/>
    <hyperlink ref="K267" location="A126297594J" display="A126297594J" xr:uid="{B641B691-C934-45D5-8F42-F2299A40B735}"/>
    <hyperlink ref="L267" location="A126285930K" display="A126285930K" xr:uid="{0FB3734D-2169-4287-B41B-FA33D99B8BA4}"/>
    <hyperlink ref="J268" location="A126274270K" display="A126274270K" xr:uid="{3C8F10C7-3EDD-4167-B1D5-4DA27ED775AF}"/>
    <hyperlink ref="K268" location="A126297598T" display="A126297598T" xr:uid="{38CB19B5-2B8D-4494-B615-6F02B4754671}"/>
    <hyperlink ref="L268" location="A126285934V" display="A126285934V" xr:uid="{6AEC9B32-25CE-4B9C-9708-1895CF0AD0FA}"/>
    <hyperlink ref="J269" location="A126274186V" display="A126274186V" xr:uid="{4863A518-2B9F-4233-938E-523AD5CF50E9}"/>
    <hyperlink ref="K269" location="A126297514W" display="A126297514W" xr:uid="{7AA5E6B3-2B1E-4F26-A738-4D9457C64897}"/>
    <hyperlink ref="L269" location="A126285850K" display="A126285850K" xr:uid="{B5856027-D0D4-4D70-B273-B68908CE592F}"/>
    <hyperlink ref="J270" location="A126274154A" display="A126274154A" xr:uid="{D2E181EC-5C57-44AD-B302-4E19983665B3}"/>
    <hyperlink ref="K270" location="A126297482R" display="A126297482R" xr:uid="{0D200D0C-6EFB-4A44-9459-F401FBADA893}"/>
    <hyperlink ref="L270" location="A126285818K" display="A126285818K" xr:uid="{47952AA0-23A7-44FE-8E45-2AC8B5883B1D}"/>
    <hyperlink ref="J271" location="A126274338V" display="A126274338V" xr:uid="{80039075-C30C-4782-BDB7-3554457FD985}"/>
    <hyperlink ref="K271" location="A126297666J" display="A126297666J" xr:uid="{B0D1EBFC-4A5C-46AE-84CD-CA251D14E01B}"/>
    <hyperlink ref="L271" location="A126286002L" display="A126286002L" xr:uid="{7FB53FC1-FE44-478B-9732-7D783775CB9D}"/>
    <hyperlink ref="J272" location="A126274222T" display="A126274222T" xr:uid="{5C46E539-293E-4F66-B75E-8F04F99B968B}"/>
    <hyperlink ref="K272" location="A126297550F" display="A126297550F" xr:uid="{681C8B6D-20FA-44BE-8D6A-16A0FB5500BB}"/>
    <hyperlink ref="L272" location="A126285886L" display="A126285886L" xr:uid="{3AD97747-5EB0-48CA-9F31-BEF6543F734A}"/>
    <hyperlink ref="J273" location="A126274294C" display="A126274294C" xr:uid="{9B8ADEB9-57EF-4AAE-9014-5124F0FF6513}"/>
    <hyperlink ref="K273" location="A126297622F" display="A126297622F" xr:uid="{6D24D8B7-8A5E-4BFE-A8A1-D591CA54D6DC}"/>
    <hyperlink ref="L273" location="A126285958L" display="A126285958L" xr:uid="{1F2C5F07-111C-4CE3-85D3-2F6A042D04F6}"/>
    <hyperlink ref="M199" location="A126275378F" display="A126275378F" xr:uid="{D47E699F-00C0-40E9-846F-9DC794318470}"/>
    <hyperlink ref="N199" location="A126298706J" display="A126298706J" xr:uid="{BD1CC610-0D20-4CE1-94E6-3BFF9DBA3397}"/>
    <hyperlink ref="O199" location="A126287042X" display="A126287042X" xr:uid="{80148B33-237A-4829-B5BE-C48A999A6A21}"/>
    <hyperlink ref="M205" location="A126275306V" display="A126275306V" xr:uid="{4C2EA2A8-6636-44B3-A852-4A81F8DF884A}"/>
    <hyperlink ref="N205" location="A126298634J" display="A126298634J" xr:uid="{0DA9F67B-4E9F-439E-B5A6-C1FBD036BAE3}"/>
    <hyperlink ref="O205" location="A126286970W" display="A126286970W" xr:uid="{EC3DDD6D-655A-4C28-BA78-2FA51DD4D910}"/>
    <hyperlink ref="M209" location="A126275382W" display="A126275382W" xr:uid="{CD430C9E-BF2C-4290-B26A-C26F11C7FED9}"/>
    <hyperlink ref="N209" location="A126298710X" display="A126298710X" xr:uid="{BF01A5C9-4604-409E-90B1-1A177743E8B7}"/>
    <hyperlink ref="O209" location="A126287046J" display="A126287046J" xr:uid="{14EA5CD7-782D-4DB0-8103-D21361BC19D1}"/>
    <hyperlink ref="M210" location="A126275386F" display="A126275386F" xr:uid="{7D507552-221E-445E-A091-53D5499499D7}"/>
    <hyperlink ref="N210" location="A126298714J" display="A126298714J" xr:uid="{9EF7134B-0738-4C5B-B671-450B77AF654B}"/>
    <hyperlink ref="O210" location="A126287050X" display="A126287050X" xr:uid="{AE9025FC-A977-4D39-8433-BD6BF034FFB3}"/>
    <hyperlink ref="M212" location="A126275310K" display="A126275310K" xr:uid="{B8634320-5267-4961-876B-E3802B69E6A4}"/>
    <hyperlink ref="N212" location="A126298638T" display="A126298638T" xr:uid="{7096C176-B9D1-40C4-9339-5484BE0E00FA}"/>
    <hyperlink ref="O212" location="A126286974F" display="A126286974F" xr:uid="{E4EFB6B4-8FE8-4A6D-AB07-0D6B4183F0CF}"/>
    <hyperlink ref="M213" location="A126275314V" display="A126275314V" xr:uid="{42E72776-528A-4E27-B80A-2D8DF8313F0A}"/>
    <hyperlink ref="N213" location="A126298642J" display="A126298642J" xr:uid="{30746952-E75B-49B5-A574-2AC6D8C3E766}"/>
    <hyperlink ref="O213" location="A126286978R" display="A126286978R" xr:uid="{F5FF11C8-1C2C-476A-A753-AF9FAC82ABDE}"/>
    <hyperlink ref="M215" location="A126275354L" display="A126275354L" xr:uid="{E2AFA469-E33E-46FB-B218-F8A006CC287C}"/>
    <hyperlink ref="N215" location="A126298682A" display="A126298682A" xr:uid="{761B1344-002E-4978-8E2E-E1FAE16535DD}"/>
    <hyperlink ref="O215" location="A126287018X" display="A126287018X" xr:uid="{C1AF2696-9636-4607-87F1-7BA556700FEB}"/>
    <hyperlink ref="M216" location="A126275270C" display="A126275270C" xr:uid="{3B7AE61E-465F-47CC-A857-7F9C8F95051A}"/>
    <hyperlink ref="N216" location="A126298598K" display="A126298598K" xr:uid="{A6CB5E7F-8F1B-4DD6-98C9-081BE09AC949}"/>
    <hyperlink ref="O216" location="A126286934L" display="A126286934L" xr:uid="{91D4E08F-9B90-4559-9B11-DAEC3037C95E}"/>
    <hyperlink ref="M217" location="A126275390W" display="A126275390W" xr:uid="{A9B917DB-3CF9-47B7-AA17-398B5A4806BC}"/>
    <hyperlink ref="N217" location="A126298718T" display="A126298718T" xr:uid="{30BE0B3F-7FA5-43A3-A505-B6962D2A5BB7}"/>
    <hyperlink ref="O217" location="A126287054J" display="A126287054J" xr:uid="{E31B54E5-4CE8-4F43-882B-3E36742A0A24}"/>
    <hyperlink ref="M218" location="A126275358W" display="A126275358W" xr:uid="{99322CF9-8EDE-46BD-BA88-58BA5BAFF070}"/>
    <hyperlink ref="N218" location="A126298686K" display="A126298686K" xr:uid="{F1C38FF5-173D-432B-B53D-D4202F8DFA93}"/>
    <hyperlink ref="O218" location="A126287022R" display="A126287022R" xr:uid="{88E08E42-0EED-4673-B594-CD22E9D63FC1}"/>
    <hyperlink ref="M219" location="A126275402V" display="A126275402V" xr:uid="{A9B4A0A9-C678-44F4-A7B2-46EB91CC7EA7}"/>
    <hyperlink ref="N219" location="A126298730J" display="A126298730J" xr:uid="{45925079-7458-4658-98EC-B8A9E6F12D42}"/>
    <hyperlink ref="O219" location="A126287066T" display="A126287066T" xr:uid="{FC42EAF5-9791-49C7-B598-3E87E07BBAE3}"/>
    <hyperlink ref="M220" location="A126275274L" display="A126275274L" xr:uid="{6B7E8001-0F40-4E5A-80BE-9C67A630C4AF}"/>
    <hyperlink ref="N220" location="A126298602R" display="A126298602R" xr:uid="{4F107EF3-FE69-4534-8390-8C1494CAFC17}"/>
    <hyperlink ref="O220" location="A126286938W" display="A126286938W" xr:uid="{101B70B0-4E86-4ECD-8E0D-982407076840}"/>
    <hyperlink ref="M221" location="A126275210A" display="A126275210A" xr:uid="{3E66E913-C14E-4F2A-9EFB-F7CD9EFB9AC3}"/>
    <hyperlink ref="N221" location="A126298538J" display="A126298538J" xr:uid="{FBC2B1E8-9BE3-40C2-9634-C0609A961344}"/>
    <hyperlink ref="O221" location="A126286874W" display="A126286874W" xr:uid="{52D1546B-89E7-46B5-9321-3F3EF1B24A2A}"/>
    <hyperlink ref="M222" location="A126275238C" display="A126275238C" xr:uid="{2A5FF980-C052-4599-954B-43B08B31ECA0}"/>
    <hyperlink ref="N222" location="A126298566T" display="A126298566T" xr:uid="{14BCADA2-975E-4598-9EE2-978E0597D7B8}"/>
    <hyperlink ref="O222" location="A126286902V" display="A126286902V" xr:uid="{0B3E756D-D09F-42D4-B989-E40D99434193}"/>
    <hyperlink ref="M223" location="A126275318C" display="A126275318C" xr:uid="{E15C96F5-5F04-4A19-B348-E2EC4293C3BA}"/>
    <hyperlink ref="N223" location="A126298646T" display="A126298646T" xr:uid="{6AE51AE8-1A86-41C9-9DD7-C1008FD02C9F}"/>
    <hyperlink ref="O223" location="A126286982F" display="A126286982F" xr:uid="{19F72FA9-F5EF-4B71-9A20-454A5018B977}"/>
    <hyperlink ref="M225" location="A126275242V" display="A126275242V" xr:uid="{9E01ADDD-5916-4D75-AB24-5C8F1A77750F}"/>
    <hyperlink ref="N225" location="A126298570J" display="A126298570J" xr:uid="{C5702AC1-7DCD-461C-989F-A3141DD4CB1E}"/>
    <hyperlink ref="O225" location="A126286906C" display="A126286906C" xr:uid="{62C181E7-B59E-4726-9A7B-D69C931CDD69}"/>
    <hyperlink ref="M226" location="A126275322V" display="A126275322V" xr:uid="{059AF7CF-4086-4D66-BDDD-7CCE6BF87A36}"/>
    <hyperlink ref="N226" location="A126298650J" display="A126298650J" xr:uid="{C125A8B9-BFB6-43A0-881B-A01BDD1DF57D}"/>
    <hyperlink ref="O226" location="A126286986R" display="A126286986R" xr:uid="{6BFE3CDC-37C3-4635-BEDB-B686B70D0CCF}"/>
    <hyperlink ref="M204" location="A126275326C" display="A126275326C" xr:uid="{A57D7A6E-B8E5-4B82-920A-CEAFB6758B7D}"/>
    <hyperlink ref="N204" location="A126298654T" display="A126298654T" xr:uid="{5AF0426A-48A1-4290-A6CB-532E85D95FA6}"/>
    <hyperlink ref="O204" location="A126286990F" display="A126286990F" xr:uid="{BDBFDC5B-82DD-4EA0-BD2D-BC6227765D25}"/>
    <hyperlink ref="M200" location="A126275406C" display="A126275406C" xr:uid="{DA993820-77B6-4A9A-9CBA-2B3E99D5FCE2}"/>
    <hyperlink ref="N200" location="A126298734T" display="A126298734T" xr:uid="{403F3F19-9702-44EE-88FB-137EEE126C6D}"/>
    <hyperlink ref="O200" location="A126287070J" display="A126287070J" xr:uid="{FDDACA97-E5F5-48F1-9355-3E44E1D54398}"/>
    <hyperlink ref="M230" location="A126275214K" display="A126275214K" xr:uid="{77B3E333-DC97-4B41-83A1-DAD49196B67D}"/>
    <hyperlink ref="N230" location="A126298542X" display="A126298542X" xr:uid="{CF16D314-9633-4019-B392-FBC72E3D7D15}"/>
    <hyperlink ref="O230" location="A126286878F" display="A126286878F" xr:uid="{53A28F22-214A-40D9-84BA-4D1081E82636}"/>
    <hyperlink ref="M235" location="A126275394F" display="A126275394F" xr:uid="{987A5DC3-06C7-4553-A8E8-BF6844EBF217}"/>
    <hyperlink ref="N235" location="A126298722J" display="A126298722J" xr:uid="{31BDDBB0-58E5-48FC-9106-0D43E931D373}"/>
    <hyperlink ref="O235" location="A126287058T" display="A126287058T" xr:uid="{EE905BF0-D993-40FA-99C2-A4240D3627FC}"/>
    <hyperlink ref="M236" location="A126275398R" display="A126275398R" xr:uid="{790AB318-80FB-4DA4-B9ED-1D521D2CBDAA}"/>
    <hyperlink ref="N236" location="A126298726T" display="A126298726T" xr:uid="{1CC4CDB2-3E28-421F-B3CE-D18681D7E527}"/>
    <hyperlink ref="O236" location="A126287062J" display="A126287062J" xr:uid="{6146E282-A21F-4283-B9F8-EEE526112461}"/>
    <hyperlink ref="M237" location="A126275218V" display="A126275218V" xr:uid="{D7A607A4-EAC5-43D8-8AC1-462D1616F383}"/>
    <hyperlink ref="N237" location="A126298546J" display="A126298546J" xr:uid="{01276870-6890-4F85-9E7A-22A2C8314E9B}"/>
    <hyperlink ref="O237" location="A126286882W" display="A126286882W" xr:uid="{7C0B8890-F1D3-4567-B701-0BDAC1D7B902}"/>
    <hyperlink ref="M239" location="A126275278W" display="A126275278W" xr:uid="{0FE8B400-A37D-40BA-85D5-273116979DF4}"/>
    <hyperlink ref="N239" location="A126298606X" display="A126298606X" xr:uid="{C7323E9D-CCEC-48D8-B5E4-9E569A32B89B}"/>
    <hyperlink ref="O239" location="A126286942L" display="A126286942L" xr:uid="{4703DCDD-3BDD-417D-91E5-0BCFD762368B}"/>
    <hyperlink ref="M240" location="A126275330V" display="A126275330V" xr:uid="{C66D9899-C00C-4AF9-9FA7-FB122518359B}"/>
    <hyperlink ref="N240" location="A126298658A" display="A126298658A" xr:uid="{8A3F0D9C-AFFC-4057-AB8F-89F683A1ED9A}"/>
    <hyperlink ref="O240" location="A126286994R" display="A126286994R" xr:uid="{B2A387E3-B779-493D-AA1E-F34D56FE7773}"/>
    <hyperlink ref="M241" location="A126275410V" display="A126275410V" xr:uid="{7E618E2D-5118-451D-95FC-1CA85654F3DC}"/>
    <hyperlink ref="N241" location="A126298738A" display="A126298738A" xr:uid="{EB271B4C-EB38-421B-B7A3-44D16EF2118C}"/>
    <hyperlink ref="O241" location="A126287074T" display="A126287074T" xr:uid="{52FC7596-0B96-4B45-BD1F-2611FFF217DB}"/>
    <hyperlink ref="M242" location="A126275222K" display="A126275222K" xr:uid="{7884D5CB-CA36-4397-A748-159125345B7C}"/>
    <hyperlink ref="N242" location="A126298550X" display="A126298550X" xr:uid="{1648AC1D-FD9B-4956-AF4F-78F9B35B837B}"/>
    <hyperlink ref="O242" location="A126286886F" display="A126286886F" xr:uid="{2D2C3247-26D9-48FD-902C-E3975174E5E2}"/>
    <hyperlink ref="M243" location="A126275362L" display="A126275362L" xr:uid="{2B93CDB1-19F8-497F-B90D-4DB58B0365E6}"/>
    <hyperlink ref="N243" location="A126298690A" display="A126298690A" xr:uid="{C2551ED4-5633-431A-B379-7F0894DA1D95}"/>
    <hyperlink ref="O243" location="A126287026X" display="A126287026X" xr:uid="{BC463ED9-FAEF-492E-91C9-F6E51C55DD85}"/>
    <hyperlink ref="M244" location="A126275366W" display="A126275366W" xr:uid="{84E6D7C3-AD41-4BB8-AF2E-26E57362B566}"/>
    <hyperlink ref="N244" location="A126298694K" display="A126298694K" xr:uid="{AB290C8D-2E0D-47AA-97CC-EE76BE43251E}"/>
    <hyperlink ref="O244" location="A126287030R" display="A126287030R" xr:uid="{EC155EDA-A4D3-4C28-9998-8F1B424B8D7D}"/>
    <hyperlink ref="M245" location="A126275254C" display="A126275254C" xr:uid="{FB2D0A90-DFD6-4F69-93AC-838D662FF034}"/>
    <hyperlink ref="N245" location="A126298582T" display="A126298582T" xr:uid="{E4F7DE5B-FC26-410D-A3BD-83950761F575}"/>
    <hyperlink ref="O245" location="A126286918L" display="A126286918L" xr:uid="{05248CF4-823A-4422-9B98-753817AC283A}"/>
    <hyperlink ref="M246" location="A126275226V" display="A126275226V" xr:uid="{C1315CAA-0C02-4E6B-BB29-E01FD3A6091B}"/>
    <hyperlink ref="N246" location="A126298554J" display="A126298554J" xr:uid="{80A45A3E-8EE6-4487-8204-ABCC42B35A67}"/>
    <hyperlink ref="O246" location="A126286890W" display="A126286890W" xr:uid="{5566683E-D1DC-4494-BAE9-64A6BA4B5C75}"/>
    <hyperlink ref="M247" location="A126275282L" display="A126275282L" xr:uid="{25E8134E-45BA-4A2F-91CA-B0849DC3E136}"/>
    <hyperlink ref="N247" location="A126298610R" display="A126298610R" xr:uid="{C9C41AC8-2F09-4BB2-823D-E24D6FFF4A95}"/>
    <hyperlink ref="O247" location="A126286946W" display="A126286946W" xr:uid="{F89E867E-A9A2-4411-9435-CA271EC7D019}"/>
    <hyperlink ref="M248" location="A126275246C" display="A126275246C" xr:uid="{CD25591C-FE3C-419A-B930-C77D1C4EF5DB}"/>
    <hyperlink ref="N248" location="A126298574T" display="A126298574T" xr:uid="{C587F895-F1E0-4D71-9709-04545ECCF98F}"/>
    <hyperlink ref="O248" location="A126286910V" display="A126286910V" xr:uid="{CE369BEA-DD47-4F6A-93B4-397F2E3D5739}"/>
    <hyperlink ref="M250" location="A126275286W" display="A126275286W" xr:uid="{B842D394-ABCB-49E4-88AB-A3CB0DFF876E}"/>
    <hyperlink ref="N250" location="A126298614X" display="A126298614X" xr:uid="{82778DEA-FDF1-42DA-9832-11E087C65924}"/>
    <hyperlink ref="O250" location="A126286950L" display="A126286950L" xr:uid="{2FE2481A-6190-483E-B89B-66E685D3198F}"/>
    <hyperlink ref="M251" location="A126275258L" display="A126275258L" xr:uid="{763B8EEF-1C2F-477F-B8D2-C51876A27813}"/>
    <hyperlink ref="N251" location="A126298586A" display="A126298586A" xr:uid="{CDF24063-FC24-4299-AA17-37B87526EF37}"/>
    <hyperlink ref="O251" location="A126286922C" display="A126286922C" xr:uid="{100E8166-C667-4D68-83B6-14E7F9FA25F5}"/>
    <hyperlink ref="M253" location="A126275290L" display="A126275290L" xr:uid="{FA25C009-01DF-47C4-864B-E0991E3D50E1}"/>
    <hyperlink ref="N253" location="A126298618J" display="A126298618J" xr:uid="{A0D7D8FC-FA96-4EBE-B589-9E7EB02A1868}"/>
    <hyperlink ref="O253" location="A126286954W" display="A126286954W" xr:uid="{41B7AD7D-F4D9-42C1-B155-EA0211AF9188}"/>
    <hyperlink ref="M254" location="A126275334C" display="A126275334C" xr:uid="{7983B64C-F950-458C-A02C-894AAF229946}"/>
    <hyperlink ref="N254" location="A126298662T" display="A126298662T" xr:uid="{2614B15F-8DFE-4CA5-A899-111B5E111A99}"/>
    <hyperlink ref="O254" location="A126286998X" display="A126286998X" xr:uid="{38D32877-899C-498D-9D44-20C775AEEE82}"/>
    <hyperlink ref="M256" location="A126275294W" display="A126275294W" xr:uid="{74633E27-55D6-4E5C-A954-A6472C30CCBC}"/>
    <hyperlink ref="N256" location="A126298622X" display="A126298622X" xr:uid="{038D738A-29D5-4151-AFF7-D3D684444FDF}"/>
    <hyperlink ref="O256" location="A126286958F" display="A126286958F" xr:uid="{AED3799F-BD35-4183-813E-9F2648194E80}"/>
    <hyperlink ref="M257" location="A126275262C" display="A126275262C" xr:uid="{D207CC57-DBDD-4D45-9DBE-DDA38DE06502}"/>
    <hyperlink ref="N257" location="A126298590T" display="A126298590T" xr:uid="{29AB1DC3-45A9-4674-BA14-E71BBC5B3C5B}"/>
    <hyperlink ref="O257" location="A126286926L" display="A126286926L" xr:uid="{09242468-46D9-43CD-8558-FB1A7ACD44B8}"/>
    <hyperlink ref="M258" location="A126275370L" display="A126275370L" xr:uid="{DCA7E59C-114D-4636-8A6C-4A88B292F1CC}"/>
    <hyperlink ref="N258" location="A126298698V" display="A126298698V" xr:uid="{46F3F2E9-DC50-48D0-8CA8-7CDF4B22A9A7}"/>
    <hyperlink ref="O258" location="A126287034X" display="A126287034X" xr:uid="{084CC15C-83F5-4E8E-8471-A3DDC215127A}"/>
    <hyperlink ref="M259" location="A126275338L" display="A126275338L" xr:uid="{97FAE25A-0488-42B3-8FC9-30D5056A5A7B}"/>
    <hyperlink ref="N259" location="A126298666A" display="A126298666A" xr:uid="{DC3DB7E0-89F6-45F3-B6D0-609690B566F3}"/>
    <hyperlink ref="O259" location="A126287002F" display="A126287002F" xr:uid="{D0B643C8-4310-498E-930A-63D90E2B48C9}"/>
    <hyperlink ref="M260" location="A126275342C" display="A126275342C" xr:uid="{B57FCE35-1D3B-4951-98EA-A7913065A210}"/>
    <hyperlink ref="N260" location="A126298670T" display="A126298670T" xr:uid="{3ED47C1D-0A77-446C-9B5F-F88FB6A9251E}"/>
    <hyperlink ref="O260" location="A126287006R" display="A126287006R" xr:uid="{A6BDD717-103A-4351-B225-35AD6156E321}"/>
    <hyperlink ref="M231" location="A126275414C" display="A126275414C" xr:uid="{F47F122F-F6D8-41DF-8288-2B2526B85192}"/>
    <hyperlink ref="N231" location="A126298742T" display="A126298742T" xr:uid="{5196D6A4-C539-4173-B10D-354FBA9CBE9B}"/>
    <hyperlink ref="O231" location="A126287078A" display="A126287078A" xr:uid="{9C209435-C2B2-4677-B8D0-15086FB464E8}"/>
    <hyperlink ref="M264" location="A126275230K" display="A126275230K" xr:uid="{D6CEC240-20C5-4F95-95FC-B4381CAF5497}"/>
    <hyperlink ref="N264" location="A126298558T" display="A126298558T" xr:uid="{435AD447-77F4-48A2-A9E8-75B12985CF61}"/>
    <hyperlink ref="O264" location="A126286894F" display="A126286894F" xr:uid="{45816316-6AE5-46B4-8CF2-5F15E712867F}"/>
    <hyperlink ref="M265" location="A126275298F" display="A126275298F" xr:uid="{A0C2F187-5ABE-4618-BD68-071774109C5F}"/>
    <hyperlink ref="N265" location="A126298626J" display="A126298626J" xr:uid="{8EF30000-095E-40C5-90EE-D4E1BEADBF0E}"/>
    <hyperlink ref="O265" location="A126286962W" display="A126286962W" xr:uid="{65D63B14-F22F-4769-9483-C461EAFC8221}"/>
    <hyperlink ref="M266" location="A126275250V" display="A126275250V" xr:uid="{A8CD0388-8A72-4161-B31B-F7A7F7BDCE21}"/>
    <hyperlink ref="N266" location="A126298578A" display="A126298578A" xr:uid="{32EA0AC6-8EF6-4C5B-B245-5B4BA46E3C6E}"/>
    <hyperlink ref="O266" location="A126286914C" display="A126286914C" xr:uid="{37FB29B9-7C8A-4EFD-8A07-7C97C53DC015}"/>
    <hyperlink ref="M267" location="A126275346L" display="A126275346L" xr:uid="{E642EEFC-9A6E-4E89-8E9A-5644C56C0957}"/>
    <hyperlink ref="N267" location="A126298674A" display="A126298674A" xr:uid="{4D43269C-8508-4C77-9AA1-C87D84AA90F9}"/>
    <hyperlink ref="O267" location="A126287010F" display="A126287010F" xr:uid="{3139BAE0-DF70-480A-B03B-1EFDBBAEDB0C}"/>
    <hyperlink ref="M268" location="A126275350C" display="A126275350C" xr:uid="{61918804-95CE-46F7-8BD6-16F7A4B6C585}"/>
    <hyperlink ref="N268" location="A126298678K" display="A126298678K" xr:uid="{0A8C6112-56DF-4095-94E7-C488D4CC143C}"/>
    <hyperlink ref="O268" location="A126287014R" display="A126287014R" xr:uid="{CF4CDB31-F1E9-4F4A-AD3D-596C275F4C2E}"/>
    <hyperlink ref="M269" location="A126275266L" display="A126275266L" xr:uid="{83413BA7-3265-4CE6-ABA0-1A2FB77ACC6B}"/>
    <hyperlink ref="N269" location="A126298594A" display="A126298594A" xr:uid="{F7449ABF-EE10-46B2-B4F6-83AC67FB8DDB}"/>
    <hyperlink ref="O269" location="A126286930C" display="A126286930C" xr:uid="{41450F3E-6C93-4E10-8BC0-D8B4051AF334}"/>
    <hyperlink ref="M270" location="A126275234V" display="A126275234V" xr:uid="{04E4FEAB-43D4-4340-9127-C5D32217E527}"/>
    <hyperlink ref="N270" location="A126298562J" display="A126298562J" xr:uid="{BCC78AF5-0BFF-4E99-B915-0825AC47DFC8}"/>
    <hyperlink ref="O270" location="A126286898R" display="A126286898R" xr:uid="{1570027D-F2D8-444F-BDB6-CE17B87BD540}"/>
    <hyperlink ref="M271" location="A126275418L" display="A126275418L" xr:uid="{F4944101-2B2D-4557-BC09-58C9B0809173}"/>
    <hyperlink ref="N271" location="A126298746A" display="A126298746A" xr:uid="{77167846-4303-4632-AAB3-A4B796A4E740}"/>
    <hyperlink ref="O271" location="A126287082T" display="A126287082T" xr:uid="{C1D56B88-4BB0-4DC3-A807-320E07B4A152}"/>
    <hyperlink ref="M272" location="A126275302K" display="A126275302K" xr:uid="{FE2D1446-A244-484B-929B-59B0F63BB59D}"/>
    <hyperlink ref="N272" location="A126298630X" display="A126298630X" xr:uid="{F8284A5F-7BDF-4966-A1F1-FDA26A2A4998}"/>
    <hyperlink ref="O272" location="A126286966F" display="A126286966F" xr:uid="{12DAFC9F-885E-4916-B53B-99F74246CF49}"/>
    <hyperlink ref="M273" location="A126275374W" display="A126275374W" xr:uid="{6472718F-3C67-483E-8688-A9727EE88ED9}"/>
    <hyperlink ref="N273" location="A126298702X" display="A126298702X" xr:uid="{1A785210-387D-4C48-9BA8-D48E379E23D7}"/>
    <hyperlink ref="O273" location="A126287038J" display="A126287038J" xr:uid="{7AC1A28F-1377-4EF4-8951-DC0381B4B04E}"/>
    <hyperlink ref="P199" location="A126275594X" display="A126275594X" xr:uid="{98145071-9EDF-4387-B6FB-FEB246DE2091}"/>
    <hyperlink ref="Q199" location="A126298922A" display="A126298922A" xr:uid="{8BE3F1EA-26A4-435A-8870-3639780F12E8}"/>
    <hyperlink ref="R199" location="A126287258K" display="A126287258K" xr:uid="{D7480D00-4E86-482A-A7BA-7106E66C40EA}"/>
    <hyperlink ref="P205" location="A126275522L" display="A126275522L" xr:uid="{EA09F2B6-8225-4371-9C25-2FA795F86E80}"/>
    <hyperlink ref="Q205" location="A126298850A" display="A126298850A" xr:uid="{DB84F3DA-509E-4968-87A6-BD9E9D71D76C}"/>
    <hyperlink ref="R205" location="A126287186K" display="A126287186K" xr:uid="{6510D8B3-7EAA-4F95-B8AD-3C72D8187726}"/>
    <hyperlink ref="P209" location="A126275598J" display="A126275598J" xr:uid="{97C7BBFC-D79B-4F0C-A613-200BAA2C7694}"/>
    <hyperlink ref="Q209" location="A126298926K" display="A126298926K" xr:uid="{1570A176-F328-4749-BD54-823B31A4B8A3}"/>
    <hyperlink ref="R209" location="A126287262A" display="A126287262A" xr:uid="{D0ECBD2B-D316-4DCA-976C-2050769308F8}"/>
    <hyperlink ref="P210" location="A126275602L" display="A126275602L" xr:uid="{A63A2ED3-287A-4E4A-B8BE-E511734CA388}"/>
    <hyperlink ref="Q210" location="A126298930A" display="A126298930A" xr:uid="{51502BEA-E4E3-469D-AEEA-24AB9DD90AF2}"/>
    <hyperlink ref="R210" location="A126287266K" display="A126287266K" xr:uid="{8866264B-064C-43BD-98C1-5E99CA7EFFAD}"/>
    <hyperlink ref="P212" location="A126275526W" display="A126275526W" xr:uid="{920B204C-5F89-45FC-803F-E076B976B892}"/>
    <hyperlink ref="Q212" location="A126298854K" display="A126298854K" xr:uid="{AA954D9C-5F0F-4322-A275-133B64335A8C}"/>
    <hyperlink ref="R212" location="A126287190A" display="A126287190A" xr:uid="{68C30C87-7C7D-4C25-8A37-361F65AB9E9F}"/>
    <hyperlink ref="P213" location="A126275530L" display="A126275530L" xr:uid="{B427AF1F-8F9B-4D5A-B8D2-52ED09738000}"/>
    <hyperlink ref="Q213" location="A126298858V" display="A126298858V" xr:uid="{AED82A46-FB2A-44FB-A66A-4D67EB9117F2}"/>
    <hyperlink ref="R213" location="A126287194K" display="A126287194K" xr:uid="{64FDDFD8-1E40-42B5-80E7-CE27D41CA9F9}"/>
    <hyperlink ref="P215" location="A126275570F" display="A126275570F" xr:uid="{E77E55CF-9106-41EB-90C7-91384FA4FA4D}"/>
    <hyperlink ref="Q215" location="A126298898L" display="A126298898L" xr:uid="{E7845B5E-7AFA-48B0-A375-C32BE629D898}"/>
    <hyperlink ref="R215" location="A126287234T" display="A126287234T" xr:uid="{92DA0A48-4AD5-4FD0-8562-E6E008EF8172}"/>
    <hyperlink ref="P216" location="A126275486R" display="A126275486R" xr:uid="{D60478E0-6395-458F-9625-B60B7445CA1D}"/>
    <hyperlink ref="Q216" location="A126298814T" display="A126298814T" xr:uid="{C2FC3363-71E2-4AA2-A5EA-156C2E87B013}"/>
    <hyperlink ref="R216" location="A126287150J" display="A126287150J" xr:uid="{DEDDC96F-ADE9-41F1-A6F9-239A2D68C998}"/>
    <hyperlink ref="P217" location="A126275606W" display="A126275606W" xr:uid="{AB539F11-3418-4D8E-AE86-516132198764}"/>
    <hyperlink ref="Q217" location="A126298934K" display="A126298934K" xr:uid="{C786FB4D-360B-4CDB-AFAB-75465E0127FA}"/>
    <hyperlink ref="R217" location="A126287270A" display="A126287270A" xr:uid="{690B4EA3-29AB-4FDA-8984-8ABD6EBBA3DF}"/>
    <hyperlink ref="P218" location="A126275574R" display="A126275574R" xr:uid="{6811658C-9D43-432F-9677-48C8FB15D62D}"/>
    <hyperlink ref="Q218" location="A126298902T" display="A126298902T" xr:uid="{B7EF4D73-DA22-41E3-93CD-157E46ED57A8}"/>
    <hyperlink ref="R218" location="A126287238A" display="A126287238A" xr:uid="{96A199A5-0767-4671-B8DB-A31D58D1039D}"/>
    <hyperlink ref="P219" location="A126275618F" display="A126275618F" xr:uid="{C8B96507-D592-4D42-944F-FA6931051BB0}"/>
    <hyperlink ref="Q219" location="A126298946V" display="A126298946V" xr:uid="{98177E9A-0ADF-4177-A727-2E3CB8F8D2B8}"/>
    <hyperlink ref="R219" location="A126287282K" display="A126287282K" xr:uid="{0AA80DC5-D9D0-4979-8A7F-AB7F9E4C4041}"/>
    <hyperlink ref="P220" location="A126275490F" display="A126275490F" xr:uid="{6AA11724-B8D6-4946-BD10-EADBA8905F94}"/>
    <hyperlink ref="Q220" location="A126298818A" display="A126298818A" xr:uid="{3253C48D-D3F0-4F9E-8F97-8B043DE3F76F}"/>
    <hyperlink ref="R220" location="A126287154T" display="A126287154T" xr:uid="{ED07BC16-53F3-4720-86A2-EB472DA5620C}"/>
    <hyperlink ref="P221" location="A126275426L" display="A126275426L" xr:uid="{52751080-DDC0-4C51-B3A9-B2DE3711E6B3}"/>
    <hyperlink ref="Q221" location="A126298754A" display="A126298754A" xr:uid="{63118DA1-D50B-4503-A75B-C1C61F402A35}"/>
    <hyperlink ref="R221" location="A126287090T" display="A126287090T" xr:uid="{D128590A-1E29-4A51-A326-EE67EBFFC311}"/>
    <hyperlink ref="P222" location="A126275454W" display="A126275454W" xr:uid="{724B2C8F-CB76-4B0D-8033-DB9B6B2D1B90}"/>
    <hyperlink ref="Q222" location="A126298782K" display="A126298782K" xr:uid="{7ABB79B6-4622-4905-8F19-B23B4325081F}"/>
    <hyperlink ref="R222" location="A126287118J" display="A126287118J" xr:uid="{9D561D4F-AE5A-43EC-80BC-F682E64C6249}"/>
    <hyperlink ref="P223" location="A126275534W" display="A126275534W" xr:uid="{F406D092-01E1-4D1B-B72C-F8FFDD162931}"/>
    <hyperlink ref="Q223" location="A126298862K" display="A126298862K" xr:uid="{0FB9C16F-43D6-4E86-B34C-9968EC65A1B1}"/>
    <hyperlink ref="R223" location="A126287198V" display="A126287198V" xr:uid="{317EAA20-48A4-4370-A117-0A8279412239}"/>
    <hyperlink ref="P225" location="A126275458F" display="A126275458F" xr:uid="{AC6149BF-4079-49CD-BE2E-1191D613E961}"/>
    <hyperlink ref="Q225" location="A126298786V" display="A126298786V" xr:uid="{25B88CB7-FF0C-4050-80E3-989C9C950151}"/>
    <hyperlink ref="R225" location="A126287122X" display="A126287122X" xr:uid="{42B623EA-A7AA-4E68-B778-EE8A3C0BA6F5}"/>
    <hyperlink ref="P226" location="A126275538F" display="A126275538F" xr:uid="{2A8E35A3-452B-4A90-A036-0C23EF877082}"/>
    <hyperlink ref="Q226" location="A126298866V" display="A126298866V" xr:uid="{1B298B4F-548E-4D66-87CF-DEE13AAA6B83}"/>
    <hyperlink ref="R226" location="A126287202X" display="A126287202X" xr:uid="{53B25438-0E2B-4E07-958D-28D3F2B4775B}"/>
    <hyperlink ref="P204" location="A126275542W" display="A126275542W" xr:uid="{C4CBF69D-7C05-4714-BB48-1CC1B15F3958}"/>
    <hyperlink ref="Q204" location="A126298870K" display="A126298870K" xr:uid="{9DC3D443-AF1F-4BB4-83E8-5366002D84D2}"/>
    <hyperlink ref="R204" location="A126287206J" display="A126287206J" xr:uid="{466AA8EA-3707-4E0E-99F1-EB595F7DCE41}"/>
    <hyperlink ref="P200" location="A126275622W" display="A126275622W" xr:uid="{134B1C08-C040-4C79-B644-2FAB4306A8F8}"/>
    <hyperlink ref="Q200" location="A126298950K" display="A126298950K" xr:uid="{CB81C917-A3BF-4640-96F4-84299285A18A}"/>
    <hyperlink ref="R200" location="A126287286V" display="A126287286V" xr:uid="{35EC5D1C-52FC-47BE-8D43-2AA34E95CF0E}"/>
    <hyperlink ref="P230" location="A126275430C" display="A126275430C" xr:uid="{FD025A34-903F-486B-B12F-87CEF59D7A4C}"/>
    <hyperlink ref="Q230" location="A126298758K" display="A126298758K" xr:uid="{C5903F3B-9549-4588-A0B7-D249B3C620CE}"/>
    <hyperlink ref="R230" location="A126287094A" display="A126287094A" xr:uid="{ADE1FFC3-69E4-401D-B40B-FDB7EDB2494B}"/>
    <hyperlink ref="P235" location="A126275610L" display="A126275610L" xr:uid="{6E3D5E40-D457-47E3-AB5C-2D84898A1156}"/>
    <hyperlink ref="Q235" location="A126298938V" display="A126298938V" xr:uid="{98555191-9C0A-4830-88AD-D80F11FDABF5}"/>
    <hyperlink ref="R235" location="A126287274K" display="A126287274K" xr:uid="{04438768-8276-4955-A167-E63064F1B012}"/>
    <hyperlink ref="P236" location="A126275614W" display="A126275614W" xr:uid="{EB966875-AEA8-4017-BB63-9E7943F07551}"/>
    <hyperlink ref="Q236" location="A126298942K" display="A126298942K" xr:uid="{5AEA43BA-57B0-4E54-83AC-EF797747CBDC}"/>
    <hyperlink ref="R236" location="A126287278V" display="A126287278V" xr:uid="{7BB150F4-685A-40F8-B81B-8DF63221E670}"/>
    <hyperlink ref="P237" location="A126275434L" display="A126275434L" xr:uid="{75AE042E-EFF1-465D-A1B1-7AE765E99514}"/>
    <hyperlink ref="Q237" location="A126298762A" display="A126298762A" xr:uid="{7D8B9203-C276-4EBE-821B-5F9AB83AC66E}"/>
    <hyperlink ref="R237" location="A126287098K" display="A126287098K" xr:uid="{5F10376F-5FF6-4853-BFAB-C910E9C11B64}"/>
    <hyperlink ref="P239" location="A126275494R" display="A126275494R" xr:uid="{FEF9F7BB-E862-42D3-B532-C674F2631F47}"/>
    <hyperlink ref="Q239" location="A126298822T" display="A126298822T" xr:uid="{0E7669E6-9D46-47B4-A5A0-631073F3F386}"/>
    <hyperlink ref="R239" location="A126287158A" display="A126287158A" xr:uid="{C15DC156-BEE8-4E37-825C-50767E5E45B7}"/>
    <hyperlink ref="P240" location="A126275546F" display="A126275546F" xr:uid="{86BB2EFF-4E85-4EB4-8279-3491B4E09162}"/>
    <hyperlink ref="Q240" location="A126298874V" display="A126298874V" xr:uid="{2CF02B63-CF34-402B-9B19-8F510A370E15}"/>
    <hyperlink ref="R240" location="A126287210X" display="A126287210X" xr:uid="{C9E155B0-07F7-4535-B787-3CEEEA4E12BD}"/>
    <hyperlink ref="P241" location="A126275626F" display="A126275626F" xr:uid="{0F6ECD6E-1999-45D2-9426-1EFAE2057476}"/>
    <hyperlink ref="Q241" location="A126298954V" display="A126298954V" xr:uid="{FFB51799-F1E5-4396-8862-84993C005913}"/>
    <hyperlink ref="R241" location="A126287290K" display="A126287290K" xr:uid="{EC8C167A-9D6E-440D-8803-761D990F8008}"/>
    <hyperlink ref="P242" location="A126275438W" display="A126275438W" xr:uid="{4A2C82E7-B324-41CE-964F-52FC1A999075}"/>
    <hyperlink ref="Q242" location="A126298766K" display="A126298766K" xr:uid="{616396A9-F737-4FBA-89DA-124FDE0EF722}"/>
    <hyperlink ref="R242" location="A126287102R" display="A126287102R" xr:uid="{69F6C4EB-5591-4903-9522-92A9C0896716}"/>
    <hyperlink ref="P243" location="A126275578X" display="A126275578X" xr:uid="{8EE9BD03-4519-42B0-B591-33D658B6E888}"/>
    <hyperlink ref="Q243" location="A126298906A" display="A126298906A" xr:uid="{2E2D9BBE-F432-4AFA-B9AE-136C27D83ED8}"/>
    <hyperlink ref="R243" location="A126287242T" display="A126287242T" xr:uid="{F5B26BD0-B945-4A6A-93A3-10F98FDF9690}"/>
    <hyperlink ref="P244" location="A126275582R" display="A126275582R" xr:uid="{00EF38EF-C68D-4CF9-91DA-47F81CE3D9E5}"/>
    <hyperlink ref="Q244" location="A126298910T" display="A126298910T" xr:uid="{8C6624F7-8B53-4614-8A27-9172F3C1D6A3}"/>
    <hyperlink ref="R244" location="A126287246A" display="A126287246A" xr:uid="{A61D46F9-BBFD-4322-954A-2CB1CBE12616}"/>
    <hyperlink ref="P245" location="A126275470W" display="A126275470W" xr:uid="{6E10CECC-6695-4F8E-8299-8A738C105615}"/>
    <hyperlink ref="Q245" location="A126298798C" display="A126298798C" xr:uid="{F62DADFA-1DD4-4D2A-99FA-187FD4EF068D}"/>
    <hyperlink ref="R245" location="A126287134J" display="A126287134J" xr:uid="{678B5DD3-99E9-49AC-BAEB-943F06D4FAD6}"/>
    <hyperlink ref="P246" location="A126275442L" display="A126275442L" xr:uid="{9AE8667B-91DE-4308-A9CB-0DAA38C6B79C}"/>
    <hyperlink ref="Q246" location="A126298770A" display="A126298770A" xr:uid="{9720854B-4D38-49E4-843C-311532BBF462}"/>
    <hyperlink ref="R246" location="A126287106X" display="A126287106X" xr:uid="{E1C94B4E-9364-4EC6-B32C-461350F39B31}"/>
    <hyperlink ref="P247" location="A126275498X" display="A126275498X" xr:uid="{0689FE48-B941-42D0-8375-43F1298D1F91}"/>
    <hyperlink ref="Q247" location="A126298826A" display="A126298826A" xr:uid="{CBA277D0-974A-45FD-A6AE-FD846D1B2155}"/>
    <hyperlink ref="R247" location="A126287162T" display="A126287162T" xr:uid="{12D592B9-8863-4DE6-BA44-5B227AF8D683}"/>
    <hyperlink ref="P248" location="A126275462W" display="A126275462W" xr:uid="{F6269266-8E55-49D3-B08E-B2BC6445E021}"/>
    <hyperlink ref="Q248" location="A126298790K" display="A126298790K" xr:uid="{B0EEFA53-610E-4ADF-AFCC-72F889202F3C}"/>
    <hyperlink ref="R248" location="A126287126J" display="A126287126J" xr:uid="{B954C76E-4E98-4DA5-811B-45719B9954E5}"/>
    <hyperlink ref="P250" location="A126275502C" display="A126275502C" xr:uid="{0A6C99F0-26AB-45D6-8F78-6B4BA2B7DB4F}"/>
    <hyperlink ref="Q250" location="A126298830T" display="A126298830T" xr:uid="{240BB059-7F6C-4390-818D-D8E93D164679}"/>
    <hyperlink ref="R250" location="A126287166A" display="A126287166A" xr:uid="{CC1BE515-3922-4DB5-A41D-1016F7B89D70}"/>
    <hyperlink ref="P251" location="A126275474F" display="A126275474F" xr:uid="{E00CE1C8-29AF-4F4E-A609-E020E0CBDBC5}"/>
    <hyperlink ref="Q251" location="A126298802J" display="A126298802J" xr:uid="{0835E452-1CDE-419E-ABAD-FD9AF7A204A6}"/>
    <hyperlink ref="R251" location="A126287138T" display="A126287138T" xr:uid="{52F930BE-DC63-4F9A-81DB-B661745DD2E7}"/>
    <hyperlink ref="P253" location="A126275506L" display="A126275506L" xr:uid="{C6810564-FCDD-4A3F-A984-7B2CF3C69FC9}"/>
    <hyperlink ref="Q253" location="A126298834A" display="A126298834A" xr:uid="{63AD488F-53DA-4181-8A87-22F91A9730C9}"/>
    <hyperlink ref="R253" location="A126287170T" display="A126287170T" xr:uid="{61BC0687-6C8B-4FC5-9824-D27E5FE2CEC2}"/>
    <hyperlink ref="P254" location="A126275550W" display="A126275550W" xr:uid="{D2CCF349-485B-40CA-A876-A66B392B20BB}"/>
    <hyperlink ref="Q254" location="A126298878C" display="A126298878C" xr:uid="{CD7518D7-A23E-4D41-8EC2-BE8CD6EC3658}"/>
    <hyperlink ref="R254" location="A126287214J" display="A126287214J" xr:uid="{B871A911-7534-4D21-A2C4-8E9467585587}"/>
    <hyperlink ref="P256" location="A126275510C" display="A126275510C" xr:uid="{CCE16C18-BA19-41D6-9C6C-7931F82EF8C6}"/>
    <hyperlink ref="Q256" location="A126298838K" display="A126298838K" xr:uid="{8656CF7C-D480-434A-B901-0C5A2F3727EE}"/>
    <hyperlink ref="R256" location="A126287174A" display="A126287174A" xr:uid="{F93EB531-82B1-4B2D-B269-F9074A600774}"/>
    <hyperlink ref="P257" location="A126275478R" display="A126275478R" xr:uid="{931FFE65-0EC0-423B-A0F7-0A5170662418}"/>
    <hyperlink ref="Q257" location="A126298806T" display="A126298806T" xr:uid="{12037571-C859-4AA5-B093-195D170D2588}"/>
    <hyperlink ref="R257" location="A126287142J" display="A126287142J" xr:uid="{C24F1497-9BF5-45D6-89A2-C9363CE40A85}"/>
    <hyperlink ref="P258" location="A126275586X" display="A126275586X" xr:uid="{D12758E8-CC71-4ED8-9AD7-6BECE8675B7A}"/>
    <hyperlink ref="Q258" location="A126298914A" display="A126298914A" xr:uid="{1B761A45-9B20-4AD7-8D46-5EE291858DDC}"/>
    <hyperlink ref="R258" location="A126287250T" display="A126287250T" xr:uid="{89D14A2C-710A-493C-B820-DAE7F2CE53AD}"/>
    <hyperlink ref="P259" location="A126275554F" display="A126275554F" xr:uid="{172F6B21-9852-4563-9552-5FE82AD47675}"/>
    <hyperlink ref="Q259" location="A126298882V" display="A126298882V" xr:uid="{9054D1B9-9B15-4918-8782-E6AE0CD6CC28}"/>
    <hyperlink ref="R259" location="A126287218T" display="A126287218T" xr:uid="{6862CA50-1F02-43B3-9A85-74F18B0B97BE}"/>
    <hyperlink ref="P260" location="A126275558R" display="A126275558R" xr:uid="{0368C4F8-4B3C-4D39-BE7B-7A01E50D4221}"/>
    <hyperlink ref="Q260" location="A126298886C" display="A126298886C" xr:uid="{8B6796D1-754D-49E9-9974-9E07815F8D79}"/>
    <hyperlink ref="R260" location="A126287222J" display="A126287222J" xr:uid="{060D1272-DBB0-470A-B063-5A7ED9165D13}"/>
    <hyperlink ref="P231" location="A126275630W" display="A126275630W" xr:uid="{22E80273-7103-4024-B0B0-BF2C1926CBC3}"/>
    <hyperlink ref="Q231" location="A126298958C" display="A126298958C" xr:uid="{EA2D55E1-0CE3-4B31-8AB0-E6C46EFD1BE9}"/>
    <hyperlink ref="R231" location="A126287294V" display="A126287294V" xr:uid="{B23112D1-1D38-48D6-8BD7-ACCF6E848623}"/>
    <hyperlink ref="P264" location="A126275446W" display="A126275446W" xr:uid="{3C38600F-EF0E-424D-BE59-3C11783B921F}"/>
    <hyperlink ref="Q264" location="A126298774K" display="A126298774K" xr:uid="{5DA4821B-D01D-4FB8-BDDF-591BC4830163}"/>
    <hyperlink ref="R264" location="A126287110R" display="A126287110R" xr:uid="{4538EFB8-C64C-4496-BDA2-4D96C0412635}"/>
    <hyperlink ref="P265" location="A126275514L" display="A126275514L" xr:uid="{4522E674-2522-48FD-84EE-6E68075FEE3F}"/>
    <hyperlink ref="Q265" location="A126298842A" display="A126298842A" xr:uid="{D7DE3465-55FC-4490-B2C7-E2B0D86907A6}"/>
    <hyperlink ref="R265" location="A126287178K" display="A126287178K" xr:uid="{E27536B5-48A4-4BF5-87B6-14FDF711BCD3}"/>
    <hyperlink ref="P266" location="A126275466F" display="A126275466F" xr:uid="{3AA6D779-1A9E-479A-BA75-8C8226886C7C}"/>
    <hyperlink ref="Q266" location="A126298794V" display="A126298794V" xr:uid="{A99858D1-3FC8-4DF8-936B-62E7C86D3F2F}"/>
    <hyperlink ref="R266" location="A126287130X" display="A126287130X" xr:uid="{6333C73B-B206-48EE-8122-34893BEA71CC}"/>
    <hyperlink ref="P267" location="A126275562F" display="A126275562F" xr:uid="{B2416BF9-CBF6-4A21-A586-5C3044EAC1D8}"/>
    <hyperlink ref="Q267" location="A126298890V" display="A126298890V" xr:uid="{7BA57E1B-6285-4163-8CA9-E61A2FC011ED}"/>
    <hyperlink ref="R267" location="A126287226T" display="A126287226T" xr:uid="{B9233639-8A1E-4E08-BF64-C5B090851ACF}"/>
    <hyperlink ref="P268" location="A126275566R" display="A126275566R" xr:uid="{48B17CF3-B37D-4579-B029-0430EA8B4C32}"/>
    <hyperlink ref="Q268" location="A126298894C" display="A126298894C" xr:uid="{277F203D-AB28-4CF2-90BB-112F057083AC}"/>
    <hyperlink ref="R268" location="A126287230J" display="A126287230J" xr:uid="{B3CDD288-D798-468A-9EEF-EF2BDB0AF7D4}"/>
    <hyperlink ref="P269" location="A126275482F" display="A126275482F" xr:uid="{25CF90D6-F785-458A-9013-7580CFB3235D}"/>
    <hyperlink ref="Q269" location="A126298810J" display="A126298810J" xr:uid="{C222482B-D3E1-4F81-AE0C-0BB613A4726C}"/>
    <hyperlink ref="R269" location="A126287146T" display="A126287146T" xr:uid="{02B2D8E3-3E79-4D5F-850E-60C6F125AA39}"/>
    <hyperlink ref="P270" location="A126275450L" display="A126275450L" xr:uid="{68DA275E-9560-499F-BFAF-2DB8D0E95BCE}"/>
    <hyperlink ref="Q270" location="A126298778V" display="A126298778V" xr:uid="{0CD499BA-55C4-4432-92ED-A83597D14562}"/>
    <hyperlink ref="R270" location="A126287114X" display="A126287114X" xr:uid="{9B6CDD9D-8C6D-43AB-88A4-47723FF6B933}"/>
    <hyperlink ref="P271" location="A126275634F" display="A126275634F" xr:uid="{B6B80E0F-B78E-4E2B-957F-50BB55FE94C4}"/>
    <hyperlink ref="Q271" location="A126298962V" display="A126298962V" xr:uid="{4CA13444-869F-4BAC-B78D-96662CCDC0DF}"/>
    <hyperlink ref="R271" location="A126287298C" display="A126287298C" xr:uid="{9A118F75-36D2-42D7-BC3E-28D5EC29657F}"/>
    <hyperlink ref="P272" location="A126275518W" display="A126275518W" xr:uid="{F91592F8-8704-42F0-915B-9734AF92BE71}"/>
    <hyperlink ref="Q272" location="A126298846K" display="A126298846K" xr:uid="{AA14F794-A1C5-4CB3-AB3B-60BA69FF4F70}"/>
    <hyperlink ref="R272" location="A126287182A" display="A126287182A" xr:uid="{A77C2BBE-CE2C-4C5E-8EEC-24965DA4DB57}"/>
    <hyperlink ref="P273" location="A126275590R" display="A126275590R" xr:uid="{B45B2C39-1C4D-4A98-843A-8AC2E1DD6836}"/>
    <hyperlink ref="Q273" location="A126298918K" display="A126298918K" xr:uid="{04EDA3A0-1AF3-4B91-B9C3-B6605E937F61}"/>
    <hyperlink ref="R273" location="A126287254A" display="A126287254A" xr:uid="{E3B19528-979B-4B84-BCEB-C373F23F94BD}"/>
    <hyperlink ref="S199" location="A126274514V" display="A126274514V" xr:uid="{6EA2D792-D74C-4338-B0CD-32D0D9E55883}"/>
    <hyperlink ref="T199" location="A126297842J" display="A126297842J" xr:uid="{2C5D0D7C-3E10-4EBE-95DC-EA1D25ABE38D}"/>
    <hyperlink ref="U199" location="A126286178T" display="A126286178T" xr:uid="{234BF7B9-3152-489E-B4F1-59F106DAA878}"/>
    <hyperlink ref="S205" location="A126274442V" display="A126274442V" xr:uid="{3F636141-61AD-4F04-99CB-8344B5A4CD0B}"/>
    <hyperlink ref="T205" location="A126297770J" display="A126297770J" xr:uid="{C64A22F9-D3EA-4782-A4C8-AC273C6112DE}"/>
    <hyperlink ref="U205" location="A126286106F" display="A126286106F" xr:uid="{211C73EF-C56B-4527-AEBE-759F4C17C4BA}"/>
    <hyperlink ref="S209" location="A126274518C" display="A126274518C" xr:uid="{C2964E90-9AE7-44D5-95A8-6C4B2D834055}"/>
    <hyperlink ref="T209" location="A126297846T" display="A126297846T" xr:uid="{47E5D941-D09D-42B5-969D-205FA6A41A35}"/>
    <hyperlink ref="U209" location="A126286182J" display="A126286182J" xr:uid="{A76A90D5-34E8-47E6-8D40-C029C81F65DA}"/>
    <hyperlink ref="S210" location="A126274522V" display="A126274522V" xr:uid="{40241D26-4E77-4467-8A66-D4488A0B5B07}"/>
    <hyperlink ref="T210" location="A126297850J" display="A126297850J" xr:uid="{1090A02F-6EF7-479E-A594-E7DDCCD7719F}"/>
    <hyperlink ref="U210" location="A126286186T" display="A126286186T" xr:uid="{DB8B905F-DF2D-4E8B-81DE-6643698D3489}"/>
    <hyperlink ref="S212" location="A126274446C" display="A126274446C" xr:uid="{B942EC02-94CF-446F-B241-6D5AFA670C48}"/>
    <hyperlink ref="T212" location="A126297774T" display="A126297774T" xr:uid="{BB3386B8-5A00-4DA5-A99B-D1F96D63B1A4}"/>
    <hyperlink ref="U212" location="A126286110W" display="A126286110W" xr:uid="{F0DD7F48-93BC-40E7-9ED8-B44B35E52368}"/>
    <hyperlink ref="S213" location="A126274450V" display="A126274450V" xr:uid="{D9F2B634-487B-4C1A-9B85-820BF6EA1167}"/>
    <hyperlink ref="T213" location="A126297778A" display="A126297778A" xr:uid="{3AA29E24-DD2E-46EF-BB70-68A59C0D5E41}"/>
    <hyperlink ref="U213" location="A126286114F" display="A126286114F" xr:uid="{14BA8107-B397-47FA-894E-99B11E57C2B1}"/>
    <hyperlink ref="S215" location="A126274490L" display="A126274490L" xr:uid="{A5BBC1B6-7AB7-40D9-855E-4DC0A344C7A2}"/>
    <hyperlink ref="T215" location="A126297818J" display="A126297818J" xr:uid="{607A6E4B-A951-400D-A649-365EDCA1185B}"/>
    <hyperlink ref="U215" location="A126286154X" display="A126286154X" xr:uid="{2A8EE4DE-E376-4C2A-8535-37C48FD3097F}"/>
    <hyperlink ref="S216" location="A126274406K" display="A126274406K" xr:uid="{8ABEC4CA-704D-4A96-8FC9-0011A58F733B}"/>
    <hyperlink ref="T216" location="A126297734X" display="A126297734X" xr:uid="{491AA7D8-C7E2-452E-AD91-45D581869E3D}"/>
    <hyperlink ref="U216" location="A126286070R" display="A126286070R" xr:uid="{54753502-C297-4018-BA89-CFA541515231}"/>
    <hyperlink ref="S217" location="A126274526C" display="A126274526C" xr:uid="{E4978AF1-510F-4CB3-A68B-74A6684C0818}"/>
    <hyperlink ref="T217" location="A126297854T" display="A126297854T" xr:uid="{AE284428-4BA8-4798-8D3F-9084453B654B}"/>
    <hyperlink ref="U217" location="A126286190J" display="A126286190J" xr:uid="{A5D2EED2-A54C-4CBF-976C-DC67D8D37735}"/>
    <hyperlink ref="S218" location="A126274494W" display="A126274494W" xr:uid="{E35E0C86-39DE-49FA-9952-7ABCF2BA04CC}"/>
    <hyperlink ref="T218" location="A126297822X" display="A126297822X" xr:uid="{09FA3CBE-4EB5-4617-AF9D-1CA0E2125243}"/>
    <hyperlink ref="U218" location="A126286158J" display="A126286158J" xr:uid="{D60D6783-23B2-4544-8005-CFD389DB1167}"/>
    <hyperlink ref="S219" location="A126274538L" display="A126274538L" xr:uid="{7E838B5C-C1E5-4658-B34F-988598FC8B0D}"/>
    <hyperlink ref="T219" location="A126297866A" display="A126297866A" xr:uid="{8E8AC0F4-82DD-4AD7-8847-DE8C4A50C48C}"/>
    <hyperlink ref="U219" location="A126286202F" display="A126286202F" xr:uid="{BFF8E8B8-E57C-4631-8AE1-9C15BC798B9C}"/>
    <hyperlink ref="S220" location="A126274410A" display="A126274410A" xr:uid="{52FD5815-5F08-4F1F-8EDB-EE0EB43A07CA}"/>
    <hyperlink ref="T220" location="A126297738J" display="A126297738J" xr:uid="{FE30D840-7454-4431-80EB-AD5F146BF779}"/>
    <hyperlink ref="U220" location="A126286074X" display="A126286074X" xr:uid="{69711B01-237B-4644-8F4D-5E5803E24FD8}"/>
    <hyperlink ref="S221" location="A126274346V" display="A126274346V" xr:uid="{30E62E0D-3874-468C-9982-B569677BD0A8}"/>
    <hyperlink ref="T221" location="A126297674J" display="A126297674J" xr:uid="{FF31AD4E-C6FF-4B86-88D4-2524A206ECF4}"/>
    <hyperlink ref="U221" location="A126286010L" display="A126286010L" xr:uid="{81076F0D-7AFC-45A5-85EF-777CC1A6B07E}"/>
    <hyperlink ref="S222" location="A126274374C" display="A126274374C" xr:uid="{24628857-C3BE-43E7-BADF-5374858B900C}"/>
    <hyperlink ref="T222" location="A126297702F" display="A126297702F" xr:uid="{CBDCC1BA-92E3-42CA-9D59-4E8C7341120E}"/>
    <hyperlink ref="U222" location="A126286038R" display="A126286038R" xr:uid="{89F6AF73-B7AE-46F5-97A3-62C13CAFF7BD}"/>
    <hyperlink ref="S223" location="A126274454C" display="A126274454C" xr:uid="{E078A5DC-5C31-4178-9F4B-D9E9A66C190C}"/>
    <hyperlink ref="T223" location="A126297782T" display="A126297782T" xr:uid="{CF38AFF2-D6F2-4DB9-819B-F71BA5A70F9F}"/>
    <hyperlink ref="U223" location="A126286118R" display="A126286118R" xr:uid="{42719A31-C25E-47CE-BD55-1E5E58A8A62A}"/>
    <hyperlink ref="S225" location="A126274378L" display="A126274378L" xr:uid="{BD3A5132-74D6-425A-A8F5-018CFEF75E04}"/>
    <hyperlink ref="T225" location="A126297706R" display="A126297706R" xr:uid="{527E96FC-BDDB-4608-8F87-11CB470CA218}"/>
    <hyperlink ref="U225" location="A126286042F" display="A126286042F" xr:uid="{5D19E2BE-727A-4F11-8E17-8861CE8DEE3E}"/>
    <hyperlink ref="S226" location="A126274458L" display="A126274458L" xr:uid="{C1F2BFBE-14B1-4F65-97DA-7B0D7AF40EF1}"/>
    <hyperlink ref="T226" location="A126297786A" display="A126297786A" xr:uid="{31BD35CF-0185-46F5-8672-B969CE80EAC0}"/>
    <hyperlink ref="U226" location="A126286122F" display="A126286122F" xr:uid="{E4F8F063-DB32-407C-A643-67B55C9BCFFB}"/>
    <hyperlink ref="S204" location="A126274462C" display="A126274462C" xr:uid="{2BF28865-B3F3-473A-8817-38FEF5E6F73B}"/>
    <hyperlink ref="T204" location="A126297790T" display="A126297790T" xr:uid="{CE0045C8-0DFF-41BE-B178-5B196E87F851}"/>
    <hyperlink ref="U204" location="A126286126R" display="A126286126R" xr:uid="{02D82CAF-A077-4043-B4F7-497894ACFA3C}"/>
    <hyperlink ref="S200" location="A126274542C" display="A126274542C" xr:uid="{1CF0C0A5-F779-4C60-A5A8-B1AD6BACDD21}"/>
    <hyperlink ref="T200" location="A126297870T" display="A126297870T" xr:uid="{B7C1030F-4F49-475A-8D29-2BCE08BD006F}"/>
    <hyperlink ref="U200" location="A126286206R" display="A126286206R" xr:uid="{653C24A2-A81B-41FE-8E53-C7A60538B532}"/>
    <hyperlink ref="S230" location="A126274350K" display="A126274350K" xr:uid="{2C8B6FD9-497C-4A49-A6A4-AAC048CD27C1}"/>
    <hyperlink ref="T230" location="A126297678T" display="A126297678T" xr:uid="{D2DE9A7C-8A0A-4D4E-B299-9755F19E018A}"/>
    <hyperlink ref="U230" location="A126286014W" display="A126286014W" xr:uid="{6833E30B-AAF0-45E2-9A5A-8DBC2DB9287B}"/>
    <hyperlink ref="S235" location="A126274530V" display="A126274530V" xr:uid="{88DC99F3-5EFC-497B-957D-7B7EC1822FF3}"/>
    <hyperlink ref="T235" location="A126297858A" display="A126297858A" xr:uid="{B7D447FD-A7A2-4A44-B102-111CD9021793}"/>
    <hyperlink ref="U235" location="A126286194T" display="A126286194T" xr:uid="{643656E8-5B77-4096-9AF2-39EDC5DD3E8B}"/>
    <hyperlink ref="S236" location="A126274534C" display="A126274534C" xr:uid="{A818615F-BE17-4446-AFB5-09D974CE669E}"/>
    <hyperlink ref="T236" location="A126297862T" display="A126297862T" xr:uid="{44DC2D55-7FF5-4977-A23D-9588EB38BD04}"/>
    <hyperlink ref="U236" location="A126286198A" display="A126286198A" xr:uid="{2EE28E64-3966-4ADB-956A-8111A6DC97D2}"/>
    <hyperlink ref="S237" location="A126274354V" display="A126274354V" xr:uid="{7ABBF9D6-F700-4DAD-9387-853B01FA6F45}"/>
    <hyperlink ref="T237" location="A126297682J" display="A126297682J" xr:uid="{677911E8-C6CA-4EB5-B02F-BE28469BC48A}"/>
    <hyperlink ref="U237" location="A126286018F" display="A126286018F" xr:uid="{280E7A9C-A888-494A-AE17-6C99E9041D79}"/>
    <hyperlink ref="S239" location="A126274414K" display="A126274414K" xr:uid="{97DCE560-B91D-473B-9150-D13F45E54385}"/>
    <hyperlink ref="T239" location="A126297742X" display="A126297742X" xr:uid="{C20522C9-9BAB-405F-B717-6DBFCE97B198}"/>
    <hyperlink ref="U239" location="A126286078J" display="A126286078J" xr:uid="{9DA50A33-91E7-48F6-BF8B-CEF686C9E1CB}"/>
    <hyperlink ref="S240" location="A126274466L" display="A126274466L" xr:uid="{FE4091AE-35B3-4E8C-B3F1-24624E20F67C}"/>
    <hyperlink ref="T240" location="A126297794A" display="A126297794A" xr:uid="{1CFFA93F-06DB-4753-9B89-D9747761DC55}"/>
    <hyperlink ref="U240" location="A126286130F" display="A126286130F" xr:uid="{532A43A8-D1EE-4647-AE6B-7A8E53325498}"/>
    <hyperlink ref="S241" location="A126274546L" display="A126274546L" xr:uid="{498F79B5-D293-4404-8C4D-79B81B754A40}"/>
    <hyperlink ref="T241" location="A126297874A" display="A126297874A" xr:uid="{62319E0A-83F4-4C64-9D26-7B15EE72C301}"/>
    <hyperlink ref="U241" location="A126286210F" display="A126286210F" xr:uid="{4C35DA0C-6655-4EBB-81CF-AA2E5081B38B}"/>
    <hyperlink ref="S242" location="A126274358C" display="A126274358C" xr:uid="{C4D4AE5B-6486-462B-A9BC-985E9745F9C7}"/>
    <hyperlink ref="T242" location="A126297686T" display="A126297686T" xr:uid="{873DC3CC-0F22-432E-93F6-34D7046D87B0}"/>
    <hyperlink ref="U242" location="A126286022W" display="A126286022W" xr:uid="{005F8EEC-B672-4439-912D-78D26BCC5B61}"/>
    <hyperlink ref="S243" location="A126274498F" display="A126274498F" xr:uid="{C6314BEE-DF72-4C79-9757-D3741833F9DE}"/>
    <hyperlink ref="T243" location="A126297826J" display="A126297826J" xr:uid="{6749D034-E06D-4E5A-A0D1-EAB1F45D202D}"/>
    <hyperlink ref="U243" location="A126286162X" display="A126286162X" xr:uid="{F84E1AA6-3DAD-4BA1-9030-6A80881C526B}"/>
    <hyperlink ref="S244" location="A126274502K" display="A126274502K" xr:uid="{2687F666-4D64-4593-998E-7B6453160FB5}"/>
    <hyperlink ref="T244" location="A126297830X" display="A126297830X" xr:uid="{4F48AF67-D342-4CF4-9CD2-0639E0BC040D}"/>
    <hyperlink ref="U244" location="A126286166J" display="A126286166J" xr:uid="{9AEB364E-B461-4D45-9AE5-AAF384D5BF00}"/>
    <hyperlink ref="S245" location="A126274390C" display="A126274390C" xr:uid="{11EF7257-F846-4E03-8351-CA24ABA9A804}"/>
    <hyperlink ref="T245" location="A126297718X" display="A126297718X" xr:uid="{E78DAF50-3DA4-40E3-9006-68D896876D50}"/>
    <hyperlink ref="U245" location="A126286054R" display="A126286054R" xr:uid="{A5F52276-C1AF-4AC0-A52B-79A7F37292E7}"/>
    <hyperlink ref="S246" location="A126274362V" display="A126274362V" xr:uid="{B1EFC832-4FD3-4C8F-B2DE-C01578774BE3}"/>
    <hyperlink ref="T246" location="A126297690J" display="A126297690J" xr:uid="{FB5CB8C7-4076-443D-8226-289F93A7E0B9}"/>
    <hyperlink ref="U246" location="A126286026F" display="A126286026F" xr:uid="{81F23329-471B-4C38-95A7-6AD502C731EB}"/>
    <hyperlink ref="S247" location="A126274418V" display="A126274418V" xr:uid="{AF8FE0A0-F457-46F3-BF15-9F1DA840A4AB}"/>
    <hyperlink ref="T247" location="A126297746J" display="A126297746J" xr:uid="{6A01486F-7206-4294-BCC6-E05DCB94D959}"/>
    <hyperlink ref="U247" location="A126286082X" display="A126286082X" xr:uid="{9B0ED3E1-4C3A-4DD7-9ED6-0A913A09CE9A}"/>
    <hyperlink ref="S248" location="A126274382C" display="A126274382C" xr:uid="{75549A6D-8BE8-4EA9-8A6A-56346613B7F1}"/>
    <hyperlink ref="T248" location="A126297710F" display="A126297710F" xr:uid="{97D25F9F-9F0F-40E6-A577-6C48E7C4505E}"/>
    <hyperlink ref="U248" location="A126286046R" display="A126286046R" xr:uid="{7BC00FDE-1A5D-4167-B9B8-E8AFF5F3C6A9}"/>
    <hyperlink ref="S250" location="A126274422K" display="A126274422K" xr:uid="{2DD82B0F-5610-4184-AC78-0747D9142533}"/>
    <hyperlink ref="T250" location="A126297750X" display="A126297750X" xr:uid="{688496FA-E308-494D-9AC5-9C3D2480206D}"/>
    <hyperlink ref="U250" location="A126286086J" display="A126286086J" xr:uid="{D859EA24-375E-41F9-8C14-03E2B47D732B}"/>
    <hyperlink ref="S251" location="A126274394L" display="A126274394L" xr:uid="{243DF5D5-64F4-48BE-8F0F-BF4491B68D4B}"/>
    <hyperlink ref="T251" location="A126297722R" display="A126297722R" xr:uid="{5510C639-61A2-494E-8D48-7D0CFEA050EA}"/>
    <hyperlink ref="U251" location="A126286058X" display="A126286058X" xr:uid="{A33D0AA3-09FC-458A-A343-99DFB094A847}"/>
    <hyperlink ref="S253" location="A126274426V" display="A126274426V" xr:uid="{9ABB3C72-855B-427B-9CEF-07CF28B28EC3}"/>
    <hyperlink ref="T253" location="A126297754J" display="A126297754J" xr:uid="{EF7195AF-4DDA-48F3-97D4-F471A9F1A808}"/>
    <hyperlink ref="U253" location="A126286090X" display="A126286090X" xr:uid="{B743DC6A-A085-48BC-A796-15466CDBD5B9}"/>
    <hyperlink ref="S254" location="A126274470C" display="A126274470C" xr:uid="{AABDE8CA-10FB-451E-B569-6BE499DDA53C}"/>
    <hyperlink ref="T254" location="A126297798K" display="A126297798K" xr:uid="{F3042AA2-2352-41DC-90DB-895E904C78BF}"/>
    <hyperlink ref="U254" location="A126286134R" display="A126286134R" xr:uid="{DD9AA011-C6FA-44D8-B753-8468520798C8}"/>
    <hyperlink ref="S256" location="A126274430K" display="A126274430K" xr:uid="{ED3C8767-934F-42AF-96AB-128B9E8FD61D}"/>
    <hyperlink ref="T256" location="A126297758T" display="A126297758T" xr:uid="{45E308FD-D3D9-427F-8A93-72A17EC079FB}"/>
    <hyperlink ref="U256" location="A126286094J" display="A126286094J" xr:uid="{49F3C5B1-57F6-43D7-A101-0373A4F5A4CE}"/>
    <hyperlink ref="S257" location="A126274398W" display="A126274398W" xr:uid="{EC2329BB-2D14-4304-8CD6-45843710123C}"/>
    <hyperlink ref="T257" location="A126297726X" display="A126297726X" xr:uid="{3C5373B7-29DC-463E-86E9-1276AC95B8D6}"/>
    <hyperlink ref="U257" location="A126286062R" display="A126286062R" xr:uid="{9A7B5EBD-6C6C-4F5B-9A33-C2211E6C9543}"/>
    <hyperlink ref="S258" location="A126274506V" display="A126274506V" xr:uid="{8B717A88-B9AC-4085-A36E-547BAC75DA62}"/>
    <hyperlink ref="T258" location="A126297834J" display="A126297834J" xr:uid="{0F5971AD-015F-4932-9983-0B4459DA90A6}"/>
    <hyperlink ref="U258" location="A126286170X" display="A126286170X" xr:uid="{4F8ECDC5-63CA-45EB-8582-E552F4A9F0EF}"/>
    <hyperlink ref="S259" location="A126274474L" display="A126274474L" xr:uid="{E2263D84-D0CE-4993-9634-35C788E61EFD}"/>
    <hyperlink ref="T259" location="A126297802R" display="A126297802R" xr:uid="{A612CDB5-00DD-46DB-892D-2A27CE2FBB33}"/>
    <hyperlink ref="U259" location="A126286138X" display="A126286138X" xr:uid="{03225FEC-51C1-4114-A29F-335E22D003EE}"/>
    <hyperlink ref="S260" location="A126274478W" display="A126274478W" xr:uid="{A30A6649-599B-463E-B043-9D3F9A287D10}"/>
    <hyperlink ref="T260" location="A126297806X" display="A126297806X" xr:uid="{DB5A1FBF-DCC9-4F3B-A1E9-F74EB1C23CED}"/>
    <hyperlink ref="U260" location="A126286142R" display="A126286142R" xr:uid="{986BFA74-C258-4D05-9A86-C4C568A23477}"/>
    <hyperlink ref="S231" location="A126274550C" display="A126274550C" xr:uid="{23C3812F-3298-4D41-A02D-568B32932800}"/>
    <hyperlink ref="T231" location="A126297878K" display="A126297878K" xr:uid="{0E13D009-4225-4140-A0FE-8B7C67F69D61}"/>
    <hyperlink ref="U231" location="A126286214R" display="A126286214R" xr:uid="{F4857E1E-3A7C-47B5-8719-20B0037C2E17}"/>
    <hyperlink ref="S264" location="A126274366C" display="A126274366C" xr:uid="{4F91C726-EF00-4C01-B5FF-DCCF5154B9D8}"/>
    <hyperlink ref="T264" location="A126297694T" display="A126297694T" xr:uid="{55B42B91-8300-43DE-88BA-50D53084EFC6}"/>
    <hyperlink ref="U264" location="A126286030W" display="A126286030W" xr:uid="{6D7F2E0F-56B3-4971-8DF7-5F0058569C83}"/>
    <hyperlink ref="S265" location="A126274434V" display="A126274434V" xr:uid="{D3EFBD6B-B2A5-4F8C-A006-090D51F64FA7}"/>
    <hyperlink ref="T265" location="A126297762J" display="A126297762J" xr:uid="{DD4563BA-2AF0-4BBC-AE00-5E03915940E5}"/>
    <hyperlink ref="U265" location="A126286098T" display="A126286098T" xr:uid="{1D656523-9888-4F33-9440-9DDEE3114145}"/>
    <hyperlink ref="S266" location="A126274386L" display="A126274386L" xr:uid="{B4AD0F13-9C96-4E30-A262-6085839A0AFE}"/>
    <hyperlink ref="T266" location="A126297714R" display="A126297714R" xr:uid="{37BE9F94-8752-4298-963F-50203C2FE154}"/>
    <hyperlink ref="U266" location="A126286050F" display="A126286050F" xr:uid="{04B69617-A4BC-4035-A70F-D840B30AC28D}"/>
    <hyperlink ref="S267" location="A126274482L" display="A126274482L" xr:uid="{6930EEAD-E95D-40B5-81C8-98F23886BFE6}"/>
    <hyperlink ref="T267" location="A126297810R" display="A126297810R" xr:uid="{2E31CCDF-8496-4CFC-841C-9BBB81BE995F}"/>
    <hyperlink ref="U267" location="A126286146X" display="A126286146X" xr:uid="{2238FA83-7BC4-4136-BC0B-F224431D0E3D}"/>
    <hyperlink ref="S268" location="A126274486W" display="A126274486W" xr:uid="{65BFFC0C-80B0-4BB7-A130-97543640BF9C}"/>
    <hyperlink ref="T268" location="A126297814X" display="A126297814X" xr:uid="{C4CEBC7E-BE70-4DEF-B9B5-C0D450AE730A}"/>
    <hyperlink ref="U268" location="A126286150R" display="A126286150R" xr:uid="{E74A6138-42C9-47FF-92DA-448BF73EF1D4}"/>
    <hyperlink ref="S269" location="A126274402A" display="A126274402A" xr:uid="{8F9279F2-2BD6-4F15-8CE8-B9827DD4CE30}"/>
    <hyperlink ref="T269" location="A126297730R" display="A126297730R" xr:uid="{691428E9-9062-44B0-857A-3419D9C87CD9}"/>
    <hyperlink ref="U269" location="A126286066X" display="A126286066X" xr:uid="{16668721-6CDF-453A-A3BB-EEC9F43F222F}"/>
    <hyperlink ref="S270" location="A126274370V" display="A126274370V" xr:uid="{5F6E7E82-BEE0-4A46-AD6F-17F44B68552B}"/>
    <hyperlink ref="T270" location="A126297698A" display="A126297698A" xr:uid="{53A64B29-996B-46AD-B112-4623C1F8FE62}"/>
    <hyperlink ref="U270" location="A126286034F" display="A126286034F" xr:uid="{BA88EBDC-88BF-4115-8DD7-67B8177354DA}"/>
    <hyperlink ref="S271" location="A126274554L" display="A126274554L" xr:uid="{C4DA3ABD-7E74-4FA1-BD3B-E650AF56FA8A}"/>
    <hyperlink ref="T271" location="A126297882A" display="A126297882A" xr:uid="{16AE0B3B-BFCB-4644-9EEB-448E0A9897DA}"/>
    <hyperlink ref="U271" location="A126286218X" display="A126286218X" xr:uid="{35BFDEE2-7022-42F9-BF16-AC77150F5208}"/>
    <hyperlink ref="S272" location="A126274438C" display="A126274438C" xr:uid="{153B5E84-3171-41BE-AB35-8AB8D6F042D3}"/>
    <hyperlink ref="T272" location="A126297766T" display="A126297766T" xr:uid="{14206FD5-5361-4793-BBF3-A53E1C58A22C}"/>
    <hyperlink ref="U272" location="A126286102W" display="A126286102W" xr:uid="{1476479D-B3C0-4AFA-927A-21ED200BA4E9}"/>
    <hyperlink ref="S273" location="A126274510K" display="A126274510K" xr:uid="{A73322E9-D039-4B1C-A552-578DD8EB74D6}"/>
    <hyperlink ref="T273" location="A126297838T" display="A126297838T" xr:uid="{E3E02237-8E63-4AD9-A7EA-E1C49C9354DE}"/>
    <hyperlink ref="U273" location="A126286174J" display="A126286174J" xr:uid="{424AB7DC-0253-41B2-B2BA-82FCEB03CB55}"/>
    <hyperlink ref="V199" location="A126274730L" display="A126274730L" xr:uid="{40482F12-8063-4F32-8BAD-9FA6F40338AA}"/>
    <hyperlink ref="W199" location="A126298058W" display="A126298058W" xr:uid="{D915023B-F2D6-4360-8F1F-8E4F78B5A7D5}"/>
    <hyperlink ref="X199" location="A126286394K" display="A126286394K" xr:uid="{DCFD692E-7736-4373-8153-F9BC873FE94B}"/>
    <hyperlink ref="V205" location="A126274658F" display="A126274658F" xr:uid="{08CCDAF2-4987-474F-B30D-9DE8AF84D7C7}"/>
    <hyperlink ref="W205" location="A126297986V" display="A126297986V" xr:uid="{5A4DA29B-C42E-44BE-A6DB-2CFECFC26D74}"/>
    <hyperlink ref="X205" location="A126286322X" display="A126286322X" xr:uid="{52095773-F5AD-4B7A-86DB-70DB24E4BBDA}"/>
    <hyperlink ref="V209" location="A126274734W" display="A126274734W" xr:uid="{7AAFB856-3F22-40A0-98EF-EE19EEF1DFDD}"/>
    <hyperlink ref="W209" location="A126298062L" display="A126298062L" xr:uid="{C56ECE40-97B8-454C-8A97-8419C23CBCA0}"/>
    <hyperlink ref="X209" location="A126286398V" display="A126286398V" xr:uid="{BA70431B-FBEB-4535-BF30-7979FFA05A72}"/>
    <hyperlink ref="V210" location="A126274738F" display="A126274738F" xr:uid="{CDD7F361-8416-4BB9-BD37-84DCDCA76489}"/>
    <hyperlink ref="W210" location="A126298066W" display="A126298066W" xr:uid="{65C77D60-8723-47D6-811A-2A8CA3834488}"/>
    <hyperlink ref="X210" location="A126286402X" display="A126286402X" xr:uid="{AA53097A-9D96-4A3F-B650-15D69A743B37}"/>
    <hyperlink ref="V212" location="A126274662W" display="A126274662W" xr:uid="{C92E75B4-B2F2-48AA-BA44-AB0D5DADA9B8}"/>
    <hyperlink ref="W212" location="A126297990K" display="A126297990K" xr:uid="{EA94B438-9C94-489C-8EB2-594638196225}"/>
    <hyperlink ref="X212" location="A126286326J" display="A126286326J" xr:uid="{6F399685-E757-4421-8932-F50CC4A46C8D}"/>
    <hyperlink ref="V213" location="A126274666F" display="A126274666F" xr:uid="{1B8804AC-A473-402F-B1EC-910EE7DB6AF0}"/>
    <hyperlink ref="W213" location="A126297994V" display="A126297994V" xr:uid="{3155D4B6-7668-4403-B799-7160CDDD9316}"/>
    <hyperlink ref="X213" location="A126286330X" display="A126286330X" xr:uid="{4E85DC23-4CEF-4F22-A184-218827B53EA5}"/>
    <hyperlink ref="V215" location="A126274706L" display="A126274706L" xr:uid="{93229A15-D608-475E-B29F-18E594CE3ED3}"/>
    <hyperlink ref="W215" location="A126298034C" display="A126298034C" xr:uid="{EA398B05-01D3-48A6-8FB6-A02C33CB4E5E}"/>
    <hyperlink ref="X215" location="A126286370T" display="A126286370T" xr:uid="{83C5F4B3-6B64-4A02-AF5F-9F6F32FC8F38}"/>
    <hyperlink ref="V216" location="A126274622C" display="A126274622C" xr:uid="{B63E91E1-A54C-4C8F-9417-E2C36E94CB6E}"/>
    <hyperlink ref="W216" location="A126297950T" display="A126297950T" xr:uid="{9D4A9530-F01E-48EB-808A-B0E5368F1E8F}"/>
    <hyperlink ref="X216" location="A126286286A" display="A126286286A" xr:uid="{5FAB731A-C817-4628-A401-0D36AEABF644}"/>
    <hyperlink ref="V217" location="A126274742W" display="A126274742W" xr:uid="{BD73F524-12B8-42F8-A127-1177BE4182D5}"/>
    <hyperlink ref="W217" location="A126298070L" display="A126298070L" xr:uid="{889BC620-9D0C-414C-A39D-2815994CAD70}"/>
    <hyperlink ref="X217" location="A126286406J" display="A126286406J" xr:uid="{F78F747F-090B-4965-9EC8-AEA744B897F2}"/>
    <hyperlink ref="V218" location="A126274710C" display="A126274710C" xr:uid="{9302054F-C514-4A33-9CDC-4FF036AB8D48}"/>
    <hyperlink ref="W218" location="A126298038L" display="A126298038L" xr:uid="{C907ECB5-C521-4FB1-A249-7909290A0A5E}"/>
    <hyperlink ref="X218" location="A126286374A" display="A126286374A" xr:uid="{EE3BDA38-D27D-494A-AC06-32F67DDBCEEE}"/>
    <hyperlink ref="V219" location="A126274754F" display="A126274754F" xr:uid="{6A582FFF-690B-4EFD-8FBA-D36923C7BB65}"/>
    <hyperlink ref="W219" location="A126298082W" display="A126298082W" xr:uid="{C67771F6-E3EF-4F9A-9127-EED9B3580EB5}"/>
    <hyperlink ref="X219" location="A126286418T" display="A126286418T" xr:uid="{9FC4B062-3EE3-49C3-A602-BB47118C9666}"/>
    <hyperlink ref="V220" location="A126274626L" display="A126274626L" xr:uid="{2E493DF9-8F70-4EC2-A39C-BF0CFEB15546}"/>
    <hyperlink ref="W220" location="A126297954A" display="A126297954A" xr:uid="{CA7040EA-5B39-4E72-93D0-B28AF3A8ACB5}"/>
    <hyperlink ref="X220" location="A126286290T" display="A126286290T" xr:uid="{530ED802-804A-4ED2-B985-196B639020CB}"/>
    <hyperlink ref="V221" location="A126274562L" display="A126274562L" xr:uid="{810615A8-6452-4E64-8215-44D6A11177EA}"/>
    <hyperlink ref="W221" location="A126297890A" display="A126297890A" xr:uid="{AE49C0F4-7D49-42C3-8101-188E9CF087D3}"/>
    <hyperlink ref="X221" location="A126286226X" display="A126286226X" xr:uid="{FD6ED132-BDFD-4CF6-A7ED-F8B9B6A0B836}"/>
    <hyperlink ref="V222" location="A126274590W" display="A126274590W" xr:uid="{7C5D9801-A8B2-4D7E-BCD9-ECC03EE29622}"/>
    <hyperlink ref="W222" location="A126297918T" display="A126297918T" xr:uid="{7DB32BAC-ACC8-483D-BFB1-765D8B85E053}"/>
    <hyperlink ref="X222" location="A126286254J" display="A126286254J" xr:uid="{2C1A491C-DD24-46A4-9577-9EE90B947E9B}"/>
    <hyperlink ref="V223" location="A126274670W" display="A126274670W" xr:uid="{34BF7E16-2333-41BA-BA0E-816347728CFD}"/>
    <hyperlink ref="W223" location="A126297998C" display="A126297998C" xr:uid="{93B879E9-2089-48B6-A36A-5AD2F08574A5}"/>
    <hyperlink ref="X223" location="A126286334J" display="A126286334J" xr:uid="{91B222B0-B6F8-49D8-ACDD-550FC9DB9D95}"/>
    <hyperlink ref="V225" location="A126274594F" display="A126274594F" xr:uid="{3021B369-D5F8-47BF-906C-45DF10B4C712}"/>
    <hyperlink ref="W225" location="A126297922J" display="A126297922J" xr:uid="{1D1E86D3-EAE5-4FE4-8972-4078CEC4B1B2}"/>
    <hyperlink ref="X225" location="A126286258T" display="A126286258T" xr:uid="{182A4868-4147-44D1-9DB4-34FFDFCAFA10}"/>
    <hyperlink ref="V226" location="A126274674F" display="A126274674F" xr:uid="{DD5216F2-973D-46D6-A589-6B5BFEFE0FE6}"/>
    <hyperlink ref="W226" location="A126298002K" display="A126298002K" xr:uid="{201BE8F2-E3F0-4E5B-9CAA-6E4CC3148570}"/>
    <hyperlink ref="X226" location="A126286338T" display="A126286338T" xr:uid="{743EDC7B-D142-4CA6-962D-10EB6EF6CBE6}"/>
    <hyperlink ref="V204" location="A126274678R" display="A126274678R" xr:uid="{7A031176-D2B7-4776-B3DF-A4F234F9FE97}"/>
    <hyperlink ref="W204" location="A126298006V" display="A126298006V" xr:uid="{055B7944-058C-467D-9A75-ADADFFD58B63}"/>
    <hyperlink ref="X204" location="A126286342J" display="A126286342J" xr:uid="{AF5D31DA-82F0-481D-BB6D-C366AEBF9B4F}"/>
    <hyperlink ref="V200" location="A126274758R" display="A126274758R" xr:uid="{E9EA9516-7621-41C8-AE27-A1378B6F1D24}"/>
    <hyperlink ref="W200" location="A126298086F" display="A126298086F" xr:uid="{5A78BAFE-3413-463E-883E-D817C0452D70}"/>
    <hyperlink ref="X200" location="A126286422J" display="A126286422J" xr:uid="{2A1C0845-B540-48BD-AC91-C3ACBE047C1C}"/>
    <hyperlink ref="V230" location="A126274566W" display="A126274566W" xr:uid="{32F2D557-1468-4C2F-BF0B-201EB1324B8B}"/>
    <hyperlink ref="W230" location="A126297894K" display="A126297894K" xr:uid="{FC53CBE8-AA35-45C4-A983-CED23A1E2418}"/>
    <hyperlink ref="X230" location="A126286230R" display="A126286230R" xr:uid="{89C3C14D-8F81-4E46-AECE-298C000516D4}"/>
    <hyperlink ref="V235" location="A126274746F" display="A126274746F" xr:uid="{0BC6949B-19F5-493F-A7F8-79428B1B7C1F}"/>
    <hyperlink ref="W235" location="A126298074W" display="A126298074W" xr:uid="{68452FC7-CEB5-4C70-94DE-353A4DACC0D7}"/>
    <hyperlink ref="X235" location="A126286410X" display="A126286410X" xr:uid="{20E2F9DF-EFFD-4033-8662-37F0C53ACBF6}"/>
    <hyperlink ref="V236" location="A126274750W" display="A126274750W" xr:uid="{6E424997-FAD2-4073-B243-36C2677C503D}"/>
    <hyperlink ref="W236" location="A126298078F" display="A126298078F" xr:uid="{25914BD1-AD8E-4215-A06B-DA4B34F5D674}"/>
    <hyperlink ref="X236" location="A126286414J" display="A126286414J" xr:uid="{BC216E2B-735E-4CB0-A237-6E195838CA99}"/>
    <hyperlink ref="V237" location="A126274570L" display="A126274570L" xr:uid="{67A2E7BA-09BE-4C8B-842F-598B9FC978C9}"/>
    <hyperlink ref="W237" location="A126297898V" display="A126297898V" xr:uid="{00954BA6-FD11-45D2-AB20-F0E4A5E5204B}"/>
    <hyperlink ref="X237" location="A126286234X" display="A126286234X" xr:uid="{5A1DCB6A-9278-4DD7-A1D6-95106E8FE502}"/>
    <hyperlink ref="V239" location="A126274630C" display="A126274630C" xr:uid="{AA5FAF5A-022E-4722-8436-1EE8A6E3D53D}"/>
    <hyperlink ref="W239" location="A126297958K" display="A126297958K" xr:uid="{FB37BF33-0C57-4515-A0AA-CDEF8EB0A84D}"/>
    <hyperlink ref="X239" location="A126286294A" display="A126286294A" xr:uid="{6766AE9E-1B48-4403-B87F-CC7F0AF17D20}"/>
    <hyperlink ref="V240" location="A126274682F" display="A126274682F" xr:uid="{1898962C-68CE-4B18-AAD1-13B123449046}"/>
    <hyperlink ref="W240" location="A126298010K" display="A126298010K" xr:uid="{87A1D968-0506-4509-9E7F-C5297AE14DAB}"/>
    <hyperlink ref="X240" location="A126286346T" display="A126286346T" xr:uid="{52339AC5-4884-41DB-B2D6-508050DAF3DA}"/>
    <hyperlink ref="V241" location="A126274762F" display="A126274762F" xr:uid="{74A3E98A-3A14-4412-9706-298073AF0D71}"/>
    <hyperlink ref="W241" location="A126298090W" display="A126298090W" xr:uid="{87D24E22-26C8-492E-81E9-88548BFF7BAF}"/>
    <hyperlink ref="X241" location="A126286426T" display="A126286426T" xr:uid="{753E111E-0A5E-47AD-9D43-372DFA2E3341}"/>
    <hyperlink ref="V242" location="A126274574W" display="A126274574W" xr:uid="{4AE358A3-963F-41EA-986C-D703F5C4B765}"/>
    <hyperlink ref="W242" location="A126297902X" display="A126297902X" xr:uid="{8F967926-EA16-49D9-AD4F-EF1A31D860DF}"/>
    <hyperlink ref="X242" location="A126286238J" display="A126286238J" xr:uid="{44538BA0-DF9F-4332-91E7-3260BA74D179}"/>
    <hyperlink ref="V243" location="A126274714L" display="A126274714L" xr:uid="{F4165165-0F0D-40FC-8077-70DBBE8D250F}"/>
    <hyperlink ref="W243" location="A126298042C" display="A126298042C" xr:uid="{E95EF98A-A2DB-4245-BDE5-ED9220C61528}"/>
    <hyperlink ref="X243" location="A126286378K" display="A126286378K" xr:uid="{263759F2-28FA-46DE-866B-55944A27C2B4}"/>
    <hyperlink ref="V244" location="A126274718W" display="A126274718W" xr:uid="{AB52111B-0E9E-4849-966D-6E1A85316C1B}"/>
    <hyperlink ref="W244" location="A126298046L" display="A126298046L" xr:uid="{1DAFA219-DBA7-44AB-B4DB-941ABE0340DB}"/>
    <hyperlink ref="X244" location="A126286382A" display="A126286382A" xr:uid="{6679E50A-7E58-48AD-8EB5-59378A0A36E1}"/>
    <hyperlink ref="V245" location="A126274606C" display="A126274606C" xr:uid="{83CA8FDC-F9B4-4003-BF39-9D6F5D5F998F}"/>
    <hyperlink ref="W245" location="A126297934T" display="A126297934T" xr:uid="{57D2CDC0-FBC6-4AFC-A8E7-943D9D65EA0E}"/>
    <hyperlink ref="X245" location="A126286270J" display="A126286270J" xr:uid="{62782132-4F33-4770-AB05-A5F2CB98C42F}"/>
    <hyperlink ref="V246" location="A126274578F" display="A126274578F" xr:uid="{F6BF6E6E-8B04-46BB-90AA-DF5232CC80F3}"/>
    <hyperlink ref="W246" location="A126297906J" display="A126297906J" xr:uid="{B4296A80-1CE0-4DDD-BE4C-8801023B70ED}"/>
    <hyperlink ref="X246" location="A126286242X" display="A126286242X" xr:uid="{E743139A-E7E5-4828-BD9B-7571032E74FB}"/>
    <hyperlink ref="V247" location="A126274634L" display="A126274634L" xr:uid="{462C3960-1FD0-49F6-BFB3-4ADBC6D22F10}"/>
    <hyperlink ref="W247" location="A126297962A" display="A126297962A" xr:uid="{BC557199-BFDB-4307-9CB3-806D2A7BB5BE}"/>
    <hyperlink ref="X247" location="A126286298K" display="A126286298K" xr:uid="{99EFD085-83D2-4C46-B84E-E03D4F5E74A8}"/>
    <hyperlink ref="V248" location="A126274598R" display="A126274598R" xr:uid="{D328E5C0-959A-4A14-B3FB-53DF76449E88}"/>
    <hyperlink ref="W248" location="A126297926T" display="A126297926T" xr:uid="{443429B6-9E36-483E-8314-6764FA593BAB}"/>
    <hyperlink ref="X248" location="A126286262J" display="A126286262J" xr:uid="{2A9253E1-8EE2-4D4C-A1B5-C441309A6877}"/>
    <hyperlink ref="V250" location="A126274638W" display="A126274638W" xr:uid="{F942CD4C-3C0A-410F-9635-42CB71283877}"/>
    <hyperlink ref="W250" location="A126297966K" display="A126297966K" xr:uid="{0B3F8BB4-F792-4CC8-8B88-63ACE16CA525}"/>
    <hyperlink ref="X250" location="A126286302R" display="A126286302R" xr:uid="{3DFDE442-BBFF-4DDD-93F8-8ADDDB34A776}"/>
    <hyperlink ref="V251" location="A126274610V" display="A126274610V" xr:uid="{E732999D-B88E-4655-803B-4211CC0A7BC3}"/>
    <hyperlink ref="W251" location="A126297938A" display="A126297938A" xr:uid="{CDD417DD-AA1A-46E2-AC8B-82CA4073F12C}"/>
    <hyperlink ref="X251" location="A126286274T" display="A126286274T" xr:uid="{4454A1BA-E8C5-472B-82E8-48587E0B7133}"/>
    <hyperlink ref="V253" location="A126274642L" display="A126274642L" xr:uid="{CA7FF13B-C8DC-4912-90F8-7D7FA46B660A}"/>
    <hyperlink ref="W253" location="A126297970A" display="A126297970A" xr:uid="{81AE5E4E-086A-4F6C-B1F8-11BE999D43EB}"/>
    <hyperlink ref="X253" location="A126286306X" display="A126286306X" xr:uid="{0FA4CF49-6B40-4D38-9A5C-BA8B1F7BA1DE}"/>
    <hyperlink ref="V254" location="A126274686R" display="A126274686R" xr:uid="{503B785F-5AFC-42C5-94DB-887E75E8C358}"/>
    <hyperlink ref="W254" location="A126298014V" display="A126298014V" xr:uid="{6FE13AB7-94FD-47A3-80B3-C1B7E0C16A7C}"/>
    <hyperlink ref="X254" location="A126286350J" display="A126286350J" xr:uid="{B109F3F0-4F66-4BC3-AA37-0B732EC67429}"/>
    <hyperlink ref="V256" location="A126274646W" display="A126274646W" xr:uid="{0423839E-0C1C-4890-871F-67BACB37085A}"/>
    <hyperlink ref="W256" location="A126297974K" display="A126297974K" xr:uid="{0318EB62-ED1A-495F-B067-9A132FF88833}"/>
    <hyperlink ref="X256" location="A126286310R" display="A126286310R" xr:uid="{044A5C47-CDEC-4A62-89C6-0326E2CB2B57}"/>
    <hyperlink ref="V257" location="A126274614C" display="A126274614C" xr:uid="{51F34F6A-9168-4EBC-8033-584383F1E552}"/>
    <hyperlink ref="W257" location="A126297942T" display="A126297942T" xr:uid="{9C2E3CF7-7A3E-4039-ADC9-6E87DFE2E2FC}"/>
    <hyperlink ref="X257" location="A126286278A" display="A126286278A" xr:uid="{D0AF03E8-D344-4D52-8C29-E1942E9E0F30}"/>
    <hyperlink ref="V258" location="A126274722L" display="A126274722L" xr:uid="{FAD59082-FCAC-4135-9113-20BF0FFB8D05}"/>
    <hyperlink ref="W258" location="A126298050C" display="A126298050C" xr:uid="{7FEFED06-F271-4458-983A-D8161CDA1B30}"/>
    <hyperlink ref="X258" location="A126286386K" display="A126286386K" xr:uid="{975CDCA8-6C3A-42D4-AB17-4868F5657FE9}"/>
    <hyperlink ref="V259" location="A126274690F" display="A126274690F" xr:uid="{F939B60B-588A-4D44-B1E2-0D1BD922DECF}"/>
    <hyperlink ref="W259" location="A126298018C" display="A126298018C" xr:uid="{F2899726-2D60-4786-9859-01BEF216D77C}"/>
    <hyperlink ref="X259" location="A126286354T" display="A126286354T" xr:uid="{A570F353-C71A-4E5C-8D43-5B635EEB617B}"/>
    <hyperlink ref="V260" location="A126274694R" display="A126274694R" xr:uid="{51B9EA35-86C2-456D-8479-C83E9D84A3C7}"/>
    <hyperlink ref="W260" location="A126298022V" display="A126298022V" xr:uid="{7657F547-5768-48C5-B85D-81BB144D4AE6}"/>
    <hyperlink ref="X260" location="A126286358A" display="A126286358A" xr:uid="{837916AA-D610-440D-943C-00FFF17BF12B}"/>
    <hyperlink ref="V231" location="A126274766R" display="A126274766R" xr:uid="{2B7CBC1F-DEC6-47AF-92BA-E7186B3948B2}"/>
    <hyperlink ref="W231" location="A126298094F" display="A126298094F" xr:uid="{D764123D-ACB9-449A-9C89-150634FA35EA}"/>
    <hyperlink ref="X231" location="A126286430J" display="A126286430J" xr:uid="{5F6950CD-9876-4EE1-B7D6-B4F3B1C60A3A}"/>
    <hyperlink ref="V264" location="A126274582W" display="A126274582W" xr:uid="{080F46E2-FF75-43AA-9715-E6D56A2A3995}"/>
    <hyperlink ref="W264" location="A126297910X" display="A126297910X" xr:uid="{FB7A367D-4A86-40D8-BAA8-56FA9C316092}"/>
    <hyperlink ref="X264" location="A126286246J" display="A126286246J" xr:uid="{7B13CD61-2AD9-49C8-A8A4-932DAB0CCC05}"/>
    <hyperlink ref="V265" location="A126274650L" display="A126274650L" xr:uid="{6473077F-6935-405B-A0E3-E4EFAC803367}"/>
    <hyperlink ref="W265" location="A126297978V" display="A126297978V" xr:uid="{FCFD045C-89DA-453B-8A66-0E6D49D2A09A}"/>
    <hyperlink ref="X265" location="A126286314X" display="A126286314X" xr:uid="{2EBC8556-CCFF-4EE7-AB0C-30D1734C54FE}"/>
    <hyperlink ref="V266" location="A126274602V" display="A126274602V" xr:uid="{77AC2EDD-FA1F-4B0A-BDF1-8CFCF469F0C9}"/>
    <hyperlink ref="W266" location="A126297930J" display="A126297930J" xr:uid="{C439DBDB-4159-48A2-A81C-CF3A34EE4D20}"/>
    <hyperlink ref="X266" location="A126286266T" display="A126286266T" xr:uid="{139AECD1-857B-4906-8BF4-FB354EDFA80B}"/>
    <hyperlink ref="V267" location="A126274698X" display="A126274698X" xr:uid="{5FC4B90E-CD90-404D-81E8-B88812CE9FB9}"/>
    <hyperlink ref="W267" location="A126298026C" display="A126298026C" xr:uid="{4DCC33F1-B53C-4117-83AF-60E757EA93A0}"/>
    <hyperlink ref="X267" location="A126286362T" display="A126286362T" xr:uid="{599DFAC3-B2AF-4A98-BF6D-427529D21B32}"/>
    <hyperlink ref="V268" location="A126274702C" display="A126274702C" xr:uid="{F4318A20-52A5-4F73-AA3A-0B56E6B3B299}"/>
    <hyperlink ref="W268" location="A126298030V" display="A126298030V" xr:uid="{E28AD08A-BF02-4D8D-AE5D-6AFB6472D50B}"/>
    <hyperlink ref="X268" location="A126286366A" display="A126286366A" xr:uid="{3216B6A4-475A-4653-9AE1-502772AF038B}"/>
    <hyperlink ref="V269" location="A126274618L" display="A126274618L" xr:uid="{66DCC128-A8C9-425B-A492-B1CB1626904F}"/>
    <hyperlink ref="W269" location="A126297946A" display="A126297946A" xr:uid="{80DFED0E-4D58-4001-A8F3-F204A491467A}"/>
    <hyperlink ref="X269" location="A126286282T" display="A126286282T" xr:uid="{BF3F5310-FDD8-496E-94B0-5E5DAE71DF80}"/>
    <hyperlink ref="V270" location="A126274586F" display="A126274586F" xr:uid="{E7AE561B-0A0B-4C79-8558-F3422B087E8E}"/>
    <hyperlink ref="W270" location="A126297914J" display="A126297914J" xr:uid="{442D9C3C-1AD0-4135-9B68-B3CC0EF84CB8}"/>
    <hyperlink ref="X270" location="A126286250X" display="A126286250X" xr:uid="{55B85295-F4B6-4996-94D6-5FA3D86C76BB}"/>
    <hyperlink ref="V271" location="A126274770F" display="A126274770F" xr:uid="{BA368402-2D7E-43D0-88AC-05402345242E}"/>
    <hyperlink ref="W271" location="A126298098R" display="A126298098R" xr:uid="{86C6E7E8-BCC3-45F3-AAB2-EAF1B82242AD}"/>
    <hyperlink ref="X271" location="A126286434T" display="A126286434T" xr:uid="{C933F056-CB1A-4E22-B2AD-88DD66DFEC9D}"/>
    <hyperlink ref="V272" location="A126274654W" display="A126274654W" xr:uid="{9D968D87-4294-4A5D-8D2F-A75104F07F85}"/>
    <hyperlink ref="W272" location="A126297982K" display="A126297982K" xr:uid="{E9BE0719-D881-4BB6-B758-EBD86B9F3658}"/>
    <hyperlink ref="X272" location="A126286318J" display="A126286318J" xr:uid="{19A298CC-B137-4ED6-AC63-3D331ADBA87F}"/>
    <hyperlink ref="V273" location="A126274726W" display="A126274726W" xr:uid="{68657429-D15F-4C1F-BDFC-C6259CF35D49}"/>
    <hyperlink ref="W273" location="A126298054L" display="A126298054L" xr:uid="{CFAFA034-D055-4D46-A41D-996386F1B005}"/>
    <hyperlink ref="X273" location="A126286390A" display="A126286390A" xr:uid="{D9A2FC2E-D90D-45E5-82EC-FB4DDAC2FBFC}"/>
    <hyperlink ref="Y199" location="A126274946X" display="A126274946X" xr:uid="{B7154840-C032-49FE-A240-22C2022BB1E6}"/>
    <hyperlink ref="Z199" location="A126298274R" display="A126298274R" xr:uid="{14B8EE7D-2DC1-4616-BAEA-E44C8C0CB777}"/>
    <hyperlink ref="AA199" location="A126286610T" display="A126286610T" xr:uid="{918D05A2-4281-4B38-9F36-E19956FFFE5A}"/>
    <hyperlink ref="Y205" location="A126274874X" display="A126274874X" xr:uid="{03B54397-C699-4429-9FB2-0BFAE25998E6}"/>
    <hyperlink ref="Z205" location="A126298202C" display="A126298202C" xr:uid="{5CDCD9DE-A0E9-4045-9595-425BBED65D78}"/>
    <hyperlink ref="AA205" location="A126286538K" display="A126286538K" xr:uid="{2E94B3DD-B572-471A-B054-E9375CCBB7CB}"/>
    <hyperlink ref="Y209" location="A126274950R" display="A126274950R" xr:uid="{50BEA431-BEBB-4D2C-BAC3-C6055719E6DD}"/>
    <hyperlink ref="Z209" location="A126298278X" display="A126298278X" xr:uid="{88118999-D611-4510-A639-971184AF95EC}"/>
    <hyperlink ref="AA209" location="A126286614A" display="A126286614A" xr:uid="{DB466F41-8D85-4135-82E8-A83CBF35FB7A}"/>
    <hyperlink ref="Y210" location="A126274954X" display="A126274954X" xr:uid="{AFF292A5-2B64-4050-B753-63781B8C93EE}"/>
    <hyperlink ref="Z210" location="A126298282R" display="A126298282R" xr:uid="{975674DA-3E50-450D-8911-5FA2BF34848C}"/>
    <hyperlink ref="AA210" location="A126286618K" display="A126286618K" xr:uid="{56EDA56C-FA58-448C-AC92-C91C4C2849CA}"/>
    <hyperlink ref="Y212" location="A126274878J" display="A126274878J" xr:uid="{5C6BD476-E176-40DC-8E22-B18E37D2FD20}"/>
    <hyperlink ref="Z212" location="A126298206L" display="A126298206L" xr:uid="{7A249D92-7680-483B-A9BA-585A54E44C00}"/>
    <hyperlink ref="AA212" location="A126286542A" display="A126286542A" xr:uid="{B0162424-8FBD-40B2-9D11-4368B75FE938}"/>
    <hyperlink ref="Y213" location="A126274882X" display="A126274882X" xr:uid="{440D062C-3082-42BB-9DBE-CB6E71C3394C}"/>
    <hyperlink ref="Z213" location="A126298210C" display="A126298210C" xr:uid="{EA62A4A6-9B25-47BC-8236-99D8888CDC61}"/>
    <hyperlink ref="AA213" location="A126286546K" display="A126286546K" xr:uid="{FF276617-61B8-43A9-B45E-F16A6DE11EF1}"/>
    <hyperlink ref="Y215" location="A126274922F" display="A126274922F" xr:uid="{B8D8823F-F2F8-4380-80E7-109350E2EAB8}"/>
    <hyperlink ref="Z215" location="A126298250W" display="A126298250W" xr:uid="{3D3A41F8-568D-4229-BD67-FF9A9EF57EA7}"/>
    <hyperlink ref="AA215" location="A126286586C" display="A126286586C" xr:uid="{1755C1AA-B4F0-4AB2-A8F8-EAD9FEDCBD4E}"/>
    <hyperlink ref="Y216" location="A126274838R" display="A126274838R" xr:uid="{FE9994C3-6892-48F4-BF70-CC18D89CA4C7}"/>
    <hyperlink ref="Z216" location="A126298166F" display="A126298166F" xr:uid="{62FBC878-78F2-4A10-B5D6-E86F64073242}"/>
    <hyperlink ref="AA216" location="A126286502J" display="A126286502J" xr:uid="{6A010B24-44F9-40F9-BDE8-82867E03C063}"/>
    <hyperlink ref="Y217" location="A126274958J" display="A126274958J" xr:uid="{49A074AE-E328-4022-B0D6-A3606A4727FB}"/>
    <hyperlink ref="Z217" location="A126298286X" display="A126298286X" xr:uid="{D9CC5B07-2136-4077-AE1C-9EEB14500A45}"/>
    <hyperlink ref="AA217" location="A126286622A" display="A126286622A" xr:uid="{8DA82A47-6011-48F9-8CA6-EC718D2D2CD4}"/>
    <hyperlink ref="Y218" location="A126274926R" display="A126274926R" xr:uid="{FEC7ECB4-7173-43EA-9DB0-13C94AFC632C}"/>
    <hyperlink ref="Z218" location="A126298254F" display="A126298254F" xr:uid="{07C58B65-1B7F-4CF8-BF0D-B868EC91186B}"/>
    <hyperlink ref="AA218" location="A126286590V" display="A126286590V" xr:uid="{3B7BBD94-C2AE-40F0-B11D-489C8A3A2086}"/>
    <hyperlink ref="Y219" location="A126274970X" display="A126274970X" xr:uid="{D5AA4126-A605-4135-9112-00E9E49C04EB}"/>
    <hyperlink ref="Z219" location="A126298298J" display="A126298298J" xr:uid="{35F6F317-CAEC-4DFD-B65A-A01299F64317}"/>
    <hyperlink ref="AA219" location="A126286634K" display="A126286634K" xr:uid="{18DE897D-4437-4F5F-8B02-076115C74273}"/>
    <hyperlink ref="Y220" location="A126274842F" display="A126274842F" xr:uid="{55EC02B3-B403-4E0D-9EE2-94F50F314ACB}"/>
    <hyperlink ref="Z220" location="A126298170W" display="A126298170W" xr:uid="{2EC6EA17-7475-45DE-A0C1-3F34F01E61ED}"/>
    <hyperlink ref="AA220" location="A126286506T" display="A126286506T" xr:uid="{F93B1527-2DE3-4AF9-8850-41CF64BF9651}"/>
    <hyperlink ref="Y221" location="A126274778X" display="A126274778X" xr:uid="{1D87CF70-B53C-485A-A021-3EFF7039C422}"/>
    <hyperlink ref="Z221" location="A126298106C" display="A126298106C" xr:uid="{EC0FD754-7011-4492-A50D-AE346DBE1559}"/>
    <hyperlink ref="AA221" location="A126286442T" display="A126286442T" xr:uid="{B268F696-1C4C-4F13-BF92-7A738C495953}"/>
    <hyperlink ref="Y222" location="A126274806W" display="A126274806W" xr:uid="{D5361644-B66C-46C6-BE1F-BA584341D889}"/>
    <hyperlink ref="Z222" location="A126298134L" display="A126298134L" xr:uid="{3E5805CD-BCD5-4A5A-BBDD-0949DBEF20C7}"/>
    <hyperlink ref="AA222" location="A126286470A" display="A126286470A" xr:uid="{59BEA517-328C-405C-8FE7-9167ACB2F7EA}"/>
    <hyperlink ref="Y223" location="A126274886J" display="A126274886J" xr:uid="{77509B51-9C9C-4EB5-89A1-BC8CA8F09740}"/>
    <hyperlink ref="Z223" location="A126298214L" display="A126298214L" xr:uid="{E30CE91A-CBDE-461D-96E2-9B0D36F53BD1}"/>
    <hyperlink ref="AA223" location="A126286550A" display="A126286550A" xr:uid="{FA9BA4F2-A0DE-4DC3-81E9-FED8499BE6B1}"/>
    <hyperlink ref="Y225" location="A126274810L" display="A126274810L" xr:uid="{71EFAD75-52C4-4348-A250-FC745ABC1DDA}"/>
    <hyperlink ref="Z225" location="A126298138W" display="A126298138W" xr:uid="{C83690B6-B00F-4924-834F-1FA813CC1326}"/>
    <hyperlink ref="AA225" location="A126286474K" display="A126286474K" xr:uid="{5191703D-3F17-40DB-8411-DB4B102CDED8}"/>
    <hyperlink ref="Y226" location="A126274890X" display="A126274890X" xr:uid="{B37CBB9E-BAB0-479A-9DD1-F2F753D71ABE}"/>
    <hyperlink ref="Z226" location="A126298218W" display="A126298218W" xr:uid="{AE41D736-346A-44F7-967A-30962ECC92BA}"/>
    <hyperlink ref="AA226" location="A126286554K" display="A126286554K" xr:uid="{9F29A614-6F3F-4B84-BA34-B8DE48DC3A4C}"/>
    <hyperlink ref="Y204" location="A126274894J" display="A126274894J" xr:uid="{4EF30980-1EAA-49E6-9A64-CB2F6D1EC494}"/>
    <hyperlink ref="Z204" location="A126298222L" display="A126298222L" xr:uid="{B2B334BE-D4D1-4417-9FFC-29A29531C621}"/>
    <hyperlink ref="AA204" location="A126286558V" display="A126286558V" xr:uid="{752AA70A-726B-4C9E-9DBE-F109598A9606}"/>
    <hyperlink ref="Y200" location="A126274974J" display="A126274974J" xr:uid="{6D142B67-3C76-40CB-B603-A1A60A6B952C}"/>
    <hyperlink ref="Z200" location="A126298302L" display="A126298302L" xr:uid="{776177CA-C9A2-4605-AFBF-7F23E608D728}"/>
    <hyperlink ref="AA200" location="A126286638V" display="A126286638V" xr:uid="{6625D0A6-2B10-4B40-812B-2B2875C31D2C}"/>
    <hyperlink ref="Y230" location="A126274782R" display="A126274782R" xr:uid="{FE7F5A41-AA55-48EB-9E78-94D510539426}"/>
    <hyperlink ref="Z230" location="A126298110V" display="A126298110V" xr:uid="{5A87F727-1D18-4677-9237-3E50A9453457}"/>
    <hyperlink ref="AA230" location="A126286446A" display="A126286446A" xr:uid="{4533044B-CBEA-484B-B6B4-B6E5DE979850}"/>
    <hyperlink ref="Y235" location="A126274962X" display="A126274962X" xr:uid="{DF8D650A-12EA-4D5D-98BB-45405BDAA390}"/>
    <hyperlink ref="Z235" location="A126298290R" display="A126298290R" xr:uid="{BEC0CE4A-95A5-453D-80EC-5D04D171806D}"/>
    <hyperlink ref="AA235" location="A126286626K" display="A126286626K" xr:uid="{5300B2AB-93C6-4EDF-8CE0-F9F90F7A0439}"/>
    <hyperlink ref="Y236" location="A126274966J" display="A126274966J" xr:uid="{9E050B12-C2AF-4886-9C54-95434E42E7D5}"/>
    <hyperlink ref="Z236" location="A126298294X" display="A126298294X" xr:uid="{728E6459-B3C7-4936-8641-CA8F6F5E3D63}"/>
    <hyperlink ref="AA236" location="A126286630A" display="A126286630A" xr:uid="{7EBC9424-8811-4503-91E1-E13106FE924C}"/>
    <hyperlink ref="Y237" location="A126274786X" display="A126274786X" xr:uid="{78FBBDA0-7568-4C00-B551-7B65A9FABFF3}"/>
    <hyperlink ref="Z237" location="A126298114C" display="A126298114C" xr:uid="{FA98CAF7-7D8C-4965-9818-5351EEBA285A}"/>
    <hyperlink ref="AA237" location="A126286450T" display="A126286450T" xr:uid="{B4E428F9-322C-4138-8F07-1CD310DA65E8}"/>
    <hyperlink ref="Y239" location="A126274846R" display="A126274846R" xr:uid="{A1BCD568-607A-401A-98FF-048EC7C0D250}"/>
    <hyperlink ref="Z239" location="A126298174F" display="A126298174F" xr:uid="{3CF84CEB-E4AE-4308-830E-EC4E14268E95}"/>
    <hyperlink ref="AA239" location="A126286510J" display="A126286510J" xr:uid="{4BBE79AD-5DA5-4B87-A01C-70157454C7AE}"/>
    <hyperlink ref="Y240" location="A126274898T" display="A126274898T" xr:uid="{339F3EE4-03D2-4FB1-81CB-D0BFAB39323B}"/>
    <hyperlink ref="Z240" location="A126298226W" display="A126298226W" xr:uid="{C52C42AC-CE1E-44B8-B117-223D2D80F988}"/>
    <hyperlink ref="AA240" location="A126286562K" display="A126286562K" xr:uid="{1B68478D-3AD1-40C6-99EF-49439EA65EF8}"/>
    <hyperlink ref="Y241" location="A126274978T" display="A126274978T" xr:uid="{84B9D4A1-A3CB-47F8-83B0-439068FD03E6}"/>
    <hyperlink ref="Z241" location="A126298306W" display="A126298306W" xr:uid="{18CBCD67-90D2-4F29-8EC1-71CA0DD370C6}"/>
    <hyperlink ref="AA241" location="A126286642K" display="A126286642K" xr:uid="{F860717C-E6AD-4E6F-B4F7-7C3409B1CE81}"/>
    <hyperlink ref="Y242" location="A126274790R" display="A126274790R" xr:uid="{120FC8C0-1ECC-4D3F-BB06-9308256E3993}"/>
    <hyperlink ref="Z242" location="A126298118L" display="A126298118L" xr:uid="{93ADB605-D89D-4DBD-8647-C52652B9C1F7}"/>
    <hyperlink ref="AA242" location="A126286454A" display="A126286454A" xr:uid="{4D19B4FB-A7DA-4064-B24D-80CDBEB8B6D9}"/>
    <hyperlink ref="Y243" location="A126274930F" display="A126274930F" xr:uid="{FE83FC43-0A77-41F4-8F56-F8AF48F2E308}"/>
    <hyperlink ref="Z243" location="A126298258R" display="A126298258R" xr:uid="{6A042A25-C1CA-4CD5-B316-97ABC5507734}"/>
    <hyperlink ref="AA243" location="A126286594C" display="A126286594C" xr:uid="{2C970BBD-CB17-4100-AE12-D396C2FBD0BC}"/>
    <hyperlink ref="Y244" location="A126274934R" display="A126274934R" xr:uid="{DB9E1B1B-5749-4D0F-A524-2F1B880AA1B9}"/>
    <hyperlink ref="Z244" location="A126298262F" display="A126298262F" xr:uid="{4FFAF1A0-0BD1-42F6-A6A4-BBE31B10CA5F}"/>
    <hyperlink ref="AA244" location="A126286598L" display="A126286598L" xr:uid="{87CD2DC3-A2C0-4006-8E3D-91F49E0F3C63}"/>
    <hyperlink ref="Y245" location="A126274822W" display="A126274822W" xr:uid="{33F5F248-E08B-4E0C-AA68-2114376781FB}"/>
    <hyperlink ref="Z245" location="A126298150L" display="A126298150L" xr:uid="{A05560D6-89D2-4B12-9754-DD115380D115}"/>
    <hyperlink ref="AA245" location="A126286486V" display="A126286486V" xr:uid="{222DEC19-1212-48C8-A49A-69F52689A51D}"/>
    <hyperlink ref="Y246" location="A126274794X" display="A126274794X" xr:uid="{44EA8802-1C1A-4985-9B13-8CC5EA019FEC}"/>
    <hyperlink ref="Z246" location="A126298122C" display="A126298122C" xr:uid="{50EACB76-48F7-4928-B3D8-4BC424D19BA9}"/>
    <hyperlink ref="AA246" location="A126286458K" display="A126286458K" xr:uid="{F5B4217C-C1FD-4753-B412-06E4F60B2CF5}"/>
    <hyperlink ref="Y247" location="A126274850F" display="A126274850F" xr:uid="{1E655AF0-C24D-4524-A77D-1F875641AD17}"/>
    <hyperlink ref="Z247" location="A126298178R" display="A126298178R" xr:uid="{6CA6B9CD-5DC2-4AD6-83EA-7F5BEB94AA4F}"/>
    <hyperlink ref="AA247" location="A126286514T" display="A126286514T" xr:uid="{75BAF5F6-AF44-4BAE-90A6-99E1B681628F}"/>
    <hyperlink ref="Y248" location="A126274814W" display="A126274814W" xr:uid="{7BF219DE-3B69-4FAC-A5F9-C6BFC5910C8A}"/>
    <hyperlink ref="Z248" location="A126298142L" display="A126298142L" xr:uid="{5DE2FD5C-FA44-4593-A251-1B92E3AE32D7}"/>
    <hyperlink ref="AA248" location="A126286478V" display="A126286478V" xr:uid="{D01704EB-0C70-429B-A72B-8E13532239DF}"/>
    <hyperlink ref="Y250" location="A126274854R" display="A126274854R" xr:uid="{6E135C22-9FBA-435C-9E51-246BBF3B19C1}"/>
    <hyperlink ref="Z250" location="A126298182F" display="A126298182F" xr:uid="{D63509A4-50D3-40C9-BC96-CC7120ACDBB9}"/>
    <hyperlink ref="AA250" location="A126286518A" display="A126286518A" xr:uid="{695A8EBD-E176-48BC-BAA0-7D0FF4E67533}"/>
    <hyperlink ref="Y251" location="A126274826F" display="A126274826F" xr:uid="{2191C0A5-AA4D-47DE-A2B4-F0A4F5CBD2F5}"/>
    <hyperlink ref="Z251" location="A126298154W" display="A126298154W" xr:uid="{D27B1ECB-A1E3-4953-A49C-4E0D2F06DFD4}"/>
    <hyperlink ref="AA251" location="A126286490K" display="A126286490K" xr:uid="{1A238BA5-5241-4C11-BC3A-6A787B473780}"/>
    <hyperlink ref="Y253" location="A126274858X" display="A126274858X" xr:uid="{D5E8C2DE-CCCF-4310-A95F-C37E136EF7BF}"/>
    <hyperlink ref="Z253" location="A126298186R" display="A126298186R" xr:uid="{CC81F343-7616-41C4-BF30-7CDD3A020F4F}"/>
    <hyperlink ref="AA253" location="A126286522T" display="A126286522T" xr:uid="{D2397F2A-351D-45C6-B3A5-7173AA17C8F2}"/>
    <hyperlink ref="Y254" location="A126274902W" display="A126274902W" xr:uid="{CB65D19C-258C-4098-8F90-856802AC94CE}"/>
    <hyperlink ref="Z254" location="A126298230L" display="A126298230L" xr:uid="{93AEB47C-0709-4A17-971C-6D8F182FE67C}"/>
    <hyperlink ref="AA254" location="A126286566V" display="A126286566V" xr:uid="{B4D3CE5D-5ED1-4EC1-80C9-3E0084761449}"/>
    <hyperlink ref="Y256" location="A126274862R" display="A126274862R" xr:uid="{751C03CB-EC4A-482F-B7AD-5CE674423694}"/>
    <hyperlink ref="Z256" location="A126298190F" display="A126298190F" xr:uid="{F03EE55E-CD43-4AAC-BFFC-A8B025B76C3F}"/>
    <hyperlink ref="AA256" location="A126286526A" display="A126286526A" xr:uid="{FE56CF7C-10CE-4291-B25B-2D9F65D285B2}"/>
    <hyperlink ref="Y257" location="A126274830W" display="A126274830W" xr:uid="{F67ED47E-F31F-42A1-BFF8-A76325AEC744}"/>
    <hyperlink ref="Z257" location="A126298158F" display="A126298158F" xr:uid="{71CE81E3-FD32-49BE-BB23-F64A7F0AED1F}"/>
    <hyperlink ref="AA257" location="A126286494V" display="A126286494V" xr:uid="{6ADF4BFF-0BE0-4FFC-A591-08E48FD0F59A}"/>
    <hyperlink ref="Y258" location="A126274938X" display="A126274938X" xr:uid="{B8673D40-4033-4A0B-8356-A54C9683FF7D}"/>
    <hyperlink ref="Z258" location="A126298266R" display="A126298266R" xr:uid="{13E4E732-D938-4B96-96AC-3FB3D8938606}"/>
    <hyperlink ref="AA258" location="A126286602T" display="A126286602T" xr:uid="{1C0769E6-E646-45DE-9F80-ECB74FE850C3}"/>
    <hyperlink ref="Y259" location="A126274906F" display="A126274906F" xr:uid="{8155F417-403D-4C00-A327-F58B645951E8}"/>
    <hyperlink ref="Z259" location="A126298234W" display="A126298234W" xr:uid="{C92784DD-77FA-40A9-B35C-01D48D92800C}"/>
    <hyperlink ref="AA259" location="A126286570K" display="A126286570K" xr:uid="{0BA420E9-45A8-4F92-BB6C-3E82FF684164}"/>
    <hyperlink ref="Y260" location="A126274910W" display="A126274910W" xr:uid="{40A64EB1-D828-4AE9-A538-4CE0D8A6D5C4}"/>
    <hyperlink ref="Z260" location="A126298238F" display="A126298238F" xr:uid="{C499F70B-3882-4441-BADE-37272790B637}"/>
    <hyperlink ref="AA260" location="A126286574V" display="A126286574V" xr:uid="{AC16A102-2A30-4F84-9ABC-5DE6669119CD}"/>
    <hyperlink ref="Y231" location="A126274982J" display="A126274982J" xr:uid="{84431377-04C5-48E7-8B85-1ABBEBEA5D74}"/>
    <hyperlink ref="Z231" location="A126298310L" display="A126298310L" xr:uid="{4160AF3D-B449-4A1D-84D9-1FFE694F7D44}"/>
    <hyperlink ref="AA231" location="A126286646V" display="A126286646V" xr:uid="{8D9DC37A-D9EA-4B02-B096-FF905BBE5B49}"/>
    <hyperlink ref="Y264" location="A126274798J" display="A126274798J" xr:uid="{3C0C95C2-2621-4EEC-8D1B-45ECAA8F3BBD}"/>
    <hyperlink ref="Z264" location="A126298126L" display="A126298126L" xr:uid="{F282FEFD-1B03-487B-93BE-B1AE82C59866}"/>
    <hyperlink ref="AA264" location="A126286462A" display="A126286462A" xr:uid="{4F4E4031-7074-4BDA-A72A-876BDC977243}"/>
    <hyperlink ref="Y265" location="A126274866X" display="A126274866X" xr:uid="{DDB54690-64AE-458F-9B80-5D70FCFAE636}"/>
    <hyperlink ref="Z265" location="A126298194R" display="A126298194R" xr:uid="{A7C6DED2-4C99-4BCC-9A4A-1B0B1E4A265E}"/>
    <hyperlink ref="AA265" location="A126286530T" display="A126286530T" xr:uid="{E1522AB8-5375-4446-B5DD-FD460B4AED8C}"/>
    <hyperlink ref="Y266" location="A126274818F" display="A126274818F" xr:uid="{9398F4F2-A38E-4650-8DCF-56A6280DD09E}"/>
    <hyperlink ref="Z266" location="A126298146W" display="A126298146W" xr:uid="{D3C68C8B-FB9F-433A-86AE-8AB4152066DA}"/>
    <hyperlink ref="AA266" location="A126286482K" display="A126286482K" xr:uid="{F5645CFA-DCB4-420E-A576-C76164209364}"/>
    <hyperlink ref="Y267" location="A126274914F" display="A126274914F" xr:uid="{1A3B7FCD-D457-46D4-98B9-E0E683F69E68}"/>
    <hyperlink ref="Z267" location="A126298242W" display="A126298242W" xr:uid="{ADEB4E3A-9C6B-4F53-866D-90593473D93B}"/>
    <hyperlink ref="AA267" location="A126286578C" display="A126286578C" xr:uid="{E5030C77-1D1B-4DC5-BD36-CCE5BC237FFE}"/>
    <hyperlink ref="Y268" location="A126274918R" display="A126274918R" xr:uid="{5BC84CCF-818D-4A27-8A15-83B064A28650}"/>
    <hyperlink ref="Z268" location="A126298246F" display="A126298246F" xr:uid="{03D34D6A-EC48-4BE9-8635-C2C01F3399B4}"/>
    <hyperlink ref="AA268" location="A126286582V" display="A126286582V" xr:uid="{EC2630B0-1707-4109-9E38-D4915C86C96D}"/>
    <hyperlink ref="Y269" location="A126274834F" display="A126274834F" xr:uid="{AF34EBD8-6197-43E1-9A75-93F904BEC357}"/>
    <hyperlink ref="Z269" location="A126298162W" display="A126298162W" xr:uid="{2147032C-699C-4E35-98E0-264495F14634}"/>
    <hyperlink ref="AA269" location="A126286498C" display="A126286498C" xr:uid="{D9DF7D74-AF9A-4A9A-A92B-139995FDADBF}"/>
    <hyperlink ref="Y270" location="A126274802L" display="A126274802L" xr:uid="{3BF8DAFF-55CF-4C60-8E67-37478F0DD790}"/>
    <hyperlink ref="Z270" location="A126298130C" display="A126298130C" xr:uid="{6EEF6522-59FF-4566-BA2E-0593E3BB565E}"/>
    <hyperlink ref="AA270" location="A126286466K" display="A126286466K" xr:uid="{2F56CD8E-7F73-438E-93CC-9B89CDF0DBD7}"/>
    <hyperlink ref="Y271" location="A126274986T" display="A126274986T" xr:uid="{36DCD241-E509-4233-ACA5-838090D811E8}"/>
    <hyperlink ref="Z271" location="A126298314W" display="A126298314W" xr:uid="{1C19172F-CEB9-4F5F-BC25-369FFC3F729B}"/>
    <hyperlink ref="AA271" location="A126286650K" display="A126286650K" xr:uid="{C4BB1C3B-FB3C-4D8E-862D-A16110824EE9}"/>
    <hyperlink ref="Y272" location="A126274870R" display="A126274870R" xr:uid="{9CE5642D-50E0-4A6C-BC71-7284FA17BC8A}"/>
    <hyperlink ref="Z272" location="A126298198X" display="A126298198X" xr:uid="{552567B6-9F7E-4B43-AF35-85C56DBA34B3}"/>
    <hyperlink ref="AA272" location="A126286534A" display="A126286534A" xr:uid="{18E4804B-5981-42C1-9189-ABE9FBCF5DC9}"/>
    <hyperlink ref="Y273" location="A126274942R" display="A126274942R" xr:uid="{E4FCFA81-C6A2-46BB-9CAF-515183A710F0}"/>
    <hyperlink ref="Z273" location="A126298270F" display="A126298270F" xr:uid="{E4904A2B-BFB4-4DF7-9FA1-60CF926AF44C}"/>
    <hyperlink ref="AA273" location="A126286606A" display="A126286606A" xr:uid="{84C207F5-0C38-4156-8513-064C6DE522F4}"/>
    <hyperlink ref="AB199" location="A126274082A" display="A126274082A" xr:uid="{33C1E3E2-135C-4B58-8EE0-6407998FE8AB}"/>
    <hyperlink ref="AC199" location="A126297410C" display="A126297410C" xr:uid="{CC148E90-0E96-4425-9AE0-1F62A52DA570}"/>
    <hyperlink ref="AD199" location="A126285746K" display="A126285746K" xr:uid="{8FAA92A6-904D-4729-B958-AA4690CA48CD}"/>
    <hyperlink ref="AB205" location="A126274010R" display="A126274010R" xr:uid="{2F5CE9D9-5013-45C9-8D3D-EB3A4CAF55E2}"/>
    <hyperlink ref="AC205" location="A126297338W" display="A126297338W" xr:uid="{84F74B97-FF0E-4383-8449-62F86853A633}"/>
    <hyperlink ref="AD205" location="A126285674K" display="A126285674K" xr:uid="{96FE9574-EF06-4A58-906E-5B21F21F0FFC}"/>
    <hyperlink ref="AB209" location="A126274086K" display="A126274086K" xr:uid="{CD880F9C-8277-4CEC-A20B-A29A5632B4D7}"/>
    <hyperlink ref="AC209" location="A126297414L" display="A126297414L" xr:uid="{624F9362-7EAB-42CD-B5F7-0928143BF273}"/>
    <hyperlink ref="AD209" location="A126285750A" display="A126285750A" xr:uid="{60B668DB-6436-4278-89A6-69EFF8EDF062}"/>
    <hyperlink ref="AB210" location="A126274090A" display="A126274090A" xr:uid="{FEF847FD-4A1C-49C6-B99C-8BB4DB135467}"/>
    <hyperlink ref="AC210" location="A126297418W" display="A126297418W" xr:uid="{ABDD75FE-73FE-4F5E-A049-B0721B6D0A5C}"/>
    <hyperlink ref="AD210" location="A126285754K" display="A126285754K" xr:uid="{E656D654-D87C-4966-9286-7F52749D96EC}"/>
    <hyperlink ref="AB212" location="A126274014X" display="A126274014X" xr:uid="{85DE2595-F1EB-46C6-B3D4-C769758873FE}"/>
    <hyperlink ref="AC212" location="A126297342L" display="A126297342L" xr:uid="{F2AEF8BC-7C19-4269-AE46-7516A707A8F2}"/>
    <hyperlink ref="AD212" location="A126285678V" display="A126285678V" xr:uid="{9784D954-04FE-4EB1-B625-6CC759DD778E}"/>
    <hyperlink ref="AB213" location="A126274018J" display="A126274018J" xr:uid="{46EA2541-5DE6-4909-9FD5-49EB0E3D907F}"/>
    <hyperlink ref="AC213" location="A126297346W" display="A126297346W" xr:uid="{FF0CE74A-0FD1-443D-82BE-57A7FE0E2CDF}"/>
    <hyperlink ref="AD213" location="A126285682K" display="A126285682K" xr:uid="{E12D0E50-E5E1-492A-8242-997F39F17969}"/>
    <hyperlink ref="AB215" location="A126274058A" display="A126274058A" xr:uid="{E37C3676-BDD1-4348-A068-B39B90192203}"/>
    <hyperlink ref="AC215" location="A126297386R" display="A126297386R" xr:uid="{5D96411D-29B9-4CC6-94C0-A75858A68C79}"/>
    <hyperlink ref="AD215" location="A126285722T" display="A126285722T" xr:uid="{F63516AD-7DB0-42E3-AE6C-539FFC199A9F}"/>
    <hyperlink ref="AB216" location="A126273974R" display="A126273974R" xr:uid="{145F27DC-0F9F-42B7-B3A7-2FFB652D9B9F}"/>
    <hyperlink ref="AC216" location="A126297302V" display="A126297302V" xr:uid="{11A68270-A2F2-4D46-AE15-45FB594136D6}"/>
    <hyperlink ref="AD216" location="A126285638A" display="A126285638A" xr:uid="{934A331F-910D-48B8-B583-A9CD968DDCEA}"/>
    <hyperlink ref="AB217" location="A126274094K" display="A126274094K" xr:uid="{011B62A0-12FB-4734-B288-C00BF3BCCB4E}"/>
    <hyperlink ref="AC217" location="A126297422L" display="A126297422L" xr:uid="{30FF05E3-66B0-4950-8593-3AFAA72E5C2A}"/>
    <hyperlink ref="AD217" location="A126285758V" display="A126285758V" xr:uid="{E5F11499-1449-4604-A1BB-A88F8576E81B}"/>
    <hyperlink ref="AB218" location="A126274062T" display="A126274062T" xr:uid="{1CD51255-FCED-4B4B-AAB8-6A365DF3D6C1}"/>
    <hyperlink ref="AC218" location="A126297390F" display="A126297390F" xr:uid="{A90E6744-7155-4599-977E-D5E49CC2B8F8}"/>
    <hyperlink ref="AD218" location="A126285726A" display="A126285726A" xr:uid="{F74C0E52-02AD-4D00-A2BC-5B0CD2F2204A}"/>
    <hyperlink ref="AB219" location="A126274106J" display="A126274106J" xr:uid="{092483E9-311F-40B2-B660-F5CA7776E120}"/>
    <hyperlink ref="AC219" location="A126297434W" display="A126297434W" xr:uid="{74984664-6709-4350-80D2-C1200A0FE1E5}"/>
    <hyperlink ref="AD219" location="A126285770K" display="A126285770K" xr:uid="{3B1DCEFB-C738-4878-AF8E-ACE3915680BF}"/>
    <hyperlink ref="AB220" location="A126273978X" display="A126273978X" xr:uid="{30BEFDD3-9D2C-4D97-A17E-637FD3B3E91D}"/>
    <hyperlink ref="AC220" location="A126297306C" display="A126297306C" xr:uid="{2D275BA0-86DF-43FA-824D-73239B808930}"/>
    <hyperlink ref="AD220" location="A126285642T" display="A126285642T" xr:uid="{F0A8D67A-E6F2-4F68-931E-01CD08FA8A8A}"/>
    <hyperlink ref="AB221" location="A126273914L" display="A126273914L" xr:uid="{B6059680-6B93-4C85-A186-9EF9E8A35FB0}"/>
    <hyperlink ref="AC221" location="A126297242C" display="A126297242C" xr:uid="{CD00FCD4-76BA-4C13-A304-28F2FDD85BF4}"/>
    <hyperlink ref="AD221" location="A126285578K" display="A126285578K" xr:uid="{DE2EA082-92AE-4387-9F69-933A85346BCF}"/>
    <hyperlink ref="AB222" location="A126273942W" display="A126273942W" xr:uid="{15B2518E-F2F5-4C67-81A4-7B1ED0D0C24F}"/>
    <hyperlink ref="AC222" location="A126297270L" display="A126297270L" xr:uid="{D5F9B8B2-508C-4C93-9389-55308EE8D12F}"/>
    <hyperlink ref="AD222" location="A126285606J" display="A126285606J" xr:uid="{7F819CDE-F697-45D0-94CE-CAF7470A147B}"/>
    <hyperlink ref="AB223" location="A126274022X" display="A126274022X" xr:uid="{E019EBA2-60EB-4DC2-9A25-3C140F7EAF9B}"/>
    <hyperlink ref="AC223" location="A126297350L" display="A126297350L" xr:uid="{C97EE941-9672-4BE6-AA82-AD385C2807CE}"/>
    <hyperlink ref="AD223" location="A126285686V" display="A126285686V" xr:uid="{EFD95ECE-2925-4CDD-969D-46D1CD8DAE5E}"/>
    <hyperlink ref="AB225" location="A126273946F" display="A126273946F" xr:uid="{EE492336-8394-43EE-AFBB-A1ED8379FC71}"/>
    <hyperlink ref="AC225" location="A126297274W" display="A126297274W" xr:uid="{F5075B05-B669-41C8-B252-0BE2D3F3108A}"/>
    <hyperlink ref="AD225" location="A126285610X" display="A126285610X" xr:uid="{CA4043CD-E9BE-4BEA-B8FD-D9343AD7F907}"/>
    <hyperlink ref="AB226" location="A126274026J" display="A126274026J" xr:uid="{78EE5D16-E964-44D7-9ABA-B9B12A933FD6}"/>
    <hyperlink ref="AC226" location="A126297354W" display="A126297354W" xr:uid="{D1E7C670-674E-4EA9-822B-061764CBE2FF}"/>
    <hyperlink ref="AD226" location="A126285690K" display="A126285690K" xr:uid="{AF4BF8C2-DFBF-4D22-9AED-95B66BBDA597}"/>
    <hyperlink ref="AB204" location="A126274030X" display="A126274030X" xr:uid="{16F10EB3-28AD-4166-8B1C-00B7B40B5097}"/>
    <hyperlink ref="AC204" location="A126297358F" display="A126297358F" xr:uid="{3B9DF111-CFCB-4D72-955C-F4328840BC0F}"/>
    <hyperlink ref="AD204" location="A126285694V" display="A126285694V" xr:uid="{E331CF1D-01A9-4C80-9351-33D703D3CD6A}"/>
    <hyperlink ref="AB200" location="A126274110X" display="A126274110X" xr:uid="{F42C8461-125B-4D0F-9BC5-9A3E5DD48CF3}"/>
    <hyperlink ref="AC200" location="A126297438F" display="A126297438F" xr:uid="{E67E7E57-8303-4AF0-B46F-5034DED83E04}"/>
    <hyperlink ref="AD200" location="A126285774V" display="A126285774V" xr:uid="{C43E365B-E81D-4854-A036-61960E6FCEC3}"/>
    <hyperlink ref="AB230" location="A126273918W" display="A126273918W" xr:uid="{A710B315-E2BF-4E09-9718-883E43D9601C}"/>
    <hyperlink ref="AC230" location="A126297246L" display="A126297246L" xr:uid="{E9C6F5DF-CBEC-4D12-B477-EACB6D7DB71C}"/>
    <hyperlink ref="AD230" location="A126285582A" display="A126285582A" xr:uid="{1D3C3537-48E1-4E47-86EA-D9908B74402C}"/>
    <hyperlink ref="AB235" location="A126274098V" display="A126274098V" xr:uid="{9F14C7A3-CDD2-4946-B033-CC46F631EB41}"/>
    <hyperlink ref="AC235" location="A126297426W" display="A126297426W" xr:uid="{E1B1D04C-55F3-499C-8C43-8093DF8B3BE6}"/>
    <hyperlink ref="AD235" location="A126285762K" display="A126285762K" xr:uid="{C82D8018-39D5-4DC6-A0D8-60C2A83A7F2A}"/>
    <hyperlink ref="AB236" location="A126274102X" display="A126274102X" xr:uid="{D25406F2-BC96-40DB-8E42-981110572939}"/>
    <hyperlink ref="AC236" location="A126297430L" display="A126297430L" xr:uid="{E8732BEE-372D-4A8F-A896-0737B6BA0A02}"/>
    <hyperlink ref="AD236" location="A126285766V" display="A126285766V" xr:uid="{B8394F36-5357-4847-A480-651E06C823DA}"/>
    <hyperlink ref="AB237" location="A126273922L" display="A126273922L" xr:uid="{86397509-DF6C-47ED-8396-B065E3C3F878}"/>
    <hyperlink ref="AC237" location="A126297250C" display="A126297250C" xr:uid="{ECE03947-324E-4CA8-870B-99F15BA89FFE}"/>
    <hyperlink ref="AD237" location="A126285586K" display="A126285586K" xr:uid="{80671CD5-21A0-4650-B2F2-5CB7DC3AF98E}"/>
    <hyperlink ref="AB239" location="A126273982R" display="A126273982R" xr:uid="{D8B70DA6-191B-46E5-9448-5B3FA3493A04}"/>
    <hyperlink ref="AC239" location="A126297310V" display="A126297310V" xr:uid="{6BA6786C-BDF8-4C93-B55C-EEA2B169361E}"/>
    <hyperlink ref="AD239" location="A126285646A" display="A126285646A" xr:uid="{1DE06A37-3771-405E-8E5A-93B8D1463152}"/>
    <hyperlink ref="AB240" location="A126274034J" display="A126274034J" xr:uid="{84A5C207-9714-4D7D-B7BD-28B5EAA3333E}"/>
    <hyperlink ref="AC240" location="A126297362W" display="A126297362W" xr:uid="{AE0241FE-5C87-4BAB-B1F4-ABDA4AC90F7C}"/>
    <hyperlink ref="AD240" location="A126285698C" display="A126285698C" xr:uid="{1DC02621-453D-4482-B078-066F8AF097E2}"/>
    <hyperlink ref="AB241" location="A126274114J" display="A126274114J" xr:uid="{6E22533C-910F-4FED-8408-703FDCFD2615}"/>
    <hyperlink ref="AC241" location="A126297442W" display="A126297442W" xr:uid="{F18232CA-25F1-4566-A662-C729D86C505D}"/>
    <hyperlink ref="AD241" location="A126285778C" display="A126285778C" xr:uid="{EBD2BB28-A6F0-4B5C-A5CC-D54074232D91}"/>
    <hyperlink ref="AB242" location="A126273926W" display="A126273926W" xr:uid="{241FAE46-0400-4653-AE61-673FCBA4F35D}"/>
    <hyperlink ref="AC242" location="A126297254L" display="A126297254L" xr:uid="{2807F17C-09F9-4804-8092-35C8C761DC9D}"/>
    <hyperlink ref="AD242" location="A126285590A" display="A126285590A" xr:uid="{E4370D00-2DE8-4C3C-878A-75A6E631F51B}"/>
    <hyperlink ref="AB243" location="A126274066A" display="A126274066A" xr:uid="{8B9D975D-03EF-4617-B377-15D0EC573462}"/>
    <hyperlink ref="AC243" location="A126297394R" display="A126297394R" xr:uid="{9DC5D341-87AE-4B59-9FD5-A30E458C78BF}"/>
    <hyperlink ref="AD243" location="A126285730T" display="A126285730T" xr:uid="{BE857B98-327F-4EDA-9CDA-717003DF2408}"/>
    <hyperlink ref="AB244" location="A126274070T" display="A126274070T" xr:uid="{48FE256F-F1E2-4F4C-B613-B23E42B44E1C}"/>
    <hyperlink ref="AC244" location="A126297398X" display="A126297398X" xr:uid="{E272B709-D807-4C74-948D-C6EF90145EA6}"/>
    <hyperlink ref="AD244" location="A126285734A" display="A126285734A" xr:uid="{5C6DCB01-ADF5-4FD5-9A1C-125FEE932732}"/>
    <hyperlink ref="AB245" location="A126273958R" display="A126273958R" xr:uid="{E4D82AFA-4E49-4F64-BD19-0AD0D3D53887}"/>
    <hyperlink ref="AC245" location="A126297286F" display="A126297286F" xr:uid="{3D083794-83AE-45FF-8CEB-FBBABD07083E}"/>
    <hyperlink ref="AD245" location="A126285622J" display="A126285622J" xr:uid="{6057AE82-9281-4498-86BE-2E6E6D9AD19C}"/>
    <hyperlink ref="AB246" location="A126273930L" display="A126273930L" xr:uid="{A3E4A792-8AD8-479A-A99C-CE7C281FA08D}"/>
    <hyperlink ref="AC246" location="A126297258W" display="A126297258W" xr:uid="{8FF24973-986F-4F92-B69B-7BE8E3251B65}"/>
    <hyperlink ref="AD246" location="A126285594K" display="A126285594K" xr:uid="{1D45AD26-1C1F-4132-AFC8-5F6895F5574B}"/>
    <hyperlink ref="AB247" location="A126273986X" display="A126273986X" xr:uid="{F2D5CFD3-D89F-4979-906C-D1DD40B39431}"/>
    <hyperlink ref="AC247" location="A126297314C" display="A126297314C" xr:uid="{81AC461F-94D4-4B3C-BACD-AA1EE5AE1351}"/>
    <hyperlink ref="AD247" location="A126285650T" display="A126285650T" xr:uid="{DEA16450-301D-4A65-9ED7-435D691AC726}"/>
    <hyperlink ref="AB248" location="A126273950W" display="A126273950W" xr:uid="{D2C04CEE-4972-4B42-8A5B-64F45CB0844D}"/>
    <hyperlink ref="AC248" location="A126297278F" display="A126297278F" xr:uid="{381FE353-EFB6-42BF-A6FF-5D7418AAF1FE}"/>
    <hyperlink ref="AD248" location="A126285614J" display="A126285614J" xr:uid="{3B8C3017-644F-429F-A5BC-4836EAA7251F}"/>
    <hyperlink ref="AB250" location="A126273990R" display="A126273990R" xr:uid="{621C1358-1B49-4CB2-8523-B4D45C795921}"/>
    <hyperlink ref="AC250" location="A126297318L" display="A126297318L" xr:uid="{F3D02263-05B4-4B00-ABFE-8619F94C5D16}"/>
    <hyperlink ref="AD250" location="A126285654A" display="A126285654A" xr:uid="{FE21F7C5-189A-4B6C-B2C3-1D8885DDEB5B}"/>
    <hyperlink ref="AB251" location="A126273962F" display="A126273962F" xr:uid="{F0B17F64-4FF5-478D-8513-92EB90B9A5E6}"/>
    <hyperlink ref="AC251" location="A126297290W" display="A126297290W" xr:uid="{353DA1FF-977A-490B-A3A7-DD81D00FE29C}"/>
    <hyperlink ref="AD251" location="A126285626T" display="A126285626T" xr:uid="{E1D76873-0F46-4A0A-A7E4-ADA4E21A8914}"/>
    <hyperlink ref="AB253" location="A126273994X" display="A126273994X" xr:uid="{CA9D9180-D1C8-4EC5-9F30-4C7DD0DE2448}"/>
    <hyperlink ref="AC253" location="A126297322C" display="A126297322C" xr:uid="{13DB8204-F033-4AA1-834F-B2C0803B8E41}"/>
    <hyperlink ref="AD253" location="A126285658K" display="A126285658K" xr:uid="{15F99F7A-6B17-4BB7-968D-DCB1E92F4EA3}"/>
    <hyperlink ref="AB254" location="A126274038T" display="A126274038T" xr:uid="{3CD2206E-4643-4E42-B9F5-F923B109A8F4}"/>
    <hyperlink ref="AC254" location="A126297366F" display="A126297366F" xr:uid="{CDDAC027-7769-4F0A-9378-29DC88CC1518}"/>
    <hyperlink ref="AD254" location="A126285702J" display="A126285702J" xr:uid="{BA82C65B-989C-463C-9392-875D11603E8B}"/>
    <hyperlink ref="AB256" location="A126273998J" display="A126273998J" xr:uid="{2566F3B7-07FD-44EE-A07A-C20D2DD7934B}"/>
    <hyperlink ref="AC256" location="A126297326L" display="A126297326L" xr:uid="{3A7671E7-A790-4235-ADC2-EAE079952E9D}"/>
    <hyperlink ref="AD256" location="A126285662A" display="A126285662A" xr:uid="{AB914E7B-4176-4D0D-B927-C22759FEEB14}"/>
    <hyperlink ref="AB257" location="A126273966R" display="A126273966R" xr:uid="{6ACADF10-9EE8-4CF3-BCEF-106CB985B760}"/>
    <hyperlink ref="AC257" location="A126297294F" display="A126297294F" xr:uid="{08E6EA6D-0975-484C-9C85-E3E48F1868A9}"/>
    <hyperlink ref="AD257" location="A126285630J" display="A126285630J" xr:uid="{E977173A-25B3-4E64-A9FE-31E9495F476D}"/>
    <hyperlink ref="AB258" location="A126274074A" display="A126274074A" xr:uid="{D350BA2D-C521-40DC-8746-E6E485B1E3C3}"/>
    <hyperlink ref="AC258" location="A126297402C" display="A126297402C" xr:uid="{E743D8AF-D3EB-47AB-BAE7-F3EE1ABC7D7C}"/>
    <hyperlink ref="AD258" location="A126285738K" display="A126285738K" xr:uid="{C28D7A8E-BE38-4297-A3FB-2AC376D25124}"/>
    <hyperlink ref="AB259" location="A126274042J" display="A126274042J" xr:uid="{3972A0A9-BFCA-4D80-9C76-607C6912A786}"/>
    <hyperlink ref="AC259" location="A126297370W" display="A126297370W" xr:uid="{47A5DD02-29F4-4BF2-87BE-299E5924B7D0}"/>
    <hyperlink ref="AD259" location="A126285706T" display="A126285706T" xr:uid="{C5BDD3E3-E146-4A93-A28E-FD04C76709BD}"/>
    <hyperlink ref="AB260" location="A126274046T" display="A126274046T" xr:uid="{43281A71-F5F1-468B-9426-26FE63F3BE10}"/>
    <hyperlink ref="AC260" location="A126297374F" display="A126297374F" xr:uid="{E17C924F-E250-4842-89E4-1B767A525C70}"/>
    <hyperlink ref="AD260" location="A126285710J" display="A126285710J" xr:uid="{5DFD751D-4655-4608-B4E6-8D2FC173B0A9}"/>
    <hyperlink ref="AB231" location="A126274118T" display="A126274118T" xr:uid="{84773330-1DF0-4B78-8190-48F9319D4371}"/>
    <hyperlink ref="AC231" location="A126297446F" display="A126297446F" xr:uid="{99CDF4FC-E94B-4BBD-989D-D06149FE32ED}"/>
    <hyperlink ref="AD231" location="A126285782V" display="A126285782V" xr:uid="{E7326A41-192E-4333-9595-753283AA32EC}"/>
    <hyperlink ref="AB264" location="A126273934W" display="A126273934W" xr:uid="{7C242CE9-8988-4164-90A1-CC4CCE020B43}"/>
    <hyperlink ref="AC264" location="A126297262L" display="A126297262L" xr:uid="{537E8436-1706-4C3A-ADB7-454B08FFEB4A}"/>
    <hyperlink ref="AD264" location="A126285598V" display="A126285598V" xr:uid="{81457310-C5A5-4F13-9588-B9648B0B81AB}"/>
    <hyperlink ref="AB265" location="A126274002R" display="A126274002R" xr:uid="{F24589D0-8C5A-42F2-BA74-BA45342FC5C5}"/>
    <hyperlink ref="AC265" location="A126297330C" display="A126297330C" xr:uid="{7634E90F-A418-4BC7-B1CC-75D0AB29B840}"/>
    <hyperlink ref="AD265" location="A126285666K" display="A126285666K" xr:uid="{4811831C-1863-40F4-9A69-4D884FE73A4B}"/>
    <hyperlink ref="AB266" location="A126273954F" display="A126273954F" xr:uid="{E7788C87-C622-40EE-BC56-C47A653A9278}"/>
    <hyperlink ref="AC266" location="A126297282W" display="A126297282W" xr:uid="{3DBCCACA-04F8-435A-80BE-D3304D8DD9F3}"/>
    <hyperlink ref="AD266" location="A126285618T" display="A126285618T" xr:uid="{427BC8B6-36D8-4DAF-8944-994089AF58F4}"/>
    <hyperlink ref="AB267" location="A126274050J" display="A126274050J" xr:uid="{EAFBD7D7-E8B9-4C33-BC9C-C6C20364E9C6}"/>
    <hyperlink ref="AC267" location="A126297378R" display="A126297378R" xr:uid="{61031D69-5357-4279-9BD2-59B6739DC9E0}"/>
    <hyperlink ref="AD267" location="A126285714T" display="A126285714T" xr:uid="{EDA6D8EA-3396-40B7-B1AC-AA3424ECE511}"/>
    <hyperlink ref="AB268" location="A126274054T" display="A126274054T" xr:uid="{A1E0C3A8-DCEC-4347-8DA9-821396EA1934}"/>
    <hyperlink ref="AC268" location="A126297382F" display="A126297382F" xr:uid="{5D5DBC16-251B-4EFF-B1D0-65D4F662ACFF}"/>
    <hyperlink ref="AD268" location="A126285718A" display="A126285718A" xr:uid="{0819E0B7-85DD-45B5-B80C-162F813AFF74}"/>
    <hyperlink ref="AB269" location="A126273970F" display="A126273970F" xr:uid="{67FECD31-0301-4AE7-8CE9-523B335AF754}"/>
    <hyperlink ref="AC269" location="A126297298R" display="A126297298R" xr:uid="{92241E0E-655B-4ACE-879C-AE9ABA560DE5}"/>
    <hyperlink ref="AD269" location="A126285634T" display="A126285634T" xr:uid="{C4E91282-9556-484D-A01F-502E0ABBEBC8}"/>
    <hyperlink ref="AB270" location="A126273938F" display="A126273938F" xr:uid="{F15D395D-0CEA-4F64-B093-90E815F80866}"/>
    <hyperlink ref="AC270" location="A126297266W" display="A126297266W" xr:uid="{69D4791E-19E6-4753-8A7E-D66EA75D72C8}"/>
    <hyperlink ref="AD270" location="A126285602X" display="A126285602X" xr:uid="{3F25DC7E-ABF1-4559-8952-6A9AB4D2BBE8}"/>
    <hyperlink ref="AB271" location="A126274122J" display="A126274122J" xr:uid="{0CC90ED1-FFE8-44CE-B79D-F9FD69AC22DD}"/>
    <hyperlink ref="AC271" location="A126297450W" display="A126297450W" xr:uid="{19F9BF2B-83A5-48E5-BF49-F244A84D746C}"/>
    <hyperlink ref="AD271" location="A126285786C" display="A126285786C" xr:uid="{6958BBDA-0EE3-44F3-822E-1ECAE271A073}"/>
    <hyperlink ref="AB272" location="A126274006X" display="A126274006X" xr:uid="{4F4BC28F-E379-4D58-BC8B-270354DFF57C}"/>
    <hyperlink ref="AC272" location="A126297334L" display="A126297334L" xr:uid="{9258E6C3-5CF8-4C23-9AE2-F99A83C22512}"/>
    <hyperlink ref="AD272" location="A126285670A" display="A126285670A" xr:uid="{464B1A82-E9C3-412B-BE89-7B560A4212E9}"/>
    <hyperlink ref="AB273" location="A126274078K" display="A126274078K" xr:uid="{AA7890C0-FF42-41A6-8489-599A3B81F2F8}"/>
    <hyperlink ref="AC273" location="A126297406L" display="A126297406L" xr:uid="{32552647-1F09-4E4D-B26A-EF751AB676E9}"/>
    <hyperlink ref="AD273" location="A126285742A" display="A126285742A" xr:uid="{8A7630D0-E10C-4DDB-AA9C-E694D33306C0}"/>
    <hyperlink ref="G201" location="A126275206K" display="A126275206K" xr:uid="{49B5C288-F9AC-4876-BD4A-B877F11534EB}"/>
    <hyperlink ref="H201" location="A126298534X" display="A126298534X" xr:uid="{67C66892-269D-4D78-9B91-18A898327C5D}"/>
    <hyperlink ref="I201" location="A126286870L" display="A126286870L" xr:uid="{F02CCD93-ED5C-4FC0-826A-9FF8AEA78DA1}"/>
    <hyperlink ref="J201" location="A126274342K" display="A126274342K" xr:uid="{01246786-E822-4164-B06D-A26A25EFD36B}"/>
    <hyperlink ref="K201" location="A126297670X" display="A126297670X" xr:uid="{623ADC2F-92DA-4192-9399-BDB18645C550}"/>
    <hyperlink ref="L201" location="A126286006W" display="A126286006W" xr:uid="{AF4ACBAA-3F5F-45A6-88AD-A87E9B3B714D}"/>
    <hyperlink ref="M201" location="A126275422C" display="A126275422C" xr:uid="{53D4CA19-BCFD-4B39-905D-C292690309EC}"/>
    <hyperlink ref="N201" location="A126298750T" display="A126298750T" xr:uid="{7B2BC812-5158-4A07-9C65-4E03973E3281}"/>
    <hyperlink ref="O201" location="A126287086A" display="A126287086A" xr:uid="{0248BFB5-3EB0-464D-84B0-C6E0FF3421CE}"/>
    <hyperlink ref="P201" location="A126275638R" display="A126275638R" xr:uid="{CB184762-9336-41AF-9575-20FE612FBF77}"/>
    <hyperlink ref="Q201" location="A126298966C" display="A126298966C" xr:uid="{EA578D18-9C11-4F91-8E15-FE0FB12F62C2}"/>
    <hyperlink ref="R201" location="A126287302J" display="A126287302J" xr:uid="{3B4A2366-FA98-47C9-BCAA-89055EEC1D89}"/>
    <hyperlink ref="S201" location="A126274558W" display="A126274558W" xr:uid="{5934BCA5-0D31-4702-8AD8-A425A99D2FB4}"/>
    <hyperlink ref="T201" location="A126297886K" display="A126297886K" xr:uid="{10B5221C-5E3E-466A-9EF6-2815C90EA423}"/>
    <hyperlink ref="U201" location="A126286222R" display="A126286222R" xr:uid="{44BEC0C0-397C-4D9A-95AE-58D89FB262AB}"/>
    <hyperlink ref="V201" location="A126274774R" display="A126274774R" xr:uid="{3631A102-7AE2-43ED-ADB4-3674B4F8E4DC}"/>
    <hyperlink ref="W201" location="A126298102V" display="A126298102V" xr:uid="{8F50733C-6A5C-44EF-AF2B-EC9C3099A470}"/>
    <hyperlink ref="X201" location="A126286438A" display="A126286438A" xr:uid="{C7A33CCC-87F0-4DCB-BC6D-37E322AB86B8}"/>
    <hyperlink ref="Y201" location="A126274990J" display="A126274990J" xr:uid="{88DA9701-9212-48FE-A5A6-5A50B0C134F4}"/>
    <hyperlink ref="Z201" location="A126298318F" display="A126298318F" xr:uid="{BEB7D784-4211-46E3-AEB4-9BD758624E79}"/>
    <hyperlink ref="AA201" location="A126286654V" display="A126286654V" xr:uid="{D339DCD2-70B4-4A95-9224-9ADF62B401AB}"/>
    <hyperlink ref="AB201" location="A126274126T" display="A126274126T" xr:uid="{0B08F8F0-266D-4765-9CD4-8FFF5C9594E4}"/>
    <hyperlink ref="AC201" location="A126297454F" display="A126297454F" xr:uid="{2E18D59B-020B-45BE-B6C2-58819C605765}"/>
    <hyperlink ref="AD201" location="A126285790V" display="A126285790V" xr:uid="{A6737CD7-E40A-4EEC-BDF8-C0F68BCDD9A1}"/>
    <hyperlink ref="G206" location="A126275162V" display="A126275162V" xr:uid="{3124B525-0D23-4388-85C9-9F279ABD81D7}"/>
    <hyperlink ref="H206" location="A126298490J" display="A126298490J" xr:uid="{79303069-5FF7-42D3-A382-503B7F174261}"/>
    <hyperlink ref="I206" location="A126286826C" display="A126286826C" xr:uid="{FDE5FD71-6924-4379-B8CE-A8FCE692B219}"/>
    <hyperlink ref="J206" location="A126274298L" display="A126274298L" xr:uid="{8691C93E-A7C2-40BF-A9F0-D4C5FED244BA}"/>
    <hyperlink ref="K206" location="A126297626R" display="A126297626R" xr:uid="{3C3F8523-7E3F-48B5-9F92-22B687E434F7}"/>
    <hyperlink ref="L206" location="A126285962C" display="A126285962C" xr:uid="{31909B90-6B8D-4200-8D66-25955B352DC1}"/>
    <hyperlink ref="M206" location="A126275378F" display="A126275378F" xr:uid="{0FFE7311-54DC-4E11-B335-49C43BBF9FF9}"/>
    <hyperlink ref="N206" location="A126298706J" display="A126298706J" xr:uid="{996E16D4-D1D4-4FC2-9490-57B2F71A6CAE}"/>
    <hyperlink ref="O206" location="A126287042X" display="A126287042X" xr:uid="{8CD54550-65C5-4F48-BE1E-AEBB31110FA0}"/>
    <hyperlink ref="P206" location="A126275594X" display="A126275594X" xr:uid="{9BBC060D-FE1C-492F-896B-411A8109DB3E}"/>
    <hyperlink ref="Q206" location="A126298922A" display="A126298922A" xr:uid="{C7F82487-7B80-40E4-A70C-79530BFD31F7}"/>
    <hyperlink ref="R206" location="A126287258K" display="A126287258K" xr:uid="{4DA805C3-25FF-4E42-82EC-E50E9410E1FD}"/>
    <hyperlink ref="S206" location="A126274514V" display="A126274514V" xr:uid="{826C5284-DC9F-4940-8A56-94EB6CFBD580}"/>
    <hyperlink ref="T206" location="A126297842J" display="A126297842J" xr:uid="{D67C9107-B7FA-4382-B045-D40FE283FCA8}"/>
    <hyperlink ref="U206" location="A126286178T" display="A126286178T" xr:uid="{50FBB147-21C6-40F9-97B4-B2BC8976E305}"/>
    <hyperlink ref="V206" location="A126274730L" display="A126274730L" xr:uid="{643C372E-CD18-44A2-92A7-A193FEA103C2}"/>
    <hyperlink ref="W206" location="A126298058W" display="A126298058W" xr:uid="{D3007C4D-B3B6-4561-BDF0-2FE3806E708B}"/>
    <hyperlink ref="X206" location="A126286394K" display="A126286394K" xr:uid="{C61BC1BD-D4CB-4EE0-A165-9C3544336158}"/>
    <hyperlink ref="Y206" location="A126274946X" display="A126274946X" xr:uid="{57004AD9-5A82-4283-AA40-91988712139B}"/>
    <hyperlink ref="Z206" location="A126298274R" display="A126298274R" xr:uid="{F3A23B02-B932-4316-8DC4-42904DAACAE6}"/>
    <hyperlink ref="AA206" location="A126286610T" display="A126286610T" xr:uid="{B8DAC2F5-46C7-40D9-8861-77EC44D5621A}"/>
    <hyperlink ref="AB206" location="A126274082A" display="A126274082A" xr:uid="{306C4F18-112C-4FF5-BF05-A28B4D70A6A2}"/>
    <hyperlink ref="AC206" location="A126297410C" display="A126297410C" xr:uid="{94AA2163-ED37-4045-A397-070F85DD06CD}"/>
    <hyperlink ref="AD206" location="A126285746K" display="A126285746K" xr:uid="{518E3D7D-7299-49EF-B12E-7400466361FD}"/>
    <hyperlink ref="G227" location="A126275090V" display="A126275090V" xr:uid="{A2522251-A387-411A-B153-13718F100214}"/>
    <hyperlink ref="H227" location="A126298418R" display="A126298418R" xr:uid="{D380CE31-623B-43C4-8889-D68CF82DB824}"/>
    <hyperlink ref="I227" location="A126286754C" display="A126286754C" xr:uid="{FFF2664D-2415-403F-A2B3-0038038B7AC2}"/>
    <hyperlink ref="J227" location="A126274226A" display="A126274226A" xr:uid="{F75CCA6E-7560-4E43-88F3-DC6D39FB20AB}"/>
    <hyperlink ref="K227" location="A126297554R" display="A126297554R" xr:uid="{A41DFEEA-8610-4AD7-9F68-3C61512F8118}"/>
    <hyperlink ref="L227" location="A126285890C" display="A126285890C" xr:uid="{33F759CC-394E-462B-808F-B7FB80809EBD}"/>
    <hyperlink ref="M227" location="A126275306V" display="A126275306V" xr:uid="{9DE31D9B-3F9F-4F10-9565-8F48C2F5A4FB}"/>
    <hyperlink ref="N227" location="A126298634J" display="A126298634J" xr:uid="{B098A684-2761-4F26-B922-7B1D08450AB1}"/>
    <hyperlink ref="O227" location="A126286970W" display="A126286970W" xr:uid="{3C8F9ACD-2827-4117-BD28-65DCFF7DE338}"/>
    <hyperlink ref="P227" location="A126275522L" display="A126275522L" xr:uid="{D17C0F7F-DED7-4DB0-89F3-38113D315650}"/>
    <hyperlink ref="Q227" location="A126298850A" display="A126298850A" xr:uid="{04C9892A-D48F-46DD-B97E-29F59CD08AAA}"/>
    <hyperlink ref="R227" location="A126287186K" display="A126287186K" xr:uid="{143F5E69-F21C-45EC-8AEA-99F573EB57CC}"/>
    <hyperlink ref="S227" location="A126274442V" display="A126274442V" xr:uid="{B465DB26-5704-4ACB-A8FE-F9179F958ECE}"/>
    <hyperlink ref="T227" location="A126297770J" display="A126297770J" xr:uid="{1BFC8DF6-9D82-4343-B3D1-5CD016F02AF7}"/>
    <hyperlink ref="U227" location="A126286106F" display="A126286106F" xr:uid="{AD960423-BCB2-459A-937A-65BEDCE8F8CC}"/>
    <hyperlink ref="V227" location="A126274658F" display="A126274658F" xr:uid="{8C674536-9B77-4FA3-B3AB-8B63CA94E753}"/>
    <hyperlink ref="W227" location="A126297986V" display="A126297986V" xr:uid="{7C8AEDB5-BC92-44F5-860E-5E848678A124}"/>
    <hyperlink ref="X227" location="A126286322X" display="A126286322X" xr:uid="{B3465D20-C34E-4F4A-8D83-18431A2F314D}"/>
    <hyperlink ref="Y227" location="A126274874X" display="A126274874X" xr:uid="{2B88E124-7B0A-4063-AB4A-FD7601064E5A}"/>
    <hyperlink ref="Z227" location="A126298202C" display="A126298202C" xr:uid="{9643FB2A-9066-46CE-9F51-036ED0AFA2C7}"/>
    <hyperlink ref="AA227" location="A126286538K" display="A126286538K" xr:uid="{714150B7-1CA5-4494-AE3B-20762D33807B}"/>
    <hyperlink ref="AB227" location="A126274010R" display="A126274010R" xr:uid="{483C5CC6-7149-422B-B19F-518A5657AECF}"/>
    <hyperlink ref="AC227" location="A126297338W" display="A126297338W" xr:uid="{CED11E2A-8FDB-410F-A4B2-6A0A0EE09462}"/>
    <hyperlink ref="AD227" location="A126285674K" display="A126285674K" xr:uid="{FA7BC032-60A2-4FA0-BDE3-878C0CC0738D}"/>
    <hyperlink ref="G232" location="A126275190C" display="A126275190C" xr:uid="{95285B00-4A9C-4EEC-87FA-DD75736E207F}"/>
    <hyperlink ref="H232" location="A126298518X" display="A126298518X" xr:uid="{C5F5D0DA-8D28-4566-8578-E02297B43F9F}"/>
    <hyperlink ref="I232" location="A126286854L" display="A126286854L" xr:uid="{208DAE59-CCED-4356-9308-5568CD735DA0}"/>
    <hyperlink ref="J232" location="A126274326K" display="A126274326K" xr:uid="{FEE80877-A2E6-4623-BF8F-75E717D5CFBD}"/>
    <hyperlink ref="K232" location="A126297654X" display="A126297654X" xr:uid="{A9149692-C700-4ECE-A144-56D9BD00F144}"/>
    <hyperlink ref="L232" location="A126285990L" display="A126285990L" xr:uid="{3BF64D57-3168-4D5E-93A3-8CFDE27F1A2B}"/>
    <hyperlink ref="M232" location="A126275406C" display="A126275406C" xr:uid="{102101A3-E5B0-418B-9720-82932801EE0E}"/>
    <hyperlink ref="N232" location="A126298734T" display="A126298734T" xr:uid="{9EA73755-1D60-40D6-8EA7-7F07C1BA49BD}"/>
    <hyperlink ref="O232" location="A126287070J" display="A126287070J" xr:uid="{10207017-84F4-470A-9B19-E541C2B851BE}"/>
    <hyperlink ref="P232" location="A126275622W" display="A126275622W" xr:uid="{2C789A77-18FC-461D-B57D-983D247FF3CB}"/>
    <hyperlink ref="Q232" location="A126298950K" display="A126298950K" xr:uid="{24E63EDB-1B87-4E02-A03C-B750BBE9416F}"/>
    <hyperlink ref="R232" location="A126287286V" display="A126287286V" xr:uid="{FC68791B-E869-4EEE-BB72-4A8343CBCABD}"/>
    <hyperlink ref="S232" location="A126274542C" display="A126274542C" xr:uid="{BE9922F9-EAE3-46F6-8B30-8E51E0376D9B}"/>
    <hyperlink ref="T232" location="A126297870T" display="A126297870T" xr:uid="{43312E94-C7DB-45FF-A5FF-689490D178CC}"/>
    <hyperlink ref="U232" location="A126286206R" display="A126286206R" xr:uid="{869307CA-0BB4-4CF4-A190-D50230D79DE9}"/>
    <hyperlink ref="V232" location="A126274758R" display="A126274758R" xr:uid="{576B5EE5-345C-46DD-B9C6-9CC6190D4175}"/>
    <hyperlink ref="W232" location="A126298086F" display="A126298086F" xr:uid="{24F9C85A-9758-46BE-B131-0420C8097333}"/>
    <hyperlink ref="X232" location="A126286422J" display="A126286422J" xr:uid="{4DDF35A3-79AC-4EBF-BD2C-86C398124989}"/>
    <hyperlink ref="Y232" location="A126274974J" display="A126274974J" xr:uid="{D9EB2C45-CFE8-41E0-80D5-365974CB42B0}"/>
    <hyperlink ref="Z232" location="A126298302L" display="A126298302L" xr:uid="{313E9654-02B2-4862-9F51-6AAD892B02A4}"/>
    <hyperlink ref="AA232" location="A126286638V" display="A126286638V" xr:uid="{4C1A1B71-CCEC-48BC-BE1D-A08BDE175750}"/>
    <hyperlink ref="AB232" location="A126274110X" display="A126274110X" xr:uid="{E73AD0C7-91A8-4020-9544-94B69D03DA87}"/>
    <hyperlink ref="AC232" location="A126297438F" display="A126297438F" xr:uid="{20E5E822-128A-49C4-B75D-9C2943FBF5D0}"/>
    <hyperlink ref="AD232" location="A126285774V" display="A126285774V" xr:uid="{9093FB3F-9038-4908-B7A0-CD1615949ADC}"/>
    <hyperlink ref="G261" location="A126274998A" display="A126274998A" xr:uid="{A35457DA-A891-4B66-925C-8F3AE6A71BA5}"/>
    <hyperlink ref="H261" location="A126298326F" display="A126298326F" xr:uid="{54F5C9F4-25B5-4548-8E6B-008C71AF8390}"/>
    <hyperlink ref="I261" location="A126286662V" display="A126286662V" xr:uid="{D903749B-38B3-4478-A66F-8D009A46157F}"/>
    <hyperlink ref="J261" location="A126274134T" display="A126274134T" xr:uid="{A59BD2AE-C016-4CFD-A007-FE364948CF70}"/>
    <hyperlink ref="K261" location="A126297462F" display="A126297462F" xr:uid="{C3FBA441-50AE-4436-AA5A-E75ECA290D09}"/>
    <hyperlink ref="L261" location="A126285798L" display="A126285798L" xr:uid="{8518FC23-EFD9-4EC9-A0DE-83F0413D568C}"/>
    <hyperlink ref="M261" location="A126275214K" display="A126275214K" xr:uid="{ACD523DA-A687-41E7-9C22-A39F38D7E7E0}"/>
    <hyperlink ref="N261" location="A126298542X" display="A126298542X" xr:uid="{F33BE5C5-280C-41E3-9D76-C56EDEA850BF}"/>
    <hyperlink ref="O261" location="A126286878F" display="A126286878F" xr:uid="{491F983C-CD0B-4A8D-B935-DF77BE2EB612}"/>
    <hyperlink ref="P261" location="A126275430C" display="A126275430C" xr:uid="{A47F782C-B96F-4B7C-BF36-55B0D8AB1E3A}"/>
    <hyperlink ref="Q261" location="A126298758K" display="A126298758K" xr:uid="{86127FC9-2387-4A5C-8A8D-D62CE889C2D7}"/>
    <hyperlink ref="R261" location="A126287094A" display="A126287094A" xr:uid="{5CAC2260-EED2-4799-8210-94A4147D3119}"/>
    <hyperlink ref="S261" location="A126274350K" display="A126274350K" xr:uid="{7D9C4BE2-1C9E-4F34-A141-1A80C5E490FC}"/>
    <hyperlink ref="T261" location="A126297678T" display="A126297678T" xr:uid="{B62B5864-73EF-4E64-B1C0-4D40EDDD4B8D}"/>
    <hyperlink ref="U261" location="A126286014W" display="A126286014W" xr:uid="{39FD43FD-BB34-4535-9671-3062D6163FE8}"/>
    <hyperlink ref="V261" location="A126274566W" display="A126274566W" xr:uid="{86B6E2B5-BB64-4CCC-8DE7-853B43A74241}"/>
    <hyperlink ref="W261" location="A126297894K" display="A126297894K" xr:uid="{AA79C947-A9E8-401D-B7AD-3D37F35F92CD}"/>
    <hyperlink ref="X261" location="A126286230R" display="A126286230R" xr:uid="{D12D26D9-AE2D-41C4-8B40-7315A1A4B121}"/>
    <hyperlink ref="Y261" location="A126274782R" display="A126274782R" xr:uid="{D846CF26-7A58-4EF1-8EC4-A13D7D40CF8F}"/>
    <hyperlink ref="Z261" location="A126298110V" display="A126298110V" xr:uid="{4CEF2867-74D2-413C-9FD7-7AEFD1CE4B77}"/>
    <hyperlink ref="AA261" location="A126286446A" display="A126286446A" xr:uid="{C80AD8FA-6964-4A5C-B1C0-9D529C0E60EF}"/>
    <hyperlink ref="AB261" location="A126273918W" display="A126273918W" xr:uid="{A926ABB1-621F-43C8-AF0A-ED29D73AC409}"/>
    <hyperlink ref="AC261" location="A126297246L" display="A126297246L" xr:uid="{10D1E901-DD3F-4435-B564-BB2F6884D6F1}"/>
    <hyperlink ref="AD261" location="A126285582A" display="A126285582A" xr:uid="{E56FA62D-692F-4767-A76F-536766E36215}"/>
    <hyperlink ref="G274" location="A126275198W" display="A126275198W" xr:uid="{089FD41E-A551-4CA4-BB13-A5AFF0AF13C2}"/>
    <hyperlink ref="H274" location="A126298526X" display="A126298526X" xr:uid="{68C89DF0-8539-40D9-9B00-D3C699236528}"/>
    <hyperlink ref="I274" location="A126286862L" display="A126286862L" xr:uid="{75B90D13-5A69-4DC9-8A88-779F59611314}"/>
    <hyperlink ref="J274" location="A126274334K" display="A126274334K" xr:uid="{C94A3006-9D60-4C10-A4D7-38E25ABBC8F8}"/>
    <hyperlink ref="K274" location="A126297662X" display="A126297662X" xr:uid="{7B780DB3-E733-4F3C-A31E-E6E2AF04FA3C}"/>
    <hyperlink ref="L274" location="A126285998F" display="A126285998F" xr:uid="{DD7D9301-8493-412F-A309-6BF3FE6660E8}"/>
    <hyperlink ref="M274" location="A126275414C" display="A126275414C" xr:uid="{92236DAA-E76C-400A-BB8D-B3A46DCAE985}"/>
    <hyperlink ref="N274" location="A126298742T" display="A126298742T" xr:uid="{8C89A1F2-3013-49B3-A790-B229FF615821}"/>
    <hyperlink ref="O274" location="A126287078A" display="A126287078A" xr:uid="{4C3011A4-4269-4191-8043-B0271412DDC2}"/>
    <hyperlink ref="P274" location="A126275630W" display="A126275630W" xr:uid="{CB53C6AC-A16D-4FAE-BA09-A958DCCF24F4}"/>
    <hyperlink ref="Q274" location="A126298958C" display="A126298958C" xr:uid="{36A56E62-204E-4D6B-8F4B-BD4F0077F330}"/>
    <hyperlink ref="R274" location="A126287294V" display="A126287294V" xr:uid="{D0F1EB6F-441F-47C1-9414-FE265485684B}"/>
    <hyperlink ref="S274" location="A126274550C" display="A126274550C" xr:uid="{02A4C44F-19E3-4DEE-B6A1-72465A417B86}"/>
    <hyperlink ref="T274" location="A126297878K" display="A126297878K" xr:uid="{CE9E2A4D-5E9A-455F-85EB-892E552B8990}"/>
    <hyperlink ref="U274" location="A126286214R" display="A126286214R" xr:uid="{A45B545C-1F88-4D2B-8D6F-9027654FE5DA}"/>
    <hyperlink ref="V274" location="A126274766R" display="A126274766R" xr:uid="{75B04BA0-2477-499D-A697-3D46DC1D2BC7}"/>
    <hyperlink ref="W274" location="A126298094F" display="A126298094F" xr:uid="{A78D0BE9-AEEB-4BE2-A2F0-EBFC18C2D0B4}"/>
    <hyperlink ref="X274" location="A126286430J" display="A126286430J" xr:uid="{E4CA2C02-E16B-45D1-B26A-ACC42E25B7B9}"/>
    <hyperlink ref="Y274" location="A126274982J" display="A126274982J" xr:uid="{B55C8230-E867-4006-A05C-78039CB2B808}"/>
    <hyperlink ref="Z274" location="A126298310L" display="A126298310L" xr:uid="{A71C2DD7-4679-4AF6-8C05-8D7624F8449F}"/>
    <hyperlink ref="AA274" location="A126286646V" display="A126286646V" xr:uid="{C77E2716-13EA-4A41-A8A1-14E73E0A68DD}"/>
    <hyperlink ref="AB274" location="A126274118T" display="A126274118T" xr:uid="{EF69B08A-5010-4931-AEAA-C0B356488B8E}"/>
    <hyperlink ref="AC274" location="A126297446F" display="A126297446F" xr:uid="{95B716F3-F00D-4DDD-8171-98ACF955AF77}"/>
    <hyperlink ref="AD274" location="A126285782V" display="A126285782V" xr:uid="{B0EB4901-D376-4ADF-9998-CC84EC038464}"/>
    <hyperlink ref="D199" location="A126273866F" display="A126273866F" xr:uid="{CC40531C-F860-47EB-ABEA-102634CBA0BA}"/>
    <hyperlink ref="E199" location="A126297194W" display="A126297194W" xr:uid="{D02771AC-A64D-4B2A-9B7C-165479FD54A4}"/>
    <hyperlink ref="F199" location="A126285530X" display="A126285530X" xr:uid="{C7B292A6-FD90-4DFB-86F8-B08CE66413F8}"/>
    <hyperlink ref="D205" location="A126273794F" display="A126273794F" xr:uid="{6BF4CFB8-D9AF-4DDB-8283-0A30999B22D8}"/>
    <hyperlink ref="E205" location="A126297122K" display="A126297122K" xr:uid="{C2977BFF-CEE7-4C75-ABD3-1238C7E0BC41}"/>
    <hyperlink ref="F205" location="A126285458T" display="A126285458T" xr:uid="{B4787472-68BA-4B06-8AB9-2C9E73AFB1F0}"/>
    <hyperlink ref="D209" location="A126273870W" display="A126273870W" xr:uid="{51D6CA6E-4611-4CBD-BAA9-7A9B98D3CD23}"/>
    <hyperlink ref="E209" location="A126297198F" display="A126297198F" xr:uid="{D7519F85-12D5-4847-98C0-F52479C9A9D2}"/>
    <hyperlink ref="F209" location="A126285534J" display="A126285534J" xr:uid="{AAE476C4-3709-4F18-B9C9-0728B32368B8}"/>
    <hyperlink ref="D210" location="A126273874F" display="A126273874F" xr:uid="{7AF4A4A5-BBDD-495D-9F2F-B1A198A1B049}"/>
    <hyperlink ref="E210" location="A126297202K" display="A126297202K" xr:uid="{E9C3F4EF-24CB-4D72-8A8C-D750D467A3E9}"/>
    <hyperlink ref="F210" location="A126285538T" display="A126285538T" xr:uid="{870936F0-6AB1-42D6-9E82-85ABBAF45E81}"/>
    <hyperlink ref="D212" location="A126273798R" display="A126273798R" xr:uid="{D621E917-66E8-459C-9D7E-99CA2A7FE8DF}"/>
    <hyperlink ref="E212" location="A126297126V" display="A126297126V" xr:uid="{F87189FB-AF69-48C7-AB98-760D72DDC1D6}"/>
    <hyperlink ref="F212" location="A126285462J" display="A126285462J" xr:uid="{68CEA809-CFB2-461D-BBA5-1215BA46D2EA}"/>
    <hyperlink ref="D213" location="A126273802V" display="A126273802V" xr:uid="{FE81CDC9-80C9-4623-8D2C-282ED0E926C8}"/>
    <hyperlink ref="E213" location="A126297130K" display="A126297130K" xr:uid="{09A716ED-56C5-4CA9-B698-94A2199CF57A}"/>
    <hyperlink ref="F213" location="A126285466T" display="A126285466T" xr:uid="{66CC9132-AA6A-4373-9D15-2ADCD62545E9}"/>
    <hyperlink ref="D215" location="A126273842L" display="A126273842L" xr:uid="{B1F9166E-4979-4063-A196-C0CE26BD5034}"/>
    <hyperlink ref="E215" location="A126297170C" display="A126297170C" xr:uid="{1C633F86-931A-45E9-8FF5-A0E6EFA31A6F}"/>
    <hyperlink ref="F215" location="A126285506X" display="A126285506X" xr:uid="{2DB27ED6-264E-4EB2-8F55-405001BE250A}"/>
    <hyperlink ref="D216" location="A126273758W" display="A126273758W" xr:uid="{4AC2B29D-984D-494B-A7F9-C68D2B5010A4}"/>
    <hyperlink ref="E216" location="A126297086L" display="A126297086L" xr:uid="{3423DFCD-7090-413A-924B-62B3DEAF4C79}"/>
    <hyperlink ref="F216" location="A126285422R" display="A126285422R" xr:uid="{1F4ECD05-E007-4506-8093-C430E733C748}"/>
    <hyperlink ref="D217" location="A126273878R" display="A126273878R" xr:uid="{62056EE4-146B-4825-8C22-045045567D36}"/>
    <hyperlink ref="E217" location="A126297206V" display="A126297206V" xr:uid="{CD5A0F07-9F75-424D-ADAF-08B0C321BA29}"/>
    <hyperlink ref="F217" location="A126285542J" display="A126285542J" xr:uid="{72058ED0-6090-4D33-ADF5-C4E865BC2D2D}"/>
    <hyperlink ref="D218" location="A126273846W" display="A126273846W" xr:uid="{BE873312-9C86-4AC8-8D9B-98B7A66D4823}"/>
    <hyperlink ref="E218" location="A126297174L" display="A126297174L" xr:uid="{20447B02-9302-4D3D-9E03-31E48D2FEDF3}"/>
    <hyperlink ref="F218" location="A126285510R" display="A126285510R" xr:uid="{370C60EE-D795-4CBA-BC91-C30C7D172B77}"/>
    <hyperlink ref="D219" location="A126273890F" display="A126273890F" xr:uid="{28D31347-7FA2-4336-9D1D-3A710B14BC39}"/>
    <hyperlink ref="E219" location="A126297218C" display="A126297218C" xr:uid="{65639F30-70A5-4E02-AD3E-C37EE164BCDF}"/>
    <hyperlink ref="F219" location="A126285554T" display="A126285554T" xr:uid="{28526640-8F57-4346-8E43-DD6D69A2543C}"/>
    <hyperlink ref="D220" location="A126273762L" display="A126273762L" xr:uid="{64E5E2B2-B9CF-49EC-A2C4-08A250048330}"/>
    <hyperlink ref="E220" location="A126297090C" display="A126297090C" xr:uid="{6C26C4BE-1E93-4CAB-A130-BD32EC471B24}"/>
    <hyperlink ref="F220" location="A126285426X" display="A126285426X" xr:uid="{A4BC117A-0BC1-46EF-B3A0-F82ACF76AA76}"/>
    <hyperlink ref="D221" location="A126273698F" display="A126273698F" xr:uid="{21A5029F-50A0-43C3-A8AA-186716772079}"/>
    <hyperlink ref="E221" location="A126297026K" display="A126297026K" xr:uid="{2BD4B566-3C55-45A4-BE0B-5E14CB3770EB}"/>
    <hyperlink ref="F221" location="A126285362X" display="A126285362X" xr:uid="{60A4E9D2-C5AC-4181-87F1-FD58C9902BE7}"/>
    <hyperlink ref="D222" location="A126273726C" display="A126273726C" xr:uid="{F96114FA-82B1-463B-8A65-E38AE47D9B20}"/>
    <hyperlink ref="E222" location="A126297054V" display="A126297054V" xr:uid="{E69CAFFF-F846-4F54-BABE-AC71B182C617}"/>
    <hyperlink ref="F222" location="A126285390J" display="A126285390J" xr:uid="{0057CD53-8D04-447E-8C1E-F81D785C7672}"/>
    <hyperlink ref="D223" location="A126273806C" display="A126273806C" xr:uid="{8380C667-CC7B-4B06-BFBB-F24D4A1E1114}"/>
    <hyperlink ref="E223" location="A126297134V" display="A126297134V" xr:uid="{A9E6B259-B443-4858-9896-E52B54A587E5}"/>
    <hyperlink ref="F223" location="A126285470J" display="A126285470J" xr:uid="{859CE1AC-D10B-40E0-8AA8-DDA65F647EE2}"/>
    <hyperlink ref="D225" location="A126273730V" display="A126273730V" xr:uid="{0500CEB3-912B-4206-8838-54CB04794C77}"/>
    <hyperlink ref="E225" location="A126297058C" display="A126297058C" xr:uid="{6D2ABC88-D491-4D32-BDBA-416CCAB889F7}"/>
    <hyperlink ref="F225" location="A126285394T" display="A126285394T" xr:uid="{E92344CC-7597-4A17-AA87-B0F29860A334}"/>
    <hyperlink ref="D226" location="A126273810V" display="A126273810V" xr:uid="{109BA9DB-6D28-42D1-B391-76BCDB5A0597}"/>
    <hyperlink ref="E226" location="A126297138C" display="A126297138C" xr:uid="{C07EFDC3-A05D-4946-AE59-8DBD7AE6E492}"/>
    <hyperlink ref="F226" location="A126285474T" display="A126285474T" xr:uid="{7DEB343B-4F6E-46BF-A948-1A302F543CB9}"/>
    <hyperlink ref="D204" location="A126273814C" display="A126273814C" xr:uid="{E0A9142D-0EC0-46C4-AA7C-88C591C32FB7}"/>
    <hyperlink ref="E204" location="A126297142V" display="A126297142V" xr:uid="{0234FEE5-8383-4EAB-802B-697EFCA22B94}"/>
    <hyperlink ref="F204" location="A126285478A" display="A126285478A" xr:uid="{513BC819-7B76-44E6-86B5-439B9729E62E}"/>
    <hyperlink ref="D200" location="A126273894R" display="A126273894R" xr:uid="{E20D8B7E-3B48-40D9-9AD6-577934DFE3B0}"/>
    <hyperlink ref="E200" location="A126297222V" display="A126297222V" xr:uid="{6BB9C27D-B39D-455E-BC7E-1FD2F39E5445}"/>
    <hyperlink ref="F200" location="A126285558A" display="A126285558A" xr:uid="{5E967711-9169-4B8C-B172-599B41E9E84C}"/>
    <hyperlink ref="D230" location="A126273702K" display="A126273702K" xr:uid="{B1234F2E-7B6D-45BF-94FF-9DB209F76C40}"/>
    <hyperlink ref="E230" location="A126297030A" display="A126297030A" xr:uid="{7C8915BC-0DC1-45BC-903F-B99CF12B7712}"/>
    <hyperlink ref="F230" location="A126285366J" display="A126285366J" xr:uid="{B774F8FC-CCA7-41EF-BF74-ED722CB2B356}"/>
    <hyperlink ref="D235" location="A126273882F" display="A126273882F" xr:uid="{B6FCB02E-284F-4EDD-BD4D-116CBCFFE921}"/>
    <hyperlink ref="E235" location="A126297210K" display="A126297210K" xr:uid="{63FED226-0B70-4DC2-A994-CCA9FAE56F91}"/>
    <hyperlink ref="F235" location="A126285546T" display="A126285546T" xr:uid="{5838F493-A2A9-443E-9AF9-B0052105F372}"/>
    <hyperlink ref="D236" location="A126273886R" display="A126273886R" xr:uid="{CD0C4AC6-32EA-43DC-92ED-F589156A6FC4}"/>
    <hyperlink ref="E236" location="A126297214V" display="A126297214V" xr:uid="{B6B05DE0-7E89-46F4-89C4-26BAC2F33CA1}"/>
    <hyperlink ref="F236" location="A126285550J" display="A126285550J" xr:uid="{B2B62667-837F-46B0-AE8F-1B222F62E98E}"/>
    <hyperlink ref="D237" location="A126273706V" display="A126273706V" xr:uid="{95A86A84-670E-48E8-99CF-7FB01D26AC1F}"/>
    <hyperlink ref="E237" location="A126297034K" display="A126297034K" xr:uid="{644A1C80-1AEB-4239-BBD4-44AA444A68B9}"/>
    <hyperlink ref="F237" location="A126285370X" display="A126285370X" xr:uid="{856CC7AA-AF54-4A70-A91A-8608DDD3635E}"/>
    <hyperlink ref="D239" location="A126273766W" display="A126273766W" xr:uid="{AED42ACF-F354-4DF6-AF95-580972230805}"/>
    <hyperlink ref="E239" location="A126297094L" display="A126297094L" xr:uid="{2CA6E40E-4BD9-43D1-8FD5-465D30F3A457}"/>
    <hyperlink ref="F239" location="A126285430R" display="A126285430R" xr:uid="{86D5632A-5B46-4843-A672-7C19F66199AC}"/>
    <hyperlink ref="D240" location="A126273818L" display="A126273818L" xr:uid="{E7670FFF-358C-4AD2-AA35-CE44F120912D}"/>
    <hyperlink ref="E240" location="A126297146C" display="A126297146C" xr:uid="{713B831B-C152-410B-B0AE-F9A6B2532923}"/>
    <hyperlink ref="F240" location="A126285482T" display="A126285482T" xr:uid="{B09FA48C-1899-4495-830A-7D5DDB769155}"/>
    <hyperlink ref="D241" location="A126273898X" display="A126273898X" xr:uid="{F50FA5CB-F15F-44EF-A9CA-0AB2F5F8F3E7}"/>
    <hyperlink ref="E241" location="A126297226C" display="A126297226C" xr:uid="{5CB2FFA1-6468-4984-92E0-07F91BDCDA4C}"/>
    <hyperlink ref="F241" location="A126285562T" display="A126285562T" xr:uid="{1D8E429B-664F-4844-84EB-8A227E267E1E}"/>
    <hyperlink ref="D242" location="A126273710K" display="A126273710K" xr:uid="{539DE364-B734-4B23-9B44-B5D1B08C85B6}"/>
    <hyperlink ref="E242" location="A126297038V" display="A126297038V" xr:uid="{3F7080E3-64A9-4521-8286-ACBDA2E04214}"/>
    <hyperlink ref="F242" location="A126285374J" display="A126285374J" xr:uid="{BFCB9228-33F9-4917-A590-C5534C7045CE}"/>
    <hyperlink ref="D243" location="A126273850L" display="A126273850L" xr:uid="{7E73D2F7-707E-4EE2-B1A7-5C6099B4F89E}"/>
    <hyperlink ref="E243" location="A126297178W" display="A126297178W" xr:uid="{14A744A6-53BF-47BA-B0FC-8C91E80B2B08}"/>
    <hyperlink ref="F243" location="A126285514X" display="A126285514X" xr:uid="{8062BC91-1D3F-423E-A8F0-0A30449754C4}"/>
    <hyperlink ref="D244" location="A126273854W" display="A126273854W" xr:uid="{D074AFC8-C1D2-46A7-AAF4-F8FF55C14923}"/>
    <hyperlink ref="E244" location="A126297182L" display="A126297182L" xr:uid="{F5F11C5E-721B-4087-83B6-B6878B5A5CEB}"/>
    <hyperlink ref="F244" location="A126285518J" display="A126285518J" xr:uid="{0295D07B-2109-4D0E-A6C2-9D391B2AEB4E}"/>
    <hyperlink ref="D245" location="A126273742C" display="A126273742C" xr:uid="{3AD6DD43-9C88-4D3A-84E4-EE6F0CDF6ED4}"/>
    <hyperlink ref="E245" location="A126297070V" display="A126297070V" xr:uid="{CEC27F48-6E51-411A-90CB-7F878A712E68}"/>
    <hyperlink ref="F245" location="A126285406R" display="A126285406R" xr:uid="{CEA8CAF8-5B2B-4236-8776-CDE5C1D7B103}"/>
    <hyperlink ref="D246" location="A126273714V" display="A126273714V" xr:uid="{F83890FC-88FA-4FE8-A354-6683A3055FAB}"/>
    <hyperlink ref="E246" location="A126297042K" display="A126297042K" xr:uid="{ED95DC09-3DDA-4EFA-AFA3-6810751E8D8C}"/>
    <hyperlink ref="F246" location="A126285378T" display="A126285378T" xr:uid="{2AAEFC85-3B2B-4031-B313-FF8466A3BAFE}"/>
    <hyperlink ref="D247" location="A126273770L" display="A126273770L" xr:uid="{28093BC9-61A3-4425-A95A-47ED88AF6E6C}"/>
    <hyperlink ref="E247" location="A126297098W" display="A126297098W" xr:uid="{E1A51313-2635-48B7-9FB7-733DE0F4D86C}"/>
    <hyperlink ref="F247" location="A126285434X" display="A126285434X" xr:uid="{2E1086C6-A844-4A62-9021-6A6D7030ABC2}"/>
    <hyperlink ref="D248" location="A126273734C" display="A126273734C" xr:uid="{77ED93A8-5125-4632-9242-CB08403CA157}"/>
    <hyperlink ref="E248" location="A126297062V" display="A126297062V" xr:uid="{5897324D-B0E3-43E1-B017-187916BF6E40}"/>
    <hyperlink ref="F248" location="A126285398A" display="A126285398A" xr:uid="{A4CA2F91-532E-4BB7-8B52-D91186E09268}"/>
    <hyperlink ref="D250" location="A126273774W" display="A126273774W" xr:uid="{01F1330F-53AF-40E0-B886-6E25C1167B56}"/>
    <hyperlink ref="E250" location="A126297102A" display="A126297102A" xr:uid="{F2328BFC-745E-49BE-B739-EC21209D36C1}"/>
    <hyperlink ref="F250" location="A126285438J" display="A126285438J" xr:uid="{DCDA4EFB-7FB2-4EB6-924C-84BDA64D4E1F}"/>
    <hyperlink ref="D251" location="A126273746L" display="A126273746L" xr:uid="{FAC7A8F4-E21B-4FC5-91B6-A1625768CA9E}"/>
    <hyperlink ref="E251" location="A126297074C" display="A126297074C" xr:uid="{21C0B247-9E33-498C-8625-9A373A291BE4}"/>
    <hyperlink ref="F251" location="A126285410F" display="A126285410F" xr:uid="{95E25AD2-E431-4FA4-882A-D844B554AC32}"/>
    <hyperlink ref="D253" location="A126273778F" display="A126273778F" xr:uid="{51A5ED83-3434-48BA-AD93-2680E8D2561B}"/>
    <hyperlink ref="E253" location="A126297106K" display="A126297106K" xr:uid="{5C463E15-953B-4CE1-BC60-EF99B1692CB2}"/>
    <hyperlink ref="F253" location="A126285442X" display="A126285442X" xr:uid="{E1897CB0-6A77-4256-9D86-29AE1DB052AD}"/>
    <hyperlink ref="D254" location="A126273822C" display="A126273822C" xr:uid="{313692D8-F2B9-43FF-8AE0-FBC3C9FEF032}"/>
    <hyperlink ref="E254" location="A126297150V" display="A126297150V" xr:uid="{C1F8B718-B8A8-4C29-BC6C-86C43CE58FC5}"/>
    <hyperlink ref="F254" location="A126285486A" display="A126285486A" xr:uid="{6766CBC4-292D-4F82-8109-7FBDF132EF6C}"/>
    <hyperlink ref="D256" location="A126273782W" display="A126273782W" xr:uid="{3744FEEB-81DE-4F13-BD65-2AEE10F7C41B}"/>
    <hyperlink ref="E256" location="A126297110A" display="A126297110A" xr:uid="{3EF96DD7-C45A-41D6-8F24-E041BAD9C89C}"/>
    <hyperlink ref="F256" location="A126285446J" display="A126285446J" xr:uid="{6CD2FDAA-1C89-4905-8721-89C237A31549}"/>
    <hyperlink ref="D257" location="A126273750C" display="A126273750C" xr:uid="{20A62706-404C-4D88-99E2-2753166F6653}"/>
    <hyperlink ref="E257" location="A126297078L" display="A126297078L" xr:uid="{42DF69E7-5C1E-4143-B3D9-CE7131EE03B1}"/>
    <hyperlink ref="F257" location="A126285414R" display="A126285414R" xr:uid="{45439715-C651-4351-B321-F3AA00119433}"/>
    <hyperlink ref="D258" location="A126273858F" display="A126273858F" xr:uid="{6F58CC2B-F75D-46C0-A50A-082A71E0DFAE}"/>
    <hyperlink ref="E258" location="A126297186W" display="A126297186W" xr:uid="{8DC3A233-89EF-4B7B-B7B0-2B650C49386B}"/>
    <hyperlink ref="F258" location="A126285522X" display="A126285522X" xr:uid="{814CE01A-031D-4D33-9092-501169C36972}"/>
    <hyperlink ref="D259" location="A126273826L" display="A126273826L" xr:uid="{CBBD410B-720B-47C1-A12E-CE2BBC9FB69C}"/>
    <hyperlink ref="E259" location="A126297154C" display="A126297154C" xr:uid="{E6219B92-BCA5-4A9B-8DE2-B690127E6216}"/>
    <hyperlink ref="F259" location="A126285490T" display="A126285490T" xr:uid="{3D7BBE5C-7A2E-4750-A233-3C1AFCAEFC7C}"/>
    <hyperlink ref="D260" location="A126273830C" display="A126273830C" xr:uid="{C09C6C0B-A172-45AE-94DA-FD5325AAD39D}"/>
    <hyperlink ref="E260" location="A126297158L" display="A126297158L" xr:uid="{6F49218F-6A18-41C8-8899-6FA01864FADE}"/>
    <hyperlink ref="F260" location="A126285494A" display="A126285494A" xr:uid="{C7B59920-2A36-48E4-BA45-8BD8B907286B}"/>
    <hyperlink ref="D231" location="A126273902C" display="A126273902C" xr:uid="{8E477D19-1B1C-4154-89DA-D208B0C29F23}"/>
    <hyperlink ref="E231" location="A126297230V" display="A126297230V" xr:uid="{767E0BB6-26F0-4D18-AF59-2E5CCECE6891}"/>
    <hyperlink ref="F231" location="A126285566A" display="A126285566A" xr:uid="{1CA9F592-EF51-4B6B-A318-6D3E08DF6521}"/>
    <hyperlink ref="D264" location="A126273718C" display="A126273718C" xr:uid="{75F4ECFB-4D59-4F77-AD8D-0DC32227643F}"/>
    <hyperlink ref="E264" location="A126297046V" display="A126297046V" xr:uid="{1AFC4D20-35D0-489A-BBF8-3E4E13A9F0A7}"/>
    <hyperlink ref="F264" location="A126285382J" display="A126285382J" xr:uid="{E7A1C8EE-8355-4698-94B7-EDB6253A756A}"/>
    <hyperlink ref="D265" location="A126273786F" display="A126273786F" xr:uid="{1F9CF17A-4751-42D9-AF28-66E5E7996C3D}"/>
    <hyperlink ref="E265" location="A126297114K" display="A126297114K" xr:uid="{979A5DB4-C2B9-46E5-8F7A-47E402DFBDDF}"/>
    <hyperlink ref="F265" location="A126285450X" display="A126285450X" xr:uid="{E24747F7-C073-48E1-9E72-95270022BC6C}"/>
    <hyperlink ref="D266" location="A126273738L" display="A126273738L" xr:uid="{974CE630-037B-426A-B7DF-CA643E320748}"/>
    <hyperlink ref="E266" location="A126297066C" display="A126297066C" xr:uid="{DC9A0CE4-08C6-47C6-960E-CCC5B8D0EA0E}"/>
    <hyperlink ref="F266" location="A126285402F" display="A126285402F" xr:uid="{B56122C8-03F8-4C5E-80FD-E77EFF8D9C85}"/>
    <hyperlink ref="D267" location="A126273834L" display="A126273834L" xr:uid="{559DB94B-5D03-40C8-B926-8E6B9953BBDA}"/>
    <hyperlink ref="E267" location="A126297162C" display="A126297162C" xr:uid="{DD68A684-900D-426E-A88B-7D195810EEC6}"/>
    <hyperlink ref="F267" location="A126285498K" display="A126285498K" xr:uid="{04215166-4FED-4543-B137-BA4B02E05DD4}"/>
    <hyperlink ref="D268" location="A126273838W" display="A126273838W" xr:uid="{53B0A47B-9999-4023-AEC2-D208A88565B1}"/>
    <hyperlink ref="E268" location="A126297166L" display="A126297166L" xr:uid="{241E4F50-40F3-4528-AA00-98ABC7F76DAF}"/>
    <hyperlink ref="F268" location="A126285502R" display="A126285502R" xr:uid="{6190CCFD-F1B9-451F-B330-F28301C51D64}"/>
    <hyperlink ref="D269" location="A126273754L" display="A126273754L" xr:uid="{363B6EDD-23D5-47AB-AFF8-E8F2E6A492AB}"/>
    <hyperlink ref="E269" location="A126297082C" display="A126297082C" xr:uid="{F3B0E0F3-7BF6-4C41-B28F-A6ABF066BF2A}"/>
    <hyperlink ref="F269" location="A126285418X" display="A126285418X" xr:uid="{B7960821-1E9D-48F7-AC0C-5190603A36B7}"/>
    <hyperlink ref="D270" location="A126273722V" display="A126273722V" xr:uid="{3B475BC5-8E0A-41AA-B57D-8FD035AF80DB}"/>
    <hyperlink ref="E270" location="A126297050K" display="A126297050K" xr:uid="{A3F1B5AA-57D4-4A98-B392-3A215F03EF2B}"/>
    <hyperlink ref="F270" location="A126285386T" display="A126285386T" xr:uid="{33192478-5838-4F38-910E-19701D3F6EF0}"/>
    <hyperlink ref="D271" location="A126273906L" display="A126273906L" xr:uid="{B41D4525-A1C3-4C20-A049-6BA6B96A8C46}"/>
    <hyperlink ref="E271" location="A126297234C" display="A126297234C" xr:uid="{FD48E845-4AC4-4DC2-8849-484BBEA978A5}"/>
    <hyperlink ref="F271" location="A126285570T" display="A126285570T" xr:uid="{3ECBED59-BB16-46D1-9697-F7A15F1A5083}"/>
    <hyperlink ref="D272" location="A126273790W" display="A126273790W" xr:uid="{3BB48C3B-CDD0-4341-8843-2E22F4BB7218}"/>
    <hyperlink ref="E272" location="A126297118V" display="A126297118V" xr:uid="{4C284CF0-24A6-42F0-B5A8-72AA1ED89452}"/>
    <hyperlink ref="F272" location="A126285454J" display="A126285454J" xr:uid="{B6560CEF-A8DA-4ED4-83C8-69832BD0AEA0}"/>
    <hyperlink ref="D273" location="A126273862W" display="A126273862W" xr:uid="{B5A0718E-CB10-4784-BE7C-6744E6CE77BF}"/>
    <hyperlink ref="E273" location="A126297190L" display="A126297190L" xr:uid="{B9056B1A-5EA7-4FB9-AAEF-ACE4B0840F8E}"/>
    <hyperlink ref="F273" location="A126285526J" display="A126285526J" xr:uid="{895B8D5E-11C7-4723-B045-845964B9373A}"/>
    <hyperlink ref="D201" location="A126273910C" display="A126273910C" xr:uid="{57FFE44C-431E-4239-BA16-70AE9008B08D}"/>
    <hyperlink ref="E201" location="A126297238L" display="A126297238L" xr:uid="{21A177B5-9CE9-4063-BD3C-71776C1D9FC7}"/>
    <hyperlink ref="F201" location="A126285574A" display="A126285574A" xr:uid="{222E994C-EEF0-4AE9-BB1B-8504AAE89CAC}"/>
    <hyperlink ref="D206" location="A126273866F" display="A126273866F" xr:uid="{71B0E3D5-B2A9-44DD-9EC8-E2A77222D5F1}"/>
    <hyperlink ref="E206" location="A126297194W" display="A126297194W" xr:uid="{3064D907-32FB-4AA7-B2A1-C23E3D675B28}"/>
    <hyperlink ref="F206" location="A126285530X" display="A126285530X" xr:uid="{D7F0B9FE-629E-4BF7-A18E-FB2717107D35}"/>
    <hyperlink ref="D227" location="A126273794F" display="A126273794F" xr:uid="{1832F1FC-F80C-443D-A49E-94B7DF1911B5}"/>
    <hyperlink ref="E227" location="A126297122K" display="A126297122K" xr:uid="{778FDD0C-B246-4211-A8C4-708ECC7F5D77}"/>
    <hyperlink ref="F227" location="A126285458T" display="A126285458T" xr:uid="{9B018E9D-0C2F-4710-BCBF-2276D7E7D3D0}"/>
    <hyperlink ref="D232" location="A126273894R" display="A126273894R" xr:uid="{D56ADBB5-B779-4860-BBAA-CC8A5CD93131}"/>
    <hyperlink ref="E232" location="A126297222V" display="A126297222V" xr:uid="{BC070EA7-1A7C-4D34-B70D-58C7534D1564}"/>
    <hyperlink ref="F232" location="A126285558A" display="A126285558A" xr:uid="{1F4BD144-6BCE-4F42-A680-0867E89A54FB}"/>
    <hyperlink ref="D261" location="A126273702K" display="A126273702K" xr:uid="{40731587-7399-49C4-81F4-4ABA363FADC4}"/>
    <hyperlink ref="E261" location="A126297030A" display="A126297030A" xr:uid="{0EC60D78-021D-4FC5-A7C9-C810CEA0B67E}"/>
    <hyperlink ref="F261" location="A126285366J" display="A126285366J" xr:uid="{F96B1DB1-9E5F-471D-86FB-3DB36C70B20D}"/>
    <hyperlink ref="D274" location="A126273902C" display="A126273902C" xr:uid="{105C43DC-6BA0-41F5-9016-A5C9B9CD664E}"/>
    <hyperlink ref="E274" location="A126297230V" display="A126297230V" xr:uid="{5833339D-1FBD-4611-B75E-F14238620686}"/>
    <hyperlink ref="F274" location="A126285566A" display="A126285566A" xr:uid="{FDCAEF40-0317-42D4-ABD4-50D7E2423E2C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  <legacy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2281"/>
  <sheetViews>
    <sheetView showGridLines="0" workbookViewId="0">
      <pane ySplit="11" topLeftCell="A12" activePane="bottomLeft" state="frozen"/>
      <selection pane="bottomLeft"/>
    </sheetView>
  </sheetViews>
  <sheetFormatPr defaultColWidth="7.7109375" defaultRowHeight="11.25"/>
  <cols>
    <col min="1" max="1" width="17.85546875" style="11" customWidth="1"/>
    <col min="2" max="2" width="19.140625" style="11" customWidth="1"/>
    <col min="3" max="3" width="30.7109375" style="11" customWidth="1"/>
    <col min="4" max="4" width="7.7109375" style="11"/>
    <col min="5" max="5" width="11" style="11" bestFit="1" customWidth="1"/>
    <col min="6" max="11" width="7.7109375" style="11"/>
    <col min="12" max="12" width="9.7109375" style="11" customWidth="1"/>
    <col min="13" max="25" width="7.7109375" style="11"/>
    <col min="26" max="26" width="7.7109375" style="11" customWidth="1"/>
    <col min="27" max="16384" width="7.7109375" style="11"/>
  </cols>
  <sheetData>
    <row r="2" spans="1:13" ht="12.75">
      <c r="B2" s="13" t="s">
        <v>4254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1:13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13" ht="15.75">
      <c r="B5" s="14" t="s">
        <v>4255</v>
      </c>
    </row>
    <row r="6" spans="1:13" ht="15.75" customHeight="1">
      <c r="B6" s="70" t="s">
        <v>4256</v>
      </c>
      <c r="C6" s="70"/>
      <c r="D6" s="70"/>
      <c r="E6" s="70"/>
      <c r="F6" s="70"/>
      <c r="G6" s="70"/>
      <c r="H6" s="70"/>
      <c r="I6" s="70"/>
      <c r="J6" s="70"/>
      <c r="K6" s="70"/>
      <c r="L6" s="70"/>
    </row>
    <row r="8" spans="1:13" ht="15">
      <c r="D8" s="16" t="s">
        <v>4258</v>
      </c>
    </row>
    <row r="9" spans="1:13" s="17" customFormat="1"/>
    <row r="10" spans="1:13" ht="22.5" customHeight="1">
      <c r="A10" s="18" t="s">
        <v>4259</v>
      </c>
      <c r="B10" s="18"/>
      <c r="C10" s="18"/>
      <c r="D10" s="18" t="s">
        <v>230</v>
      </c>
      <c r="E10" s="18" t="s">
        <v>237</v>
      </c>
      <c r="F10" s="18" t="s">
        <v>234</v>
      </c>
      <c r="G10" s="18" t="s">
        <v>235</v>
      </c>
      <c r="H10" s="18" t="s">
        <v>4260</v>
      </c>
      <c r="I10" s="18" t="s">
        <v>229</v>
      </c>
      <c r="J10" s="18" t="s">
        <v>231</v>
      </c>
      <c r="K10" s="18" t="s">
        <v>4261</v>
      </c>
      <c r="L10" s="18" t="s">
        <v>233</v>
      </c>
    </row>
    <row r="12" spans="1:13">
      <c r="A12" s="11" t="s">
        <v>0</v>
      </c>
      <c r="D12" s="11" t="s">
        <v>239</v>
      </c>
      <c r="E12" s="19" t="s">
        <v>241</v>
      </c>
      <c r="F12" s="10">
        <v>42036</v>
      </c>
      <c r="G12" s="10">
        <v>45323</v>
      </c>
      <c r="H12" s="11">
        <v>10</v>
      </c>
      <c r="I12" s="20" t="s">
        <v>238</v>
      </c>
      <c r="J12" s="11" t="s">
        <v>240</v>
      </c>
      <c r="K12" s="11" t="s">
        <v>4263</v>
      </c>
      <c r="L12" s="11">
        <v>2</v>
      </c>
    </row>
    <row r="13" spans="1:13">
      <c r="A13" s="11" t="s">
        <v>1</v>
      </c>
      <c r="D13" s="11" t="s">
        <v>239</v>
      </c>
      <c r="E13" s="19" t="s">
        <v>242</v>
      </c>
      <c r="F13" s="10">
        <v>42036</v>
      </c>
      <c r="G13" s="10">
        <v>45323</v>
      </c>
      <c r="H13" s="11">
        <v>10</v>
      </c>
      <c r="I13" s="20" t="s">
        <v>238</v>
      </c>
      <c r="J13" s="11" t="s">
        <v>240</v>
      </c>
      <c r="K13" s="11" t="s">
        <v>4263</v>
      </c>
      <c r="L13" s="11">
        <v>2</v>
      </c>
    </row>
    <row r="14" spans="1:13">
      <c r="A14" s="11" t="s">
        <v>2</v>
      </c>
      <c r="D14" s="11" t="s">
        <v>239</v>
      </c>
      <c r="E14" s="19" t="s">
        <v>243</v>
      </c>
      <c r="F14" s="10">
        <v>42036</v>
      </c>
      <c r="G14" s="10">
        <v>45323</v>
      </c>
      <c r="H14" s="11">
        <v>10</v>
      </c>
      <c r="I14" s="20" t="s">
        <v>238</v>
      </c>
      <c r="J14" s="11" t="s">
        <v>240</v>
      </c>
      <c r="K14" s="11" t="s">
        <v>4263</v>
      </c>
      <c r="L14" s="11">
        <v>2</v>
      </c>
    </row>
    <row r="15" spans="1:13">
      <c r="A15" s="11" t="s">
        <v>3</v>
      </c>
      <c r="D15" s="11" t="s">
        <v>239</v>
      </c>
      <c r="E15" s="19" t="s">
        <v>244</v>
      </c>
      <c r="F15" s="10">
        <v>42036</v>
      </c>
      <c r="G15" s="10">
        <v>45323</v>
      </c>
      <c r="H15" s="11">
        <v>10</v>
      </c>
      <c r="I15" s="20" t="s">
        <v>238</v>
      </c>
      <c r="J15" s="11" t="s">
        <v>240</v>
      </c>
      <c r="K15" s="11" t="s">
        <v>4263</v>
      </c>
      <c r="L15" s="11">
        <v>2</v>
      </c>
    </row>
    <row r="16" spans="1:13">
      <c r="A16" s="11" t="s">
        <v>4</v>
      </c>
      <c r="D16" s="11" t="s">
        <v>239</v>
      </c>
      <c r="E16" s="19" t="s">
        <v>245</v>
      </c>
      <c r="F16" s="10">
        <v>42036</v>
      </c>
      <c r="G16" s="10">
        <v>45323</v>
      </c>
      <c r="H16" s="11">
        <v>10</v>
      </c>
      <c r="I16" s="20" t="s">
        <v>238</v>
      </c>
      <c r="J16" s="11" t="s">
        <v>240</v>
      </c>
      <c r="K16" s="11" t="s">
        <v>4263</v>
      </c>
      <c r="L16" s="11">
        <v>2</v>
      </c>
    </row>
    <row r="17" spans="1:12">
      <c r="A17" s="11" t="s">
        <v>5</v>
      </c>
      <c r="D17" s="11" t="s">
        <v>239</v>
      </c>
      <c r="E17" s="19" t="s">
        <v>246</v>
      </c>
      <c r="F17" s="10">
        <v>42036</v>
      </c>
      <c r="G17" s="10">
        <v>45323</v>
      </c>
      <c r="H17" s="11">
        <v>10</v>
      </c>
      <c r="I17" s="20" t="s">
        <v>238</v>
      </c>
      <c r="J17" s="11" t="s">
        <v>240</v>
      </c>
      <c r="K17" s="11" t="s">
        <v>4263</v>
      </c>
      <c r="L17" s="11">
        <v>2</v>
      </c>
    </row>
    <row r="18" spans="1:12">
      <c r="A18" s="11" t="s">
        <v>6</v>
      </c>
      <c r="D18" s="11" t="s">
        <v>239</v>
      </c>
      <c r="E18" s="19" t="s">
        <v>247</v>
      </c>
      <c r="F18" s="10">
        <v>42036</v>
      </c>
      <c r="G18" s="10">
        <v>45323</v>
      </c>
      <c r="H18" s="11">
        <v>10</v>
      </c>
      <c r="I18" s="20" t="s">
        <v>238</v>
      </c>
      <c r="J18" s="11" t="s">
        <v>240</v>
      </c>
      <c r="K18" s="11" t="s">
        <v>4263</v>
      </c>
      <c r="L18" s="11">
        <v>2</v>
      </c>
    </row>
    <row r="19" spans="1:12">
      <c r="A19" s="11" t="s">
        <v>7</v>
      </c>
      <c r="D19" s="11" t="s">
        <v>239</v>
      </c>
      <c r="E19" s="19" t="s">
        <v>248</v>
      </c>
      <c r="F19" s="10">
        <v>42036</v>
      </c>
      <c r="G19" s="10">
        <v>45323</v>
      </c>
      <c r="H19" s="11">
        <v>10</v>
      </c>
      <c r="I19" s="20" t="s">
        <v>238</v>
      </c>
      <c r="J19" s="11" t="s">
        <v>240</v>
      </c>
      <c r="K19" s="11" t="s">
        <v>4263</v>
      </c>
      <c r="L19" s="11">
        <v>2</v>
      </c>
    </row>
    <row r="20" spans="1:12">
      <c r="A20" s="11" t="s">
        <v>8</v>
      </c>
      <c r="D20" s="11" t="s">
        <v>239</v>
      </c>
      <c r="E20" s="19" t="s">
        <v>249</v>
      </c>
      <c r="F20" s="10">
        <v>42036</v>
      </c>
      <c r="G20" s="10">
        <v>45323</v>
      </c>
      <c r="H20" s="11">
        <v>10</v>
      </c>
      <c r="I20" s="20" t="s">
        <v>238</v>
      </c>
      <c r="J20" s="11" t="s">
        <v>240</v>
      </c>
      <c r="K20" s="11" t="s">
        <v>4263</v>
      </c>
      <c r="L20" s="11">
        <v>2</v>
      </c>
    </row>
    <row r="21" spans="1:12">
      <c r="A21" s="11" t="s">
        <v>9</v>
      </c>
      <c r="D21" s="11" t="s">
        <v>239</v>
      </c>
      <c r="E21" s="19" t="s">
        <v>250</v>
      </c>
      <c r="F21" s="10">
        <v>42036</v>
      </c>
      <c r="G21" s="10">
        <v>45323</v>
      </c>
      <c r="H21" s="11">
        <v>10</v>
      </c>
      <c r="I21" s="20" t="s">
        <v>238</v>
      </c>
      <c r="J21" s="11" t="s">
        <v>240</v>
      </c>
      <c r="K21" s="11" t="s">
        <v>4263</v>
      </c>
      <c r="L21" s="11">
        <v>2</v>
      </c>
    </row>
    <row r="22" spans="1:12">
      <c r="A22" s="11" t="s">
        <v>10</v>
      </c>
      <c r="D22" s="11" t="s">
        <v>239</v>
      </c>
      <c r="E22" s="19" t="s">
        <v>251</v>
      </c>
      <c r="F22" s="10">
        <v>42036</v>
      </c>
      <c r="G22" s="10">
        <v>45323</v>
      </c>
      <c r="H22" s="11">
        <v>10</v>
      </c>
      <c r="I22" s="20" t="s">
        <v>238</v>
      </c>
      <c r="J22" s="11" t="s">
        <v>240</v>
      </c>
      <c r="K22" s="11" t="s">
        <v>4263</v>
      </c>
      <c r="L22" s="11">
        <v>2</v>
      </c>
    </row>
    <row r="23" spans="1:12">
      <c r="A23" s="11" t="s">
        <v>11</v>
      </c>
      <c r="D23" s="11" t="s">
        <v>239</v>
      </c>
      <c r="E23" s="19" t="s">
        <v>252</v>
      </c>
      <c r="F23" s="10">
        <v>42036</v>
      </c>
      <c r="G23" s="10">
        <v>45323</v>
      </c>
      <c r="H23" s="11">
        <v>10</v>
      </c>
      <c r="I23" s="20" t="s">
        <v>238</v>
      </c>
      <c r="J23" s="11" t="s">
        <v>240</v>
      </c>
      <c r="K23" s="11" t="s">
        <v>4263</v>
      </c>
      <c r="L23" s="11">
        <v>2</v>
      </c>
    </row>
    <row r="24" spans="1:12">
      <c r="A24" s="11" t="s">
        <v>12</v>
      </c>
      <c r="D24" s="11" t="s">
        <v>239</v>
      </c>
      <c r="E24" s="19" t="s">
        <v>253</v>
      </c>
      <c r="F24" s="10">
        <v>42036</v>
      </c>
      <c r="G24" s="10">
        <v>45323</v>
      </c>
      <c r="H24" s="11">
        <v>10</v>
      </c>
      <c r="I24" s="20" t="s">
        <v>238</v>
      </c>
      <c r="J24" s="11" t="s">
        <v>240</v>
      </c>
      <c r="K24" s="11" t="s">
        <v>4263</v>
      </c>
      <c r="L24" s="11">
        <v>2</v>
      </c>
    </row>
    <row r="25" spans="1:12">
      <c r="A25" s="11" t="s">
        <v>13</v>
      </c>
      <c r="D25" s="11" t="s">
        <v>239</v>
      </c>
      <c r="E25" s="19" t="s">
        <v>254</v>
      </c>
      <c r="F25" s="10">
        <v>42036</v>
      </c>
      <c r="G25" s="10">
        <v>45323</v>
      </c>
      <c r="H25" s="11">
        <v>10</v>
      </c>
      <c r="I25" s="20" t="s">
        <v>238</v>
      </c>
      <c r="J25" s="11" t="s">
        <v>240</v>
      </c>
      <c r="K25" s="11" t="s">
        <v>4263</v>
      </c>
      <c r="L25" s="11">
        <v>2</v>
      </c>
    </row>
    <row r="26" spans="1:12">
      <c r="A26" s="11" t="s">
        <v>14</v>
      </c>
      <c r="D26" s="11" t="s">
        <v>239</v>
      </c>
      <c r="E26" s="19" t="s">
        <v>255</v>
      </c>
      <c r="F26" s="10">
        <v>42036</v>
      </c>
      <c r="G26" s="10">
        <v>45323</v>
      </c>
      <c r="H26" s="11">
        <v>10</v>
      </c>
      <c r="I26" s="20" t="s">
        <v>238</v>
      </c>
      <c r="J26" s="11" t="s">
        <v>240</v>
      </c>
      <c r="K26" s="11" t="s">
        <v>4263</v>
      </c>
      <c r="L26" s="11">
        <v>2</v>
      </c>
    </row>
    <row r="27" spans="1:12">
      <c r="A27" s="11" t="s">
        <v>15</v>
      </c>
      <c r="D27" s="11" t="s">
        <v>239</v>
      </c>
      <c r="E27" s="19" t="s">
        <v>256</v>
      </c>
      <c r="F27" s="10">
        <v>42036</v>
      </c>
      <c r="G27" s="10">
        <v>45323</v>
      </c>
      <c r="H27" s="11">
        <v>10</v>
      </c>
      <c r="I27" s="20" t="s">
        <v>238</v>
      </c>
      <c r="J27" s="11" t="s">
        <v>240</v>
      </c>
      <c r="K27" s="11" t="s">
        <v>4263</v>
      </c>
      <c r="L27" s="11">
        <v>2</v>
      </c>
    </row>
    <row r="28" spans="1:12">
      <c r="A28" s="11" t="s">
        <v>16</v>
      </c>
      <c r="D28" s="11" t="s">
        <v>239</v>
      </c>
      <c r="E28" s="19" t="s">
        <v>257</v>
      </c>
      <c r="F28" s="10">
        <v>42036</v>
      </c>
      <c r="G28" s="10">
        <v>45323</v>
      </c>
      <c r="H28" s="11">
        <v>10</v>
      </c>
      <c r="I28" s="20" t="s">
        <v>238</v>
      </c>
      <c r="J28" s="11" t="s">
        <v>240</v>
      </c>
      <c r="K28" s="11" t="s">
        <v>4263</v>
      </c>
      <c r="L28" s="11">
        <v>2</v>
      </c>
    </row>
    <row r="29" spans="1:12">
      <c r="A29" s="11" t="s">
        <v>17</v>
      </c>
      <c r="D29" s="11" t="s">
        <v>239</v>
      </c>
      <c r="E29" s="19" t="s">
        <v>258</v>
      </c>
      <c r="F29" s="10">
        <v>42036</v>
      </c>
      <c r="G29" s="10">
        <v>45323</v>
      </c>
      <c r="H29" s="11">
        <v>10</v>
      </c>
      <c r="I29" s="20" t="s">
        <v>238</v>
      </c>
      <c r="J29" s="11" t="s">
        <v>240</v>
      </c>
      <c r="K29" s="11" t="s">
        <v>4263</v>
      </c>
      <c r="L29" s="11">
        <v>2</v>
      </c>
    </row>
    <row r="30" spans="1:12">
      <c r="A30" s="11" t="s">
        <v>18</v>
      </c>
      <c r="D30" s="11" t="s">
        <v>239</v>
      </c>
      <c r="E30" s="19" t="s">
        <v>259</v>
      </c>
      <c r="F30" s="10">
        <v>42036</v>
      </c>
      <c r="G30" s="10">
        <v>45323</v>
      </c>
      <c r="H30" s="11">
        <v>10</v>
      </c>
      <c r="I30" s="20" t="s">
        <v>238</v>
      </c>
      <c r="J30" s="11" t="s">
        <v>240</v>
      </c>
      <c r="K30" s="11" t="s">
        <v>4263</v>
      </c>
      <c r="L30" s="11">
        <v>2</v>
      </c>
    </row>
    <row r="31" spans="1:12">
      <c r="A31" s="11" t="s">
        <v>19</v>
      </c>
      <c r="D31" s="11" t="s">
        <v>239</v>
      </c>
      <c r="E31" s="19" t="s">
        <v>260</v>
      </c>
      <c r="F31" s="10">
        <v>42036</v>
      </c>
      <c r="G31" s="10">
        <v>45323</v>
      </c>
      <c r="H31" s="11">
        <v>10</v>
      </c>
      <c r="I31" s="20" t="s">
        <v>238</v>
      </c>
      <c r="J31" s="11" t="s">
        <v>240</v>
      </c>
      <c r="K31" s="11" t="s">
        <v>4263</v>
      </c>
      <c r="L31" s="11">
        <v>2</v>
      </c>
    </row>
    <row r="32" spans="1:12">
      <c r="A32" s="11" t="s">
        <v>20</v>
      </c>
      <c r="D32" s="11" t="s">
        <v>239</v>
      </c>
      <c r="E32" s="19" t="s">
        <v>261</v>
      </c>
      <c r="F32" s="10">
        <v>42036</v>
      </c>
      <c r="G32" s="10">
        <v>45323</v>
      </c>
      <c r="H32" s="11">
        <v>10</v>
      </c>
      <c r="I32" s="20" t="s">
        <v>238</v>
      </c>
      <c r="J32" s="11" t="s">
        <v>240</v>
      </c>
      <c r="K32" s="11" t="s">
        <v>4263</v>
      </c>
      <c r="L32" s="11">
        <v>2</v>
      </c>
    </row>
    <row r="33" spans="1:12">
      <c r="A33" s="11" t="s">
        <v>21</v>
      </c>
      <c r="D33" s="11" t="s">
        <v>239</v>
      </c>
      <c r="E33" s="19" t="s">
        <v>262</v>
      </c>
      <c r="F33" s="10">
        <v>42036</v>
      </c>
      <c r="G33" s="10">
        <v>45323</v>
      </c>
      <c r="H33" s="11">
        <v>10</v>
      </c>
      <c r="I33" s="20" t="s">
        <v>238</v>
      </c>
      <c r="J33" s="11" t="s">
        <v>240</v>
      </c>
      <c r="K33" s="11" t="s">
        <v>4263</v>
      </c>
      <c r="L33" s="11">
        <v>2</v>
      </c>
    </row>
    <row r="34" spans="1:12">
      <c r="A34" s="11" t="s">
        <v>22</v>
      </c>
      <c r="D34" s="11" t="s">
        <v>239</v>
      </c>
      <c r="E34" s="19" t="s">
        <v>263</v>
      </c>
      <c r="F34" s="10">
        <v>42036</v>
      </c>
      <c r="G34" s="10">
        <v>45323</v>
      </c>
      <c r="H34" s="11">
        <v>10</v>
      </c>
      <c r="I34" s="20" t="s">
        <v>238</v>
      </c>
      <c r="J34" s="11" t="s">
        <v>240</v>
      </c>
      <c r="K34" s="11" t="s">
        <v>4263</v>
      </c>
      <c r="L34" s="11">
        <v>2</v>
      </c>
    </row>
    <row r="35" spans="1:12">
      <c r="A35" s="11" t="s">
        <v>23</v>
      </c>
      <c r="D35" s="11" t="s">
        <v>239</v>
      </c>
      <c r="E35" s="19" t="s">
        <v>264</v>
      </c>
      <c r="F35" s="10">
        <v>42036</v>
      </c>
      <c r="G35" s="10">
        <v>45323</v>
      </c>
      <c r="H35" s="11">
        <v>10</v>
      </c>
      <c r="I35" s="20" t="s">
        <v>238</v>
      </c>
      <c r="J35" s="11" t="s">
        <v>240</v>
      </c>
      <c r="K35" s="11" t="s">
        <v>4263</v>
      </c>
      <c r="L35" s="11">
        <v>2</v>
      </c>
    </row>
    <row r="36" spans="1:12">
      <c r="A36" s="11" t="s">
        <v>24</v>
      </c>
      <c r="D36" s="11" t="s">
        <v>239</v>
      </c>
      <c r="E36" s="19" t="s">
        <v>265</v>
      </c>
      <c r="F36" s="10">
        <v>42036</v>
      </c>
      <c r="G36" s="10">
        <v>45323</v>
      </c>
      <c r="H36" s="11">
        <v>10</v>
      </c>
      <c r="I36" s="20" t="s">
        <v>238</v>
      </c>
      <c r="J36" s="11" t="s">
        <v>240</v>
      </c>
      <c r="K36" s="11" t="s">
        <v>4263</v>
      </c>
      <c r="L36" s="11">
        <v>2</v>
      </c>
    </row>
    <row r="37" spans="1:12">
      <c r="A37" s="11" t="s">
        <v>25</v>
      </c>
      <c r="D37" s="11" t="s">
        <v>239</v>
      </c>
      <c r="E37" s="19" t="s">
        <v>266</v>
      </c>
      <c r="F37" s="10">
        <v>42036</v>
      </c>
      <c r="G37" s="10">
        <v>45323</v>
      </c>
      <c r="H37" s="11">
        <v>10</v>
      </c>
      <c r="I37" s="20" t="s">
        <v>238</v>
      </c>
      <c r="J37" s="11" t="s">
        <v>240</v>
      </c>
      <c r="K37" s="11" t="s">
        <v>4263</v>
      </c>
      <c r="L37" s="11">
        <v>2</v>
      </c>
    </row>
    <row r="38" spans="1:12">
      <c r="A38" s="11" t="s">
        <v>26</v>
      </c>
      <c r="D38" s="11" t="s">
        <v>239</v>
      </c>
      <c r="E38" s="19" t="s">
        <v>267</v>
      </c>
      <c r="F38" s="10">
        <v>42036</v>
      </c>
      <c r="G38" s="10">
        <v>45323</v>
      </c>
      <c r="H38" s="11">
        <v>10</v>
      </c>
      <c r="I38" s="20" t="s">
        <v>238</v>
      </c>
      <c r="J38" s="11" t="s">
        <v>240</v>
      </c>
      <c r="K38" s="11" t="s">
        <v>4263</v>
      </c>
      <c r="L38" s="11">
        <v>2</v>
      </c>
    </row>
    <row r="39" spans="1:12">
      <c r="A39" s="11" t="s">
        <v>27</v>
      </c>
      <c r="D39" s="11" t="s">
        <v>239</v>
      </c>
      <c r="E39" s="19" t="s">
        <v>268</v>
      </c>
      <c r="F39" s="10">
        <v>42036</v>
      </c>
      <c r="G39" s="10">
        <v>45323</v>
      </c>
      <c r="H39" s="11">
        <v>10</v>
      </c>
      <c r="I39" s="20" t="s">
        <v>238</v>
      </c>
      <c r="J39" s="11" t="s">
        <v>240</v>
      </c>
      <c r="K39" s="11" t="s">
        <v>4263</v>
      </c>
      <c r="L39" s="11">
        <v>2</v>
      </c>
    </row>
    <row r="40" spans="1:12">
      <c r="A40" s="11" t="s">
        <v>28</v>
      </c>
      <c r="D40" s="11" t="s">
        <v>239</v>
      </c>
      <c r="E40" s="19" t="s">
        <v>269</v>
      </c>
      <c r="F40" s="10">
        <v>42036</v>
      </c>
      <c r="G40" s="10">
        <v>45323</v>
      </c>
      <c r="H40" s="11">
        <v>10</v>
      </c>
      <c r="I40" s="20" t="s">
        <v>238</v>
      </c>
      <c r="J40" s="11" t="s">
        <v>240</v>
      </c>
      <c r="K40" s="11" t="s">
        <v>4263</v>
      </c>
      <c r="L40" s="11">
        <v>2</v>
      </c>
    </row>
    <row r="41" spans="1:12">
      <c r="A41" s="11" t="s">
        <v>29</v>
      </c>
      <c r="D41" s="11" t="s">
        <v>239</v>
      </c>
      <c r="E41" s="19" t="s">
        <v>270</v>
      </c>
      <c r="F41" s="10">
        <v>42036</v>
      </c>
      <c r="G41" s="10">
        <v>45323</v>
      </c>
      <c r="H41" s="11">
        <v>10</v>
      </c>
      <c r="I41" s="20" t="s">
        <v>238</v>
      </c>
      <c r="J41" s="11" t="s">
        <v>240</v>
      </c>
      <c r="K41" s="11" t="s">
        <v>4263</v>
      </c>
      <c r="L41" s="11">
        <v>2</v>
      </c>
    </row>
    <row r="42" spans="1:12">
      <c r="A42" s="11" t="s">
        <v>30</v>
      </c>
      <c r="D42" s="11" t="s">
        <v>239</v>
      </c>
      <c r="E42" s="19" t="s">
        <v>271</v>
      </c>
      <c r="F42" s="10">
        <v>42036</v>
      </c>
      <c r="G42" s="10">
        <v>45323</v>
      </c>
      <c r="H42" s="11">
        <v>10</v>
      </c>
      <c r="I42" s="20" t="s">
        <v>238</v>
      </c>
      <c r="J42" s="11" t="s">
        <v>240</v>
      </c>
      <c r="K42" s="11" t="s">
        <v>4263</v>
      </c>
      <c r="L42" s="11">
        <v>2</v>
      </c>
    </row>
    <row r="43" spans="1:12">
      <c r="A43" s="11" t="s">
        <v>31</v>
      </c>
      <c r="D43" s="11" t="s">
        <v>239</v>
      </c>
      <c r="E43" s="19" t="s">
        <v>272</v>
      </c>
      <c r="F43" s="10">
        <v>42036</v>
      </c>
      <c r="G43" s="10">
        <v>45323</v>
      </c>
      <c r="H43" s="11">
        <v>10</v>
      </c>
      <c r="I43" s="20" t="s">
        <v>238</v>
      </c>
      <c r="J43" s="11" t="s">
        <v>240</v>
      </c>
      <c r="K43" s="11" t="s">
        <v>4263</v>
      </c>
      <c r="L43" s="11">
        <v>2</v>
      </c>
    </row>
    <row r="44" spans="1:12">
      <c r="A44" s="11" t="s">
        <v>32</v>
      </c>
      <c r="D44" s="11" t="s">
        <v>239</v>
      </c>
      <c r="E44" s="19" t="s">
        <v>273</v>
      </c>
      <c r="F44" s="10">
        <v>42036</v>
      </c>
      <c r="G44" s="10">
        <v>45323</v>
      </c>
      <c r="H44" s="11">
        <v>10</v>
      </c>
      <c r="I44" s="20" t="s">
        <v>238</v>
      </c>
      <c r="J44" s="11" t="s">
        <v>240</v>
      </c>
      <c r="K44" s="11" t="s">
        <v>4263</v>
      </c>
      <c r="L44" s="11">
        <v>2</v>
      </c>
    </row>
    <row r="45" spans="1:12">
      <c r="A45" s="11" t="s">
        <v>33</v>
      </c>
      <c r="D45" s="11" t="s">
        <v>239</v>
      </c>
      <c r="E45" s="19" t="s">
        <v>274</v>
      </c>
      <c r="F45" s="10">
        <v>42036</v>
      </c>
      <c r="G45" s="10">
        <v>45323</v>
      </c>
      <c r="H45" s="11">
        <v>10</v>
      </c>
      <c r="I45" s="20" t="s">
        <v>238</v>
      </c>
      <c r="J45" s="11" t="s">
        <v>240</v>
      </c>
      <c r="K45" s="11" t="s">
        <v>4263</v>
      </c>
      <c r="L45" s="11">
        <v>2</v>
      </c>
    </row>
    <row r="46" spans="1:12">
      <c r="A46" s="11" t="s">
        <v>34</v>
      </c>
      <c r="D46" s="11" t="s">
        <v>239</v>
      </c>
      <c r="E46" s="19" t="s">
        <v>275</v>
      </c>
      <c r="F46" s="10">
        <v>42036</v>
      </c>
      <c r="G46" s="10">
        <v>45323</v>
      </c>
      <c r="H46" s="11">
        <v>10</v>
      </c>
      <c r="I46" s="20" t="s">
        <v>238</v>
      </c>
      <c r="J46" s="11" t="s">
        <v>240</v>
      </c>
      <c r="K46" s="11" t="s">
        <v>4263</v>
      </c>
      <c r="L46" s="11">
        <v>2</v>
      </c>
    </row>
    <row r="47" spans="1:12">
      <c r="A47" s="11" t="s">
        <v>35</v>
      </c>
      <c r="D47" s="11" t="s">
        <v>239</v>
      </c>
      <c r="E47" s="19" t="s">
        <v>276</v>
      </c>
      <c r="F47" s="10">
        <v>42036</v>
      </c>
      <c r="G47" s="10">
        <v>45323</v>
      </c>
      <c r="H47" s="11">
        <v>10</v>
      </c>
      <c r="I47" s="20" t="s">
        <v>238</v>
      </c>
      <c r="J47" s="11" t="s">
        <v>240</v>
      </c>
      <c r="K47" s="11" t="s">
        <v>4263</v>
      </c>
      <c r="L47" s="11">
        <v>2</v>
      </c>
    </row>
    <row r="48" spans="1:12">
      <c r="A48" s="11" t="s">
        <v>36</v>
      </c>
      <c r="D48" s="11" t="s">
        <v>239</v>
      </c>
      <c r="E48" s="19" t="s">
        <v>277</v>
      </c>
      <c r="F48" s="10">
        <v>42036</v>
      </c>
      <c r="G48" s="10">
        <v>45323</v>
      </c>
      <c r="H48" s="11">
        <v>10</v>
      </c>
      <c r="I48" s="20" t="s">
        <v>238</v>
      </c>
      <c r="J48" s="11" t="s">
        <v>240</v>
      </c>
      <c r="K48" s="11" t="s">
        <v>4263</v>
      </c>
      <c r="L48" s="11">
        <v>2</v>
      </c>
    </row>
    <row r="49" spans="1:12">
      <c r="A49" s="11" t="s">
        <v>37</v>
      </c>
      <c r="D49" s="11" t="s">
        <v>239</v>
      </c>
      <c r="E49" s="19" t="s">
        <v>278</v>
      </c>
      <c r="F49" s="10">
        <v>42036</v>
      </c>
      <c r="G49" s="10">
        <v>45323</v>
      </c>
      <c r="H49" s="11">
        <v>10</v>
      </c>
      <c r="I49" s="20" t="s">
        <v>238</v>
      </c>
      <c r="J49" s="11" t="s">
        <v>240</v>
      </c>
      <c r="K49" s="11" t="s">
        <v>4263</v>
      </c>
      <c r="L49" s="11">
        <v>2</v>
      </c>
    </row>
    <row r="50" spans="1:12">
      <c r="A50" s="11" t="s">
        <v>38</v>
      </c>
      <c r="D50" s="11" t="s">
        <v>239</v>
      </c>
      <c r="E50" s="19" t="s">
        <v>279</v>
      </c>
      <c r="F50" s="10">
        <v>42036</v>
      </c>
      <c r="G50" s="10">
        <v>45323</v>
      </c>
      <c r="H50" s="11">
        <v>10</v>
      </c>
      <c r="I50" s="20" t="s">
        <v>238</v>
      </c>
      <c r="J50" s="11" t="s">
        <v>240</v>
      </c>
      <c r="K50" s="11" t="s">
        <v>4263</v>
      </c>
      <c r="L50" s="11">
        <v>2</v>
      </c>
    </row>
    <row r="51" spans="1:12">
      <c r="A51" s="11" t="s">
        <v>39</v>
      </c>
      <c r="D51" s="11" t="s">
        <v>239</v>
      </c>
      <c r="E51" s="19" t="s">
        <v>280</v>
      </c>
      <c r="F51" s="10">
        <v>42036</v>
      </c>
      <c r="G51" s="10">
        <v>45323</v>
      </c>
      <c r="H51" s="11">
        <v>10</v>
      </c>
      <c r="I51" s="20" t="s">
        <v>238</v>
      </c>
      <c r="J51" s="11" t="s">
        <v>240</v>
      </c>
      <c r="K51" s="11" t="s">
        <v>4263</v>
      </c>
      <c r="L51" s="11">
        <v>2</v>
      </c>
    </row>
    <row r="52" spans="1:12">
      <c r="A52" s="11" t="s">
        <v>40</v>
      </c>
      <c r="D52" s="11" t="s">
        <v>239</v>
      </c>
      <c r="E52" s="19" t="s">
        <v>281</v>
      </c>
      <c r="F52" s="10">
        <v>42036</v>
      </c>
      <c r="G52" s="10">
        <v>45323</v>
      </c>
      <c r="H52" s="11">
        <v>10</v>
      </c>
      <c r="I52" s="20" t="s">
        <v>238</v>
      </c>
      <c r="J52" s="11" t="s">
        <v>240</v>
      </c>
      <c r="K52" s="11" t="s">
        <v>4263</v>
      </c>
      <c r="L52" s="11">
        <v>2</v>
      </c>
    </row>
    <row r="53" spans="1:12">
      <c r="A53" s="11" t="s">
        <v>41</v>
      </c>
      <c r="D53" s="11" t="s">
        <v>239</v>
      </c>
      <c r="E53" s="19" t="s">
        <v>282</v>
      </c>
      <c r="F53" s="10">
        <v>42036</v>
      </c>
      <c r="G53" s="10">
        <v>45323</v>
      </c>
      <c r="H53" s="11">
        <v>10</v>
      </c>
      <c r="I53" s="20" t="s">
        <v>238</v>
      </c>
      <c r="J53" s="11" t="s">
        <v>240</v>
      </c>
      <c r="K53" s="11" t="s">
        <v>4263</v>
      </c>
      <c r="L53" s="11">
        <v>2</v>
      </c>
    </row>
    <row r="54" spans="1:12">
      <c r="A54" s="11" t="s">
        <v>42</v>
      </c>
      <c r="D54" s="11" t="s">
        <v>239</v>
      </c>
      <c r="E54" s="19" t="s">
        <v>283</v>
      </c>
      <c r="F54" s="10">
        <v>42036</v>
      </c>
      <c r="G54" s="10">
        <v>45323</v>
      </c>
      <c r="H54" s="11">
        <v>10</v>
      </c>
      <c r="I54" s="20" t="s">
        <v>238</v>
      </c>
      <c r="J54" s="11" t="s">
        <v>240</v>
      </c>
      <c r="K54" s="11" t="s">
        <v>4263</v>
      </c>
      <c r="L54" s="11">
        <v>2</v>
      </c>
    </row>
    <row r="55" spans="1:12">
      <c r="A55" s="11" t="s">
        <v>43</v>
      </c>
      <c r="D55" s="11" t="s">
        <v>239</v>
      </c>
      <c r="E55" s="19" t="s">
        <v>284</v>
      </c>
      <c r="F55" s="10">
        <v>42036</v>
      </c>
      <c r="G55" s="10">
        <v>45323</v>
      </c>
      <c r="H55" s="11">
        <v>10</v>
      </c>
      <c r="I55" s="20" t="s">
        <v>238</v>
      </c>
      <c r="J55" s="11" t="s">
        <v>240</v>
      </c>
      <c r="K55" s="11" t="s">
        <v>4263</v>
      </c>
      <c r="L55" s="11">
        <v>2</v>
      </c>
    </row>
    <row r="56" spans="1:12">
      <c r="A56" s="11" t="s">
        <v>44</v>
      </c>
      <c r="D56" s="11" t="s">
        <v>239</v>
      </c>
      <c r="E56" s="19" t="s">
        <v>285</v>
      </c>
      <c r="F56" s="10">
        <v>42036</v>
      </c>
      <c r="G56" s="10">
        <v>45323</v>
      </c>
      <c r="H56" s="11">
        <v>10</v>
      </c>
      <c r="I56" s="20" t="s">
        <v>238</v>
      </c>
      <c r="J56" s="11" t="s">
        <v>240</v>
      </c>
      <c r="K56" s="11" t="s">
        <v>4263</v>
      </c>
      <c r="L56" s="11">
        <v>2</v>
      </c>
    </row>
    <row r="57" spans="1:12">
      <c r="A57" s="11" t="s">
        <v>45</v>
      </c>
      <c r="D57" s="11" t="s">
        <v>239</v>
      </c>
      <c r="E57" s="19" t="s">
        <v>286</v>
      </c>
      <c r="F57" s="10">
        <v>42036</v>
      </c>
      <c r="G57" s="10">
        <v>45323</v>
      </c>
      <c r="H57" s="11">
        <v>10</v>
      </c>
      <c r="I57" s="20" t="s">
        <v>238</v>
      </c>
      <c r="J57" s="11" t="s">
        <v>240</v>
      </c>
      <c r="K57" s="11" t="s">
        <v>4263</v>
      </c>
      <c r="L57" s="11">
        <v>2</v>
      </c>
    </row>
    <row r="58" spans="1:12">
      <c r="A58" s="11" t="s">
        <v>46</v>
      </c>
      <c r="D58" s="11" t="s">
        <v>239</v>
      </c>
      <c r="E58" s="19" t="s">
        <v>287</v>
      </c>
      <c r="F58" s="10">
        <v>42036</v>
      </c>
      <c r="G58" s="10">
        <v>45323</v>
      </c>
      <c r="H58" s="11">
        <v>10</v>
      </c>
      <c r="I58" s="20" t="s">
        <v>238</v>
      </c>
      <c r="J58" s="11" t="s">
        <v>240</v>
      </c>
      <c r="K58" s="11" t="s">
        <v>4263</v>
      </c>
      <c r="L58" s="11">
        <v>2</v>
      </c>
    </row>
    <row r="59" spans="1:12">
      <c r="A59" s="11" t="s">
        <v>47</v>
      </c>
      <c r="D59" s="11" t="s">
        <v>239</v>
      </c>
      <c r="E59" s="19" t="s">
        <v>288</v>
      </c>
      <c r="F59" s="10">
        <v>42036</v>
      </c>
      <c r="G59" s="10">
        <v>45323</v>
      </c>
      <c r="H59" s="11">
        <v>10</v>
      </c>
      <c r="I59" s="20" t="s">
        <v>238</v>
      </c>
      <c r="J59" s="11" t="s">
        <v>240</v>
      </c>
      <c r="K59" s="11" t="s">
        <v>4263</v>
      </c>
      <c r="L59" s="11">
        <v>2</v>
      </c>
    </row>
    <row r="60" spans="1:12">
      <c r="A60" s="11" t="s">
        <v>48</v>
      </c>
      <c r="D60" s="11" t="s">
        <v>239</v>
      </c>
      <c r="E60" s="19" t="s">
        <v>289</v>
      </c>
      <c r="F60" s="10">
        <v>42036</v>
      </c>
      <c r="G60" s="10">
        <v>45323</v>
      </c>
      <c r="H60" s="11">
        <v>10</v>
      </c>
      <c r="I60" s="20" t="s">
        <v>238</v>
      </c>
      <c r="J60" s="11" t="s">
        <v>240</v>
      </c>
      <c r="K60" s="11" t="s">
        <v>4263</v>
      </c>
      <c r="L60" s="11">
        <v>2</v>
      </c>
    </row>
    <row r="61" spans="1:12">
      <c r="A61" s="11" t="s">
        <v>49</v>
      </c>
      <c r="D61" s="11" t="s">
        <v>239</v>
      </c>
      <c r="E61" s="19" t="s">
        <v>290</v>
      </c>
      <c r="F61" s="10">
        <v>42036</v>
      </c>
      <c r="G61" s="10">
        <v>45323</v>
      </c>
      <c r="H61" s="11">
        <v>10</v>
      </c>
      <c r="I61" s="20" t="s">
        <v>238</v>
      </c>
      <c r="J61" s="11" t="s">
        <v>240</v>
      </c>
      <c r="K61" s="11" t="s">
        <v>4263</v>
      </c>
      <c r="L61" s="11">
        <v>2</v>
      </c>
    </row>
    <row r="62" spans="1:12">
      <c r="A62" s="11" t="s">
        <v>50</v>
      </c>
      <c r="D62" s="11" t="s">
        <v>239</v>
      </c>
      <c r="E62" s="19" t="s">
        <v>291</v>
      </c>
      <c r="F62" s="10">
        <v>42036</v>
      </c>
      <c r="G62" s="10">
        <v>45323</v>
      </c>
      <c r="H62" s="11">
        <v>10</v>
      </c>
      <c r="I62" s="20" t="s">
        <v>238</v>
      </c>
      <c r="J62" s="11" t="s">
        <v>240</v>
      </c>
      <c r="K62" s="11" t="s">
        <v>4263</v>
      </c>
      <c r="L62" s="11">
        <v>2</v>
      </c>
    </row>
    <row r="63" spans="1:12">
      <c r="A63" s="11" t="s">
        <v>51</v>
      </c>
      <c r="D63" s="11" t="s">
        <v>239</v>
      </c>
      <c r="E63" s="19" t="s">
        <v>292</v>
      </c>
      <c r="F63" s="10">
        <v>42036</v>
      </c>
      <c r="G63" s="10">
        <v>45323</v>
      </c>
      <c r="H63" s="11">
        <v>10</v>
      </c>
      <c r="I63" s="20" t="s">
        <v>238</v>
      </c>
      <c r="J63" s="11" t="s">
        <v>240</v>
      </c>
      <c r="K63" s="11" t="s">
        <v>4263</v>
      </c>
      <c r="L63" s="11">
        <v>2</v>
      </c>
    </row>
    <row r="64" spans="1:12">
      <c r="A64" s="11" t="s">
        <v>52</v>
      </c>
      <c r="D64" s="11" t="s">
        <v>239</v>
      </c>
      <c r="E64" s="19" t="s">
        <v>293</v>
      </c>
      <c r="F64" s="10">
        <v>42036</v>
      </c>
      <c r="G64" s="10">
        <v>45323</v>
      </c>
      <c r="H64" s="11">
        <v>10</v>
      </c>
      <c r="I64" s="20" t="s">
        <v>238</v>
      </c>
      <c r="J64" s="11" t="s">
        <v>240</v>
      </c>
      <c r="K64" s="11" t="s">
        <v>4263</v>
      </c>
      <c r="L64" s="11">
        <v>2</v>
      </c>
    </row>
    <row r="65" spans="1:12">
      <c r="A65" s="11" t="s">
        <v>53</v>
      </c>
      <c r="D65" s="11" t="s">
        <v>239</v>
      </c>
      <c r="E65" s="19" t="s">
        <v>294</v>
      </c>
      <c r="F65" s="10">
        <v>42036</v>
      </c>
      <c r="G65" s="10">
        <v>45323</v>
      </c>
      <c r="H65" s="11">
        <v>10</v>
      </c>
      <c r="I65" s="20" t="s">
        <v>238</v>
      </c>
      <c r="J65" s="11" t="s">
        <v>240</v>
      </c>
      <c r="K65" s="11" t="s">
        <v>4263</v>
      </c>
      <c r="L65" s="11">
        <v>2</v>
      </c>
    </row>
    <row r="66" spans="1:12">
      <c r="A66" s="11" t="s">
        <v>54</v>
      </c>
      <c r="D66" s="11" t="s">
        <v>239</v>
      </c>
      <c r="E66" s="19" t="s">
        <v>295</v>
      </c>
      <c r="F66" s="10">
        <v>42036</v>
      </c>
      <c r="G66" s="10">
        <v>45323</v>
      </c>
      <c r="H66" s="11">
        <v>10</v>
      </c>
      <c r="I66" s="20" t="s">
        <v>238</v>
      </c>
      <c r="J66" s="11" t="s">
        <v>240</v>
      </c>
      <c r="K66" s="11" t="s">
        <v>4263</v>
      </c>
      <c r="L66" s="11">
        <v>2</v>
      </c>
    </row>
    <row r="67" spans="1:12">
      <c r="A67" s="11" t="s">
        <v>55</v>
      </c>
      <c r="D67" s="11" t="s">
        <v>239</v>
      </c>
      <c r="E67" s="19" t="s">
        <v>296</v>
      </c>
      <c r="F67" s="10">
        <v>42036</v>
      </c>
      <c r="G67" s="10">
        <v>45323</v>
      </c>
      <c r="H67" s="11">
        <v>10</v>
      </c>
      <c r="I67" s="20" t="s">
        <v>238</v>
      </c>
      <c r="J67" s="11" t="s">
        <v>240</v>
      </c>
      <c r="K67" s="11" t="s">
        <v>4263</v>
      </c>
      <c r="L67" s="11">
        <v>2</v>
      </c>
    </row>
    <row r="68" spans="1:12">
      <c r="A68" s="11" t="s">
        <v>56</v>
      </c>
      <c r="D68" s="11" t="s">
        <v>239</v>
      </c>
      <c r="E68" s="19" t="s">
        <v>297</v>
      </c>
      <c r="F68" s="10">
        <v>42036</v>
      </c>
      <c r="G68" s="10">
        <v>45323</v>
      </c>
      <c r="H68" s="11">
        <v>10</v>
      </c>
      <c r="I68" s="20" t="s">
        <v>238</v>
      </c>
      <c r="J68" s="11" t="s">
        <v>240</v>
      </c>
      <c r="K68" s="11" t="s">
        <v>4263</v>
      </c>
      <c r="L68" s="11">
        <v>2</v>
      </c>
    </row>
    <row r="69" spans="1:12">
      <c r="A69" s="11" t="s">
        <v>57</v>
      </c>
      <c r="D69" s="11" t="s">
        <v>239</v>
      </c>
      <c r="E69" s="19" t="s">
        <v>298</v>
      </c>
      <c r="F69" s="10">
        <v>42036</v>
      </c>
      <c r="G69" s="10">
        <v>45323</v>
      </c>
      <c r="H69" s="11">
        <v>10</v>
      </c>
      <c r="I69" s="20" t="s">
        <v>238</v>
      </c>
      <c r="J69" s="11" t="s">
        <v>240</v>
      </c>
      <c r="K69" s="11" t="s">
        <v>4263</v>
      </c>
      <c r="L69" s="11">
        <v>2</v>
      </c>
    </row>
    <row r="70" spans="1:12">
      <c r="A70" s="11" t="s">
        <v>58</v>
      </c>
      <c r="D70" s="11" t="s">
        <v>239</v>
      </c>
      <c r="E70" s="19" t="s">
        <v>299</v>
      </c>
      <c r="F70" s="10">
        <v>42036</v>
      </c>
      <c r="G70" s="10">
        <v>45323</v>
      </c>
      <c r="H70" s="11">
        <v>10</v>
      </c>
      <c r="I70" s="20" t="s">
        <v>238</v>
      </c>
      <c r="J70" s="11" t="s">
        <v>240</v>
      </c>
      <c r="K70" s="11" t="s">
        <v>4263</v>
      </c>
      <c r="L70" s="11">
        <v>2</v>
      </c>
    </row>
    <row r="71" spans="1:12">
      <c r="A71" s="11" t="s">
        <v>59</v>
      </c>
      <c r="D71" s="11" t="s">
        <v>239</v>
      </c>
      <c r="E71" s="19" t="s">
        <v>300</v>
      </c>
      <c r="F71" s="10">
        <v>42036</v>
      </c>
      <c r="G71" s="10">
        <v>45323</v>
      </c>
      <c r="H71" s="11">
        <v>10</v>
      </c>
      <c r="I71" s="20" t="s">
        <v>238</v>
      </c>
      <c r="J71" s="11" t="s">
        <v>240</v>
      </c>
      <c r="K71" s="11" t="s">
        <v>4263</v>
      </c>
      <c r="L71" s="11">
        <v>2</v>
      </c>
    </row>
    <row r="72" spans="1:12">
      <c r="A72" s="11" t="s">
        <v>60</v>
      </c>
      <c r="D72" s="11" t="s">
        <v>239</v>
      </c>
      <c r="E72" s="19" t="s">
        <v>301</v>
      </c>
      <c r="F72" s="10">
        <v>42036</v>
      </c>
      <c r="G72" s="10">
        <v>45323</v>
      </c>
      <c r="H72" s="11">
        <v>10</v>
      </c>
      <c r="I72" s="20" t="s">
        <v>238</v>
      </c>
      <c r="J72" s="11" t="s">
        <v>240</v>
      </c>
      <c r="K72" s="11" t="s">
        <v>4263</v>
      </c>
      <c r="L72" s="11">
        <v>2</v>
      </c>
    </row>
    <row r="73" spans="1:12">
      <c r="A73" s="11" t="s">
        <v>61</v>
      </c>
      <c r="D73" s="11" t="s">
        <v>239</v>
      </c>
      <c r="E73" s="19" t="s">
        <v>302</v>
      </c>
      <c r="F73" s="10">
        <v>42036</v>
      </c>
      <c r="G73" s="10">
        <v>45323</v>
      </c>
      <c r="H73" s="11">
        <v>10</v>
      </c>
      <c r="I73" s="20" t="s">
        <v>238</v>
      </c>
      <c r="J73" s="11" t="s">
        <v>240</v>
      </c>
      <c r="K73" s="11" t="s">
        <v>4263</v>
      </c>
      <c r="L73" s="11">
        <v>2</v>
      </c>
    </row>
    <row r="74" spans="1:12">
      <c r="A74" s="11" t="s">
        <v>62</v>
      </c>
      <c r="D74" s="11" t="s">
        <v>239</v>
      </c>
      <c r="E74" s="19" t="s">
        <v>303</v>
      </c>
      <c r="F74" s="10">
        <v>42036</v>
      </c>
      <c r="G74" s="10">
        <v>45323</v>
      </c>
      <c r="H74" s="11">
        <v>10</v>
      </c>
      <c r="I74" s="20" t="s">
        <v>238</v>
      </c>
      <c r="J74" s="11" t="s">
        <v>240</v>
      </c>
      <c r="K74" s="11" t="s">
        <v>4263</v>
      </c>
      <c r="L74" s="11">
        <v>2</v>
      </c>
    </row>
    <row r="75" spans="1:12">
      <c r="A75" s="11" t="s">
        <v>63</v>
      </c>
      <c r="D75" s="11" t="s">
        <v>239</v>
      </c>
      <c r="E75" s="19" t="s">
        <v>304</v>
      </c>
      <c r="F75" s="10">
        <v>42036</v>
      </c>
      <c r="G75" s="10">
        <v>45323</v>
      </c>
      <c r="H75" s="11">
        <v>10</v>
      </c>
      <c r="I75" s="20" t="s">
        <v>238</v>
      </c>
      <c r="J75" s="11" t="s">
        <v>240</v>
      </c>
      <c r="K75" s="11" t="s">
        <v>4263</v>
      </c>
      <c r="L75" s="11">
        <v>2</v>
      </c>
    </row>
    <row r="76" spans="1:12">
      <c r="A76" s="11" t="s">
        <v>64</v>
      </c>
      <c r="D76" s="11" t="s">
        <v>239</v>
      </c>
      <c r="E76" s="19" t="s">
        <v>305</v>
      </c>
      <c r="F76" s="10">
        <v>42036</v>
      </c>
      <c r="G76" s="10">
        <v>45323</v>
      </c>
      <c r="H76" s="11">
        <v>10</v>
      </c>
      <c r="I76" s="20" t="s">
        <v>238</v>
      </c>
      <c r="J76" s="11" t="s">
        <v>240</v>
      </c>
      <c r="K76" s="11" t="s">
        <v>4263</v>
      </c>
      <c r="L76" s="11">
        <v>2</v>
      </c>
    </row>
    <row r="77" spans="1:12">
      <c r="A77" s="11" t="s">
        <v>65</v>
      </c>
      <c r="D77" s="11" t="s">
        <v>239</v>
      </c>
      <c r="E77" s="19" t="s">
        <v>306</v>
      </c>
      <c r="F77" s="10">
        <v>42036</v>
      </c>
      <c r="G77" s="10">
        <v>45323</v>
      </c>
      <c r="H77" s="11">
        <v>10</v>
      </c>
      <c r="I77" s="20" t="s">
        <v>238</v>
      </c>
      <c r="J77" s="11" t="s">
        <v>240</v>
      </c>
      <c r="K77" s="11" t="s">
        <v>4263</v>
      </c>
      <c r="L77" s="11">
        <v>2</v>
      </c>
    </row>
    <row r="78" spans="1:12">
      <c r="A78" s="11" t="s">
        <v>66</v>
      </c>
      <c r="D78" s="11" t="s">
        <v>239</v>
      </c>
      <c r="E78" s="19" t="s">
        <v>307</v>
      </c>
      <c r="F78" s="10">
        <v>42036</v>
      </c>
      <c r="G78" s="10">
        <v>45323</v>
      </c>
      <c r="H78" s="11">
        <v>10</v>
      </c>
      <c r="I78" s="20" t="s">
        <v>238</v>
      </c>
      <c r="J78" s="11" t="s">
        <v>240</v>
      </c>
      <c r="K78" s="11" t="s">
        <v>4263</v>
      </c>
      <c r="L78" s="11">
        <v>2</v>
      </c>
    </row>
    <row r="79" spans="1:12">
      <c r="A79" s="11" t="s">
        <v>67</v>
      </c>
      <c r="D79" s="11" t="s">
        <v>239</v>
      </c>
      <c r="E79" s="19" t="s">
        <v>308</v>
      </c>
      <c r="F79" s="10">
        <v>42036</v>
      </c>
      <c r="G79" s="10">
        <v>45323</v>
      </c>
      <c r="H79" s="11">
        <v>10</v>
      </c>
      <c r="I79" s="20" t="s">
        <v>238</v>
      </c>
      <c r="J79" s="11" t="s">
        <v>240</v>
      </c>
      <c r="K79" s="11" t="s">
        <v>4263</v>
      </c>
      <c r="L79" s="11">
        <v>2</v>
      </c>
    </row>
    <row r="80" spans="1:12">
      <c r="A80" s="11" t="s">
        <v>68</v>
      </c>
      <c r="D80" s="11" t="s">
        <v>239</v>
      </c>
      <c r="E80" s="19" t="s">
        <v>309</v>
      </c>
      <c r="F80" s="10">
        <v>42036</v>
      </c>
      <c r="G80" s="10">
        <v>45323</v>
      </c>
      <c r="H80" s="11">
        <v>10</v>
      </c>
      <c r="I80" s="20" t="s">
        <v>238</v>
      </c>
      <c r="J80" s="11" t="s">
        <v>240</v>
      </c>
      <c r="K80" s="11" t="s">
        <v>4263</v>
      </c>
      <c r="L80" s="11">
        <v>2</v>
      </c>
    </row>
    <row r="81" spans="1:12">
      <c r="A81" s="11" t="s">
        <v>69</v>
      </c>
      <c r="D81" s="11" t="s">
        <v>239</v>
      </c>
      <c r="E81" s="19" t="s">
        <v>310</v>
      </c>
      <c r="F81" s="10">
        <v>42036</v>
      </c>
      <c r="G81" s="10">
        <v>45323</v>
      </c>
      <c r="H81" s="11">
        <v>10</v>
      </c>
      <c r="I81" s="20" t="s">
        <v>238</v>
      </c>
      <c r="J81" s="11" t="s">
        <v>240</v>
      </c>
      <c r="K81" s="11" t="s">
        <v>4263</v>
      </c>
      <c r="L81" s="11">
        <v>2</v>
      </c>
    </row>
    <row r="82" spans="1:12">
      <c r="A82" s="11" t="s">
        <v>70</v>
      </c>
      <c r="D82" s="11" t="s">
        <v>239</v>
      </c>
      <c r="E82" s="19" t="s">
        <v>311</v>
      </c>
      <c r="F82" s="10">
        <v>42036</v>
      </c>
      <c r="G82" s="10">
        <v>45323</v>
      </c>
      <c r="H82" s="11">
        <v>10</v>
      </c>
      <c r="I82" s="20" t="s">
        <v>238</v>
      </c>
      <c r="J82" s="11" t="s">
        <v>240</v>
      </c>
      <c r="K82" s="11" t="s">
        <v>4263</v>
      </c>
      <c r="L82" s="11">
        <v>2</v>
      </c>
    </row>
    <row r="83" spans="1:12">
      <c r="A83" s="11" t="s">
        <v>71</v>
      </c>
      <c r="D83" s="11" t="s">
        <v>239</v>
      </c>
      <c r="E83" s="19" t="s">
        <v>312</v>
      </c>
      <c r="F83" s="10">
        <v>42036</v>
      </c>
      <c r="G83" s="10">
        <v>45323</v>
      </c>
      <c r="H83" s="11">
        <v>10</v>
      </c>
      <c r="I83" s="20" t="s">
        <v>238</v>
      </c>
      <c r="J83" s="11" t="s">
        <v>240</v>
      </c>
      <c r="K83" s="11" t="s">
        <v>4263</v>
      </c>
      <c r="L83" s="11">
        <v>2</v>
      </c>
    </row>
    <row r="84" spans="1:12">
      <c r="A84" s="11" t="s">
        <v>72</v>
      </c>
      <c r="D84" s="11" t="s">
        <v>239</v>
      </c>
      <c r="E84" s="19" t="s">
        <v>313</v>
      </c>
      <c r="F84" s="10">
        <v>42036</v>
      </c>
      <c r="G84" s="10">
        <v>45323</v>
      </c>
      <c r="H84" s="11">
        <v>10</v>
      </c>
      <c r="I84" s="20" t="s">
        <v>238</v>
      </c>
      <c r="J84" s="11" t="s">
        <v>240</v>
      </c>
      <c r="K84" s="11" t="s">
        <v>4263</v>
      </c>
      <c r="L84" s="11">
        <v>2</v>
      </c>
    </row>
    <row r="85" spans="1:12">
      <c r="A85" s="11" t="s">
        <v>73</v>
      </c>
      <c r="D85" s="11" t="s">
        <v>239</v>
      </c>
      <c r="E85" s="19" t="s">
        <v>314</v>
      </c>
      <c r="F85" s="10">
        <v>42036</v>
      </c>
      <c r="G85" s="10">
        <v>45323</v>
      </c>
      <c r="H85" s="11">
        <v>10</v>
      </c>
      <c r="I85" s="20" t="s">
        <v>238</v>
      </c>
      <c r="J85" s="11" t="s">
        <v>240</v>
      </c>
      <c r="K85" s="11" t="s">
        <v>4263</v>
      </c>
      <c r="L85" s="11">
        <v>2</v>
      </c>
    </row>
    <row r="86" spans="1:12">
      <c r="A86" s="11" t="s">
        <v>74</v>
      </c>
      <c r="D86" s="11" t="s">
        <v>239</v>
      </c>
      <c r="E86" s="19" t="s">
        <v>315</v>
      </c>
      <c r="F86" s="10">
        <v>42036</v>
      </c>
      <c r="G86" s="10">
        <v>45323</v>
      </c>
      <c r="H86" s="11">
        <v>10</v>
      </c>
      <c r="I86" s="20" t="s">
        <v>238</v>
      </c>
      <c r="J86" s="11" t="s">
        <v>240</v>
      </c>
      <c r="K86" s="11" t="s">
        <v>4263</v>
      </c>
      <c r="L86" s="11">
        <v>2</v>
      </c>
    </row>
    <row r="87" spans="1:12">
      <c r="A87" s="11" t="s">
        <v>75</v>
      </c>
      <c r="D87" s="11" t="s">
        <v>239</v>
      </c>
      <c r="E87" s="19" t="s">
        <v>316</v>
      </c>
      <c r="F87" s="10">
        <v>42036</v>
      </c>
      <c r="G87" s="10">
        <v>45323</v>
      </c>
      <c r="H87" s="11">
        <v>10</v>
      </c>
      <c r="I87" s="20" t="s">
        <v>238</v>
      </c>
      <c r="J87" s="11" t="s">
        <v>240</v>
      </c>
      <c r="K87" s="11" t="s">
        <v>4263</v>
      </c>
      <c r="L87" s="11">
        <v>2</v>
      </c>
    </row>
    <row r="88" spans="1:12">
      <c r="A88" s="11" t="s">
        <v>76</v>
      </c>
      <c r="D88" s="11" t="s">
        <v>239</v>
      </c>
      <c r="E88" s="19" t="s">
        <v>317</v>
      </c>
      <c r="F88" s="10">
        <v>42036</v>
      </c>
      <c r="G88" s="10">
        <v>45323</v>
      </c>
      <c r="H88" s="11">
        <v>10</v>
      </c>
      <c r="I88" s="20" t="s">
        <v>238</v>
      </c>
      <c r="J88" s="11" t="s">
        <v>240</v>
      </c>
      <c r="K88" s="11" t="s">
        <v>4263</v>
      </c>
      <c r="L88" s="11">
        <v>2</v>
      </c>
    </row>
    <row r="89" spans="1:12">
      <c r="A89" s="11" t="s">
        <v>77</v>
      </c>
      <c r="D89" s="11" t="s">
        <v>239</v>
      </c>
      <c r="E89" s="19" t="s">
        <v>318</v>
      </c>
      <c r="F89" s="10">
        <v>42036</v>
      </c>
      <c r="G89" s="10">
        <v>45323</v>
      </c>
      <c r="H89" s="11">
        <v>10</v>
      </c>
      <c r="I89" s="20" t="s">
        <v>238</v>
      </c>
      <c r="J89" s="11" t="s">
        <v>240</v>
      </c>
      <c r="K89" s="11" t="s">
        <v>4263</v>
      </c>
      <c r="L89" s="11">
        <v>2</v>
      </c>
    </row>
    <row r="90" spans="1:12">
      <c r="A90" s="11" t="s">
        <v>78</v>
      </c>
      <c r="D90" s="11" t="s">
        <v>239</v>
      </c>
      <c r="E90" s="19" t="s">
        <v>319</v>
      </c>
      <c r="F90" s="10">
        <v>42036</v>
      </c>
      <c r="G90" s="10">
        <v>45323</v>
      </c>
      <c r="H90" s="11">
        <v>10</v>
      </c>
      <c r="I90" s="20" t="s">
        <v>238</v>
      </c>
      <c r="J90" s="11" t="s">
        <v>240</v>
      </c>
      <c r="K90" s="11" t="s">
        <v>4263</v>
      </c>
      <c r="L90" s="11">
        <v>2</v>
      </c>
    </row>
    <row r="91" spans="1:12">
      <c r="A91" s="11" t="s">
        <v>79</v>
      </c>
      <c r="D91" s="11" t="s">
        <v>239</v>
      </c>
      <c r="E91" s="19" t="s">
        <v>320</v>
      </c>
      <c r="F91" s="10">
        <v>42036</v>
      </c>
      <c r="G91" s="10">
        <v>45323</v>
      </c>
      <c r="H91" s="11">
        <v>10</v>
      </c>
      <c r="I91" s="20" t="s">
        <v>238</v>
      </c>
      <c r="J91" s="11" t="s">
        <v>240</v>
      </c>
      <c r="K91" s="11" t="s">
        <v>4263</v>
      </c>
      <c r="L91" s="11">
        <v>2</v>
      </c>
    </row>
    <row r="92" spans="1:12">
      <c r="A92" s="11" t="s">
        <v>80</v>
      </c>
      <c r="D92" s="11" t="s">
        <v>239</v>
      </c>
      <c r="E92" s="19" t="s">
        <v>321</v>
      </c>
      <c r="F92" s="10">
        <v>42036</v>
      </c>
      <c r="G92" s="10">
        <v>45323</v>
      </c>
      <c r="H92" s="11">
        <v>10</v>
      </c>
      <c r="I92" s="20" t="s">
        <v>238</v>
      </c>
      <c r="J92" s="11" t="s">
        <v>240</v>
      </c>
      <c r="K92" s="11" t="s">
        <v>4263</v>
      </c>
      <c r="L92" s="11">
        <v>2</v>
      </c>
    </row>
    <row r="93" spans="1:12">
      <c r="A93" s="11" t="s">
        <v>81</v>
      </c>
      <c r="D93" s="11" t="s">
        <v>239</v>
      </c>
      <c r="E93" s="19" t="s">
        <v>322</v>
      </c>
      <c r="F93" s="10">
        <v>42036</v>
      </c>
      <c r="G93" s="10">
        <v>45323</v>
      </c>
      <c r="H93" s="11">
        <v>10</v>
      </c>
      <c r="I93" s="20" t="s">
        <v>238</v>
      </c>
      <c r="J93" s="11" t="s">
        <v>240</v>
      </c>
      <c r="K93" s="11" t="s">
        <v>4263</v>
      </c>
      <c r="L93" s="11">
        <v>2</v>
      </c>
    </row>
    <row r="94" spans="1:12">
      <c r="A94" s="11" t="s">
        <v>82</v>
      </c>
      <c r="D94" s="11" t="s">
        <v>239</v>
      </c>
      <c r="E94" s="19" t="s">
        <v>323</v>
      </c>
      <c r="F94" s="10">
        <v>42036</v>
      </c>
      <c r="G94" s="10">
        <v>45323</v>
      </c>
      <c r="H94" s="11">
        <v>10</v>
      </c>
      <c r="I94" s="20" t="s">
        <v>238</v>
      </c>
      <c r="J94" s="11" t="s">
        <v>240</v>
      </c>
      <c r="K94" s="11" t="s">
        <v>4263</v>
      </c>
      <c r="L94" s="11">
        <v>2</v>
      </c>
    </row>
    <row r="95" spans="1:12">
      <c r="A95" s="11" t="s">
        <v>83</v>
      </c>
      <c r="D95" s="11" t="s">
        <v>239</v>
      </c>
      <c r="E95" s="19" t="s">
        <v>324</v>
      </c>
      <c r="F95" s="10">
        <v>42036</v>
      </c>
      <c r="G95" s="10">
        <v>45323</v>
      </c>
      <c r="H95" s="11">
        <v>10</v>
      </c>
      <c r="I95" s="20" t="s">
        <v>238</v>
      </c>
      <c r="J95" s="11" t="s">
        <v>240</v>
      </c>
      <c r="K95" s="11" t="s">
        <v>4263</v>
      </c>
      <c r="L95" s="11">
        <v>2</v>
      </c>
    </row>
    <row r="96" spans="1:12">
      <c r="A96" s="11" t="s">
        <v>84</v>
      </c>
      <c r="D96" s="11" t="s">
        <v>239</v>
      </c>
      <c r="E96" s="19" t="s">
        <v>325</v>
      </c>
      <c r="F96" s="10">
        <v>42036</v>
      </c>
      <c r="G96" s="10">
        <v>45323</v>
      </c>
      <c r="H96" s="11">
        <v>10</v>
      </c>
      <c r="I96" s="20" t="s">
        <v>238</v>
      </c>
      <c r="J96" s="11" t="s">
        <v>240</v>
      </c>
      <c r="K96" s="11" t="s">
        <v>4263</v>
      </c>
      <c r="L96" s="11">
        <v>2</v>
      </c>
    </row>
    <row r="97" spans="1:12">
      <c r="A97" s="11" t="s">
        <v>85</v>
      </c>
      <c r="D97" s="11" t="s">
        <v>239</v>
      </c>
      <c r="E97" s="19" t="s">
        <v>326</v>
      </c>
      <c r="F97" s="10">
        <v>42036</v>
      </c>
      <c r="G97" s="10">
        <v>45323</v>
      </c>
      <c r="H97" s="11">
        <v>10</v>
      </c>
      <c r="I97" s="20" t="s">
        <v>238</v>
      </c>
      <c r="J97" s="11" t="s">
        <v>240</v>
      </c>
      <c r="K97" s="11" t="s">
        <v>4263</v>
      </c>
      <c r="L97" s="11">
        <v>2</v>
      </c>
    </row>
    <row r="98" spans="1:12">
      <c r="A98" s="11" t="s">
        <v>86</v>
      </c>
      <c r="D98" s="11" t="s">
        <v>239</v>
      </c>
      <c r="E98" s="19" t="s">
        <v>327</v>
      </c>
      <c r="F98" s="10">
        <v>42036</v>
      </c>
      <c r="G98" s="10">
        <v>45323</v>
      </c>
      <c r="H98" s="11">
        <v>10</v>
      </c>
      <c r="I98" s="20" t="s">
        <v>238</v>
      </c>
      <c r="J98" s="11" t="s">
        <v>240</v>
      </c>
      <c r="K98" s="11" t="s">
        <v>4263</v>
      </c>
      <c r="L98" s="11">
        <v>2</v>
      </c>
    </row>
    <row r="99" spans="1:12">
      <c r="A99" s="11" t="s">
        <v>87</v>
      </c>
      <c r="D99" s="11" t="s">
        <v>239</v>
      </c>
      <c r="E99" s="19" t="s">
        <v>328</v>
      </c>
      <c r="F99" s="10">
        <v>42036</v>
      </c>
      <c r="G99" s="10">
        <v>45323</v>
      </c>
      <c r="H99" s="11">
        <v>10</v>
      </c>
      <c r="I99" s="20" t="s">
        <v>238</v>
      </c>
      <c r="J99" s="11" t="s">
        <v>240</v>
      </c>
      <c r="K99" s="11" t="s">
        <v>4263</v>
      </c>
      <c r="L99" s="11">
        <v>2</v>
      </c>
    </row>
    <row r="100" spans="1:12">
      <c r="A100" s="11" t="s">
        <v>88</v>
      </c>
      <c r="D100" s="11" t="s">
        <v>239</v>
      </c>
      <c r="E100" s="19" t="s">
        <v>329</v>
      </c>
      <c r="F100" s="10">
        <v>42036</v>
      </c>
      <c r="G100" s="10">
        <v>45323</v>
      </c>
      <c r="H100" s="11">
        <v>10</v>
      </c>
      <c r="I100" s="20" t="s">
        <v>238</v>
      </c>
      <c r="J100" s="11" t="s">
        <v>240</v>
      </c>
      <c r="K100" s="11" t="s">
        <v>4263</v>
      </c>
      <c r="L100" s="11">
        <v>2</v>
      </c>
    </row>
    <row r="101" spans="1:12">
      <c r="A101" s="11" t="s">
        <v>89</v>
      </c>
      <c r="D101" s="11" t="s">
        <v>239</v>
      </c>
      <c r="E101" s="19" t="s">
        <v>330</v>
      </c>
      <c r="F101" s="10">
        <v>42036</v>
      </c>
      <c r="G101" s="10">
        <v>45323</v>
      </c>
      <c r="H101" s="11">
        <v>10</v>
      </c>
      <c r="I101" s="20" t="s">
        <v>238</v>
      </c>
      <c r="J101" s="11" t="s">
        <v>240</v>
      </c>
      <c r="K101" s="11" t="s">
        <v>4263</v>
      </c>
      <c r="L101" s="11">
        <v>2</v>
      </c>
    </row>
    <row r="102" spans="1:12">
      <c r="A102" s="11" t="s">
        <v>90</v>
      </c>
      <c r="D102" s="11" t="s">
        <v>239</v>
      </c>
      <c r="E102" s="19" t="s">
        <v>331</v>
      </c>
      <c r="F102" s="10">
        <v>42036</v>
      </c>
      <c r="G102" s="10">
        <v>45323</v>
      </c>
      <c r="H102" s="11">
        <v>10</v>
      </c>
      <c r="I102" s="20" t="s">
        <v>238</v>
      </c>
      <c r="J102" s="11" t="s">
        <v>240</v>
      </c>
      <c r="K102" s="11" t="s">
        <v>4263</v>
      </c>
      <c r="L102" s="11">
        <v>2</v>
      </c>
    </row>
    <row r="103" spans="1:12">
      <c r="A103" s="11" t="s">
        <v>91</v>
      </c>
      <c r="D103" s="11" t="s">
        <v>239</v>
      </c>
      <c r="E103" s="19" t="s">
        <v>332</v>
      </c>
      <c r="F103" s="10">
        <v>42036</v>
      </c>
      <c r="G103" s="10">
        <v>45323</v>
      </c>
      <c r="H103" s="11">
        <v>10</v>
      </c>
      <c r="I103" s="20" t="s">
        <v>238</v>
      </c>
      <c r="J103" s="11" t="s">
        <v>240</v>
      </c>
      <c r="K103" s="11" t="s">
        <v>4263</v>
      </c>
      <c r="L103" s="11">
        <v>2</v>
      </c>
    </row>
    <row r="104" spans="1:12">
      <c r="A104" s="11" t="s">
        <v>92</v>
      </c>
      <c r="D104" s="11" t="s">
        <v>239</v>
      </c>
      <c r="E104" s="19" t="s">
        <v>333</v>
      </c>
      <c r="F104" s="10">
        <v>42036</v>
      </c>
      <c r="G104" s="10">
        <v>45323</v>
      </c>
      <c r="H104" s="11">
        <v>10</v>
      </c>
      <c r="I104" s="20" t="s">
        <v>238</v>
      </c>
      <c r="J104" s="11" t="s">
        <v>240</v>
      </c>
      <c r="K104" s="11" t="s">
        <v>4263</v>
      </c>
      <c r="L104" s="11">
        <v>2</v>
      </c>
    </row>
    <row r="105" spans="1:12">
      <c r="A105" s="11" t="s">
        <v>93</v>
      </c>
      <c r="D105" s="11" t="s">
        <v>239</v>
      </c>
      <c r="E105" s="19" t="s">
        <v>334</v>
      </c>
      <c r="F105" s="10">
        <v>42036</v>
      </c>
      <c r="G105" s="10">
        <v>45323</v>
      </c>
      <c r="H105" s="11">
        <v>10</v>
      </c>
      <c r="I105" s="20" t="s">
        <v>238</v>
      </c>
      <c r="J105" s="11" t="s">
        <v>240</v>
      </c>
      <c r="K105" s="11" t="s">
        <v>4263</v>
      </c>
      <c r="L105" s="11">
        <v>2</v>
      </c>
    </row>
    <row r="106" spans="1:12">
      <c r="A106" s="11" t="s">
        <v>94</v>
      </c>
      <c r="D106" s="11" t="s">
        <v>239</v>
      </c>
      <c r="E106" s="19" t="s">
        <v>335</v>
      </c>
      <c r="F106" s="10">
        <v>42036</v>
      </c>
      <c r="G106" s="10">
        <v>45323</v>
      </c>
      <c r="H106" s="11">
        <v>10</v>
      </c>
      <c r="I106" s="20" t="s">
        <v>238</v>
      </c>
      <c r="J106" s="11" t="s">
        <v>240</v>
      </c>
      <c r="K106" s="11" t="s">
        <v>4263</v>
      </c>
      <c r="L106" s="11">
        <v>2</v>
      </c>
    </row>
    <row r="107" spans="1:12">
      <c r="A107" s="11" t="s">
        <v>95</v>
      </c>
      <c r="D107" s="11" t="s">
        <v>239</v>
      </c>
      <c r="E107" s="19" t="s">
        <v>336</v>
      </c>
      <c r="F107" s="10">
        <v>42036</v>
      </c>
      <c r="G107" s="10">
        <v>45323</v>
      </c>
      <c r="H107" s="11">
        <v>10</v>
      </c>
      <c r="I107" s="20" t="s">
        <v>238</v>
      </c>
      <c r="J107" s="11" t="s">
        <v>240</v>
      </c>
      <c r="K107" s="11" t="s">
        <v>4263</v>
      </c>
      <c r="L107" s="11">
        <v>2</v>
      </c>
    </row>
    <row r="108" spans="1:12">
      <c r="A108" s="11" t="s">
        <v>96</v>
      </c>
      <c r="D108" s="11" t="s">
        <v>239</v>
      </c>
      <c r="E108" s="19" t="s">
        <v>337</v>
      </c>
      <c r="F108" s="10">
        <v>42036</v>
      </c>
      <c r="G108" s="10">
        <v>45323</v>
      </c>
      <c r="H108" s="11">
        <v>10</v>
      </c>
      <c r="I108" s="20" t="s">
        <v>238</v>
      </c>
      <c r="J108" s="11" t="s">
        <v>240</v>
      </c>
      <c r="K108" s="11" t="s">
        <v>4263</v>
      </c>
      <c r="L108" s="11">
        <v>2</v>
      </c>
    </row>
    <row r="109" spans="1:12">
      <c r="A109" s="11" t="s">
        <v>97</v>
      </c>
      <c r="D109" s="11" t="s">
        <v>239</v>
      </c>
      <c r="E109" s="19" t="s">
        <v>338</v>
      </c>
      <c r="F109" s="10">
        <v>42036</v>
      </c>
      <c r="G109" s="10">
        <v>45323</v>
      </c>
      <c r="H109" s="11">
        <v>10</v>
      </c>
      <c r="I109" s="20" t="s">
        <v>238</v>
      </c>
      <c r="J109" s="11" t="s">
        <v>240</v>
      </c>
      <c r="K109" s="11" t="s">
        <v>4263</v>
      </c>
      <c r="L109" s="11">
        <v>2</v>
      </c>
    </row>
    <row r="110" spans="1:12">
      <c r="A110" s="11" t="s">
        <v>98</v>
      </c>
      <c r="D110" s="11" t="s">
        <v>239</v>
      </c>
      <c r="E110" s="19" t="s">
        <v>339</v>
      </c>
      <c r="F110" s="10">
        <v>42036</v>
      </c>
      <c r="G110" s="10">
        <v>45323</v>
      </c>
      <c r="H110" s="11">
        <v>10</v>
      </c>
      <c r="I110" s="20" t="s">
        <v>238</v>
      </c>
      <c r="J110" s="11" t="s">
        <v>240</v>
      </c>
      <c r="K110" s="11" t="s">
        <v>4263</v>
      </c>
      <c r="L110" s="11">
        <v>2</v>
      </c>
    </row>
    <row r="111" spans="1:12">
      <c r="A111" s="11" t="s">
        <v>99</v>
      </c>
      <c r="D111" s="11" t="s">
        <v>239</v>
      </c>
      <c r="E111" s="19" t="s">
        <v>340</v>
      </c>
      <c r="F111" s="10">
        <v>42036</v>
      </c>
      <c r="G111" s="10">
        <v>45323</v>
      </c>
      <c r="H111" s="11">
        <v>10</v>
      </c>
      <c r="I111" s="20" t="s">
        <v>238</v>
      </c>
      <c r="J111" s="11" t="s">
        <v>240</v>
      </c>
      <c r="K111" s="11" t="s">
        <v>4263</v>
      </c>
      <c r="L111" s="11">
        <v>2</v>
      </c>
    </row>
    <row r="112" spans="1:12">
      <c r="A112" s="11" t="s">
        <v>100</v>
      </c>
      <c r="D112" s="11" t="s">
        <v>239</v>
      </c>
      <c r="E112" s="19" t="s">
        <v>341</v>
      </c>
      <c r="F112" s="10">
        <v>42036</v>
      </c>
      <c r="G112" s="10">
        <v>45323</v>
      </c>
      <c r="H112" s="11">
        <v>10</v>
      </c>
      <c r="I112" s="20" t="s">
        <v>238</v>
      </c>
      <c r="J112" s="11" t="s">
        <v>240</v>
      </c>
      <c r="K112" s="11" t="s">
        <v>4263</v>
      </c>
      <c r="L112" s="11">
        <v>2</v>
      </c>
    </row>
    <row r="113" spans="1:12">
      <c r="A113" s="11" t="s">
        <v>101</v>
      </c>
      <c r="D113" s="11" t="s">
        <v>239</v>
      </c>
      <c r="E113" s="19" t="s">
        <v>342</v>
      </c>
      <c r="F113" s="10">
        <v>42036</v>
      </c>
      <c r="G113" s="10">
        <v>45323</v>
      </c>
      <c r="H113" s="11">
        <v>10</v>
      </c>
      <c r="I113" s="20" t="s">
        <v>238</v>
      </c>
      <c r="J113" s="11" t="s">
        <v>240</v>
      </c>
      <c r="K113" s="11" t="s">
        <v>4263</v>
      </c>
      <c r="L113" s="11">
        <v>2</v>
      </c>
    </row>
    <row r="114" spans="1:12">
      <c r="A114" s="11" t="s">
        <v>102</v>
      </c>
      <c r="D114" s="11" t="s">
        <v>239</v>
      </c>
      <c r="E114" s="19" t="s">
        <v>343</v>
      </c>
      <c r="F114" s="10">
        <v>42036</v>
      </c>
      <c r="G114" s="10">
        <v>45323</v>
      </c>
      <c r="H114" s="11">
        <v>10</v>
      </c>
      <c r="I114" s="20" t="s">
        <v>238</v>
      </c>
      <c r="J114" s="11" t="s">
        <v>240</v>
      </c>
      <c r="K114" s="11" t="s">
        <v>4263</v>
      </c>
      <c r="L114" s="11">
        <v>2</v>
      </c>
    </row>
    <row r="115" spans="1:12">
      <c r="A115" s="11" t="s">
        <v>103</v>
      </c>
      <c r="D115" s="11" t="s">
        <v>239</v>
      </c>
      <c r="E115" s="19" t="s">
        <v>344</v>
      </c>
      <c r="F115" s="10">
        <v>42036</v>
      </c>
      <c r="G115" s="10">
        <v>45323</v>
      </c>
      <c r="H115" s="11">
        <v>10</v>
      </c>
      <c r="I115" s="20" t="s">
        <v>238</v>
      </c>
      <c r="J115" s="11" t="s">
        <v>240</v>
      </c>
      <c r="K115" s="11" t="s">
        <v>4263</v>
      </c>
      <c r="L115" s="11">
        <v>2</v>
      </c>
    </row>
    <row r="116" spans="1:12">
      <c r="A116" s="11" t="s">
        <v>104</v>
      </c>
      <c r="D116" s="11" t="s">
        <v>239</v>
      </c>
      <c r="E116" s="19" t="s">
        <v>345</v>
      </c>
      <c r="F116" s="10">
        <v>42036</v>
      </c>
      <c r="G116" s="10">
        <v>45323</v>
      </c>
      <c r="H116" s="11">
        <v>10</v>
      </c>
      <c r="I116" s="20" t="s">
        <v>238</v>
      </c>
      <c r="J116" s="11" t="s">
        <v>240</v>
      </c>
      <c r="K116" s="11" t="s">
        <v>4263</v>
      </c>
      <c r="L116" s="11">
        <v>2</v>
      </c>
    </row>
    <row r="117" spans="1:12">
      <c r="A117" s="11" t="s">
        <v>105</v>
      </c>
      <c r="D117" s="11" t="s">
        <v>239</v>
      </c>
      <c r="E117" s="19" t="s">
        <v>346</v>
      </c>
      <c r="F117" s="10">
        <v>42036</v>
      </c>
      <c r="G117" s="10">
        <v>45323</v>
      </c>
      <c r="H117" s="11">
        <v>10</v>
      </c>
      <c r="I117" s="20" t="s">
        <v>238</v>
      </c>
      <c r="J117" s="11" t="s">
        <v>240</v>
      </c>
      <c r="K117" s="11" t="s">
        <v>4263</v>
      </c>
      <c r="L117" s="11">
        <v>2</v>
      </c>
    </row>
    <row r="118" spans="1:12">
      <c r="A118" s="11" t="s">
        <v>106</v>
      </c>
      <c r="D118" s="11" t="s">
        <v>239</v>
      </c>
      <c r="E118" s="19" t="s">
        <v>347</v>
      </c>
      <c r="F118" s="10">
        <v>42036</v>
      </c>
      <c r="G118" s="10">
        <v>45323</v>
      </c>
      <c r="H118" s="11">
        <v>10</v>
      </c>
      <c r="I118" s="20" t="s">
        <v>238</v>
      </c>
      <c r="J118" s="11" t="s">
        <v>240</v>
      </c>
      <c r="K118" s="11" t="s">
        <v>4263</v>
      </c>
      <c r="L118" s="11">
        <v>2</v>
      </c>
    </row>
    <row r="119" spans="1:12">
      <c r="A119" s="11" t="s">
        <v>107</v>
      </c>
      <c r="D119" s="11" t="s">
        <v>239</v>
      </c>
      <c r="E119" s="19" t="s">
        <v>348</v>
      </c>
      <c r="F119" s="10">
        <v>42036</v>
      </c>
      <c r="G119" s="10">
        <v>45323</v>
      </c>
      <c r="H119" s="11">
        <v>10</v>
      </c>
      <c r="I119" s="20" t="s">
        <v>238</v>
      </c>
      <c r="J119" s="11" t="s">
        <v>240</v>
      </c>
      <c r="K119" s="11" t="s">
        <v>4263</v>
      </c>
      <c r="L119" s="11">
        <v>2</v>
      </c>
    </row>
    <row r="120" spans="1:12">
      <c r="A120" s="11" t="s">
        <v>108</v>
      </c>
      <c r="D120" s="11" t="s">
        <v>239</v>
      </c>
      <c r="E120" s="19" t="s">
        <v>349</v>
      </c>
      <c r="F120" s="10">
        <v>42036</v>
      </c>
      <c r="G120" s="10">
        <v>45323</v>
      </c>
      <c r="H120" s="11">
        <v>10</v>
      </c>
      <c r="I120" s="20" t="s">
        <v>238</v>
      </c>
      <c r="J120" s="11" t="s">
        <v>240</v>
      </c>
      <c r="K120" s="11" t="s">
        <v>4263</v>
      </c>
      <c r="L120" s="11">
        <v>2</v>
      </c>
    </row>
    <row r="121" spans="1:12">
      <c r="A121" s="11" t="s">
        <v>109</v>
      </c>
      <c r="D121" s="11" t="s">
        <v>239</v>
      </c>
      <c r="E121" s="19" t="s">
        <v>350</v>
      </c>
      <c r="F121" s="10">
        <v>42036</v>
      </c>
      <c r="G121" s="10">
        <v>45323</v>
      </c>
      <c r="H121" s="11">
        <v>10</v>
      </c>
      <c r="I121" s="20" t="s">
        <v>238</v>
      </c>
      <c r="J121" s="11" t="s">
        <v>240</v>
      </c>
      <c r="K121" s="11" t="s">
        <v>4263</v>
      </c>
      <c r="L121" s="11">
        <v>2</v>
      </c>
    </row>
    <row r="122" spans="1:12">
      <c r="A122" s="11" t="s">
        <v>110</v>
      </c>
      <c r="D122" s="11" t="s">
        <v>239</v>
      </c>
      <c r="E122" s="19" t="s">
        <v>351</v>
      </c>
      <c r="F122" s="10">
        <v>42036</v>
      </c>
      <c r="G122" s="10">
        <v>45323</v>
      </c>
      <c r="H122" s="11">
        <v>10</v>
      </c>
      <c r="I122" s="20" t="s">
        <v>238</v>
      </c>
      <c r="J122" s="11" t="s">
        <v>240</v>
      </c>
      <c r="K122" s="11" t="s">
        <v>4263</v>
      </c>
      <c r="L122" s="11">
        <v>2</v>
      </c>
    </row>
    <row r="123" spans="1:12">
      <c r="A123" s="11" t="s">
        <v>111</v>
      </c>
      <c r="D123" s="11" t="s">
        <v>239</v>
      </c>
      <c r="E123" s="19" t="s">
        <v>352</v>
      </c>
      <c r="F123" s="10">
        <v>42036</v>
      </c>
      <c r="G123" s="10">
        <v>45323</v>
      </c>
      <c r="H123" s="11">
        <v>10</v>
      </c>
      <c r="I123" s="20" t="s">
        <v>238</v>
      </c>
      <c r="J123" s="11" t="s">
        <v>240</v>
      </c>
      <c r="K123" s="11" t="s">
        <v>4263</v>
      </c>
      <c r="L123" s="11">
        <v>2</v>
      </c>
    </row>
    <row r="124" spans="1:12">
      <c r="A124" s="11" t="s">
        <v>112</v>
      </c>
      <c r="D124" s="11" t="s">
        <v>239</v>
      </c>
      <c r="E124" s="19" t="s">
        <v>353</v>
      </c>
      <c r="F124" s="10">
        <v>42036</v>
      </c>
      <c r="G124" s="10">
        <v>45323</v>
      </c>
      <c r="H124" s="11">
        <v>10</v>
      </c>
      <c r="I124" s="20" t="s">
        <v>238</v>
      </c>
      <c r="J124" s="11" t="s">
        <v>240</v>
      </c>
      <c r="K124" s="11" t="s">
        <v>4263</v>
      </c>
      <c r="L124" s="11">
        <v>2</v>
      </c>
    </row>
    <row r="125" spans="1:12">
      <c r="A125" s="11" t="s">
        <v>113</v>
      </c>
      <c r="D125" s="11" t="s">
        <v>239</v>
      </c>
      <c r="E125" s="19" t="s">
        <v>354</v>
      </c>
      <c r="F125" s="10">
        <v>42036</v>
      </c>
      <c r="G125" s="10">
        <v>45323</v>
      </c>
      <c r="H125" s="11">
        <v>10</v>
      </c>
      <c r="I125" s="20" t="s">
        <v>238</v>
      </c>
      <c r="J125" s="11" t="s">
        <v>240</v>
      </c>
      <c r="K125" s="11" t="s">
        <v>4263</v>
      </c>
      <c r="L125" s="11">
        <v>2</v>
      </c>
    </row>
    <row r="126" spans="1:12">
      <c r="A126" s="11" t="s">
        <v>114</v>
      </c>
      <c r="D126" s="11" t="s">
        <v>239</v>
      </c>
      <c r="E126" s="19" t="s">
        <v>355</v>
      </c>
      <c r="F126" s="10">
        <v>42036</v>
      </c>
      <c r="G126" s="10">
        <v>45323</v>
      </c>
      <c r="H126" s="11">
        <v>10</v>
      </c>
      <c r="I126" s="20" t="s">
        <v>238</v>
      </c>
      <c r="J126" s="11" t="s">
        <v>240</v>
      </c>
      <c r="K126" s="11" t="s">
        <v>4263</v>
      </c>
      <c r="L126" s="11">
        <v>2</v>
      </c>
    </row>
    <row r="127" spans="1:12">
      <c r="A127" s="11" t="s">
        <v>115</v>
      </c>
      <c r="D127" s="11" t="s">
        <v>239</v>
      </c>
      <c r="E127" s="19" t="s">
        <v>356</v>
      </c>
      <c r="F127" s="10">
        <v>42036</v>
      </c>
      <c r="G127" s="10">
        <v>45323</v>
      </c>
      <c r="H127" s="11">
        <v>10</v>
      </c>
      <c r="I127" s="20" t="s">
        <v>238</v>
      </c>
      <c r="J127" s="11" t="s">
        <v>240</v>
      </c>
      <c r="K127" s="11" t="s">
        <v>4263</v>
      </c>
      <c r="L127" s="11">
        <v>2</v>
      </c>
    </row>
    <row r="128" spans="1:12">
      <c r="A128" s="11" t="s">
        <v>116</v>
      </c>
      <c r="D128" s="11" t="s">
        <v>239</v>
      </c>
      <c r="E128" s="19" t="s">
        <v>357</v>
      </c>
      <c r="F128" s="10">
        <v>42036</v>
      </c>
      <c r="G128" s="10">
        <v>45323</v>
      </c>
      <c r="H128" s="11">
        <v>10</v>
      </c>
      <c r="I128" s="20" t="s">
        <v>238</v>
      </c>
      <c r="J128" s="11" t="s">
        <v>240</v>
      </c>
      <c r="K128" s="11" t="s">
        <v>4263</v>
      </c>
      <c r="L128" s="11">
        <v>2</v>
      </c>
    </row>
    <row r="129" spans="1:12">
      <c r="A129" s="11" t="s">
        <v>117</v>
      </c>
      <c r="D129" s="11" t="s">
        <v>239</v>
      </c>
      <c r="E129" s="19" t="s">
        <v>358</v>
      </c>
      <c r="F129" s="10">
        <v>42036</v>
      </c>
      <c r="G129" s="10">
        <v>45323</v>
      </c>
      <c r="H129" s="11">
        <v>10</v>
      </c>
      <c r="I129" s="20" t="s">
        <v>238</v>
      </c>
      <c r="J129" s="11" t="s">
        <v>240</v>
      </c>
      <c r="K129" s="11" t="s">
        <v>4263</v>
      </c>
      <c r="L129" s="11">
        <v>2</v>
      </c>
    </row>
    <row r="130" spans="1:12">
      <c r="A130" s="11" t="s">
        <v>118</v>
      </c>
      <c r="D130" s="11" t="s">
        <v>239</v>
      </c>
      <c r="E130" s="19" t="s">
        <v>359</v>
      </c>
      <c r="F130" s="10">
        <v>42036</v>
      </c>
      <c r="G130" s="10">
        <v>45323</v>
      </c>
      <c r="H130" s="11">
        <v>10</v>
      </c>
      <c r="I130" s="20" t="s">
        <v>238</v>
      </c>
      <c r="J130" s="11" t="s">
        <v>240</v>
      </c>
      <c r="K130" s="11" t="s">
        <v>4263</v>
      </c>
      <c r="L130" s="11">
        <v>2</v>
      </c>
    </row>
    <row r="131" spans="1:12">
      <c r="A131" s="11" t="s">
        <v>119</v>
      </c>
      <c r="D131" s="11" t="s">
        <v>239</v>
      </c>
      <c r="E131" s="19" t="s">
        <v>360</v>
      </c>
      <c r="F131" s="10">
        <v>42036</v>
      </c>
      <c r="G131" s="10">
        <v>45323</v>
      </c>
      <c r="H131" s="11">
        <v>10</v>
      </c>
      <c r="I131" s="20" t="s">
        <v>238</v>
      </c>
      <c r="J131" s="11" t="s">
        <v>240</v>
      </c>
      <c r="K131" s="11" t="s">
        <v>4263</v>
      </c>
      <c r="L131" s="11">
        <v>2</v>
      </c>
    </row>
    <row r="132" spans="1:12">
      <c r="A132" s="11" t="s">
        <v>120</v>
      </c>
      <c r="D132" s="11" t="s">
        <v>239</v>
      </c>
      <c r="E132" s="19" t="s">
        <v>361</v>
      </c>
      <c r="F132" s="10">
        <v>42036</v>
      </c>
      <c r="G132" s="10">
        <v>45323</v>
      </c>
      <c r="H132" s="11">
        <v>10</v>
      </c>
      <c r="I132" s="20" t="s">
        <v>238</v>
      </c>
      <c r="J132" s="11" t="s">
        <v>240</v>
      </c>
      <c r="K132" s="11" t="s">
        <v>4263</v>
      </c>
      <c r="L132" s="11">
        <v>2</v>
      </c>
    </row>
    <row r="133" spans="1:12">
      <c r="A133" s="11" t="s">
        <v>121</v>
      </c>
      <c r="D133" s="11" t="s">
        <v>239</v>
      </c>
      <c r="E133" s="19" t="s">
        <v>362</v>
      </c>
      <c r="F133" s="10">
        <v>42036</v>
      </c>
      <c r="G133" s="10">
        <v>45323</v>
      </c>
      <c r="H133" s="11">
        <v>10</v>
      </c>
      <c r="I133" s="20" t="s">
        <v>238</v>
      </c>
      <c r="J133" s="11" t="s">
        <v>240</v>
      </c>
      <c r="K133" s="11" t="s">
        <v>4263</v>
      </c>
      <c r="L133" s="11">
        <v>2</v>
      </c>
    </row>
    <row r="134" spans="1:12">
      <c r="A134" s="11" t="s">
        <v>122</v>
      </c>
      <c r="D134" s="11" t="s">
        <v>239</v>
      </c>
      <c r="E134" s="19" t="s">
        <v>363</v>
      </c>
      <c r="F134" s="10">
        <v>42036</v>
      </c>
      <c r="G134" s="10">
        <v>45323</v>
      </c>
      <c r="H134" s="11">
        <v>10</v>
      </c>
      <c r="I134" s="20" t="s">
        <v>238</v>
      </c>
      <c r="J134" s="11" t="s">
        <v>240</v>
      </c>
      <c r="K134" s="11" t="s">
        <v>4263</v>
      </c>
      <c r="L134" s="11">
        <v>2</v>
      </c>
    </row>
    <row r="135" spans="1:12">
      <c r="A135" s="11" t="s">
        <v>123</v>
      </c>
      <c r="D135" s="11" t="s">
        <v>239</v>
      </c>
      <c r="E135" s="19" t="s">
        <v>364</v>
      </c>
      <c r="F135" s="10">
        <v>42036</v>
      </c>
      <c r="G135" s="10">
        <v>45323</v>
      </c>
      <c r="H135" s="11">
        <v>10</v>
      </c>
      <c r="I135" s="20" t="s">
        <v>238</v>
      </c>
      <c r="J135" s="11" t="s">
        <v>240</v>
      </c>
      <c r="K135" s="11" t="s">
        <v>4263</v>
      </c>
      <c r="L135" s="11">
        <v>2</v>
      </c>
    </row>
    <row r="136" spans="1:12">
      <c r="A136" s="11" t="s">
        <v>124</v>
      </c>
      <c r="D136" s="11" t="s">
        <v>239</v>
      </c>
      <c r="E136" s="19" t="s">
        <v>365</v>
      </c>
      <c r="F136" s="10">
        <v>42036</v>
      </c>
      <c r="G136" s="10">
        <v>45323</v>
      </c>
      <c r="H136" s="11">
        <v>10</v>
      </c>
      <c r="I136" s="20" t="s">
        <v>238</v>
      </c>
      <c r="J136" s="11" t="s">
        <v>240</v>
      </c>
      <c r="K136" s="11" t="s">
        <v>4263</v>
      </c>
      <c r="L136" s="11">
        <v>2</v>
      </c>
    </row>
    <row r="137" spans="1:12">
      <c r="A137" s="11" t="s">
        <v>125</v>
      </c>
      <c r="D137" s="11" t="s">
        <v>239</v>
      </c>
      <c r="E137" s="19" t="s">
        <v>366</v>
      </c>
      <c r="F137" s="10">
        <v>42036</v>
      </c>
      <c r="G137" s="10">
        <v>45323</v>
      </c>
      <c r="H137" s="11">
        <v>10</v>
      </c>
      <c r="I137" s="20" t="s">
        <v>238</v>
      </c>
      <c r="J137" s="11" t="s">
        <v>240</v>
      </c>
      <c r="K137" s="11" t="s">
        <v>4263</v>
      </c>
      <c r="L137" s="11">
        <v>2</v>
      </c>
    </row>
    <row r="138" spans="1:12">
      <c r="A138" s="11" t="s">
        <v>126</v>
      </c>
      <c r="D138" s="11" t="s">
        <v>239</v>
      </c>
      <c r="E138" s="19" t="s">
        <v>367</v>
      </c>
      <c r="F138" s="10">
        <v>42036</v>
      </c>
      <c r="G138" s="10">
        <v>45323</v>
      </c>
      <c r="H138" s="11">
        <v>10</v>
      </c>
      <c r="I138" s="20" t="s">
        <v>238</v>
      </c>
      <c r="J138" s="11" t="s">
        <v>240</v>
      </c>
      <c r="K138" s="11" t="s">
        <v>4263</v>
      </c>
      <c r="L138" s="11">
        <v>2</v>
      </c>
    </row>
    <row r="139" spans="1:12">
      <c r="A139" s="11" t="s">
        <v>127</v>
      </c>
      <c r="D139" s="11" t="s">
        <v>239</v>
      </c>
      <c r="E139" s="19" t="s">
        <v>368</v>
      </c>
      <c r="F139" s="10">
        <v>42036</v>
      </c>
      <c r="G139" s="10">
        <v>45323</v>
      </c>
      <c r="H139" s="11">
        <v>10</v>
      </c>
      <c r="I139" s="20" t="s">
        <v>238</v>
      </c>
      <c r="J139" s="11" t="s">
        <v>240</v>
      </c>
      <c r="K139" s="11" t="s">
        <v>4263</v>
      </c>
      <c r="L139" s="11">
        <v>2</v>
      </c>
    </row>
    <row r="140" spans="1:12">
      <c r="A140" s="11" t="s">
        <v>128</v>
      </c>
      <c r="D140" s="11" t="s">
        <v>239</v>
      </c>
      <c r="E140" s="19" t="s">
        <v>369</v>
      </c>
      <c r="F140" s="10">
        <v>42036</v>
      </c>
      <c r="G140" s="10">
        <v>45323</v>
      </c>
      <c r="H140" s="11">
        <v>10</v>
      </c>
      <c r="I140" s="20" t="s">
        <v>238</v>
      </c>
      <c r="J140" s="11" t="s">
        <v>240</v>
      </c>
      <c r="K140" s="11" t="s">
        <v>4263</v>
      </c>
      <c r="L140" s="11">
        <v>2</v>
      </c>
    </row>
    <row r="141" spans="1:12">
      <c r="A141" s="11" t="s">
        <v>129</v>
      </c>
      <c r="D141" s="11" t="s">
        <v>239</v>
      </c>
      <c r="E141" s="19" t="s">
        <v>370</v>
      </c>
      <c r="F141" s="10">
        <v>42036</v>
      </c>
      <c r="G141" s="10">
        <v>45323</v>
      </c>
      <c r="H141" s="11">
        <v>10</v>
      </c>
      <c r="I141" s="20" t="s">
        <v>238</v>
      </c>
      <c r="J141" s="11" t="s">
        <v>240</v>
      </c>
      <c r="K141" s="11" t="s">
        <v>4263</v>
      </c>
      <c r="L141" s="11">
        <v>2</v>
      </c>
    </row>
    <row r="142" spans="1:12">
      <c r="A142" s="11" t="s">
        <v>130</v>
      </c>
      <c r="D142" s="11" t="s">
        <v>239</v>
      </c>
      <c r="E142" s="19" t="s">
        <v>371</v>
      </c>
      <c r="F142" s="10">
        <v>42036</v>
      </c>
      <c r="G142" s="10">
        <v>45323</v>
      </c>
      <c r="H142" s="11">
        <v>10</v>
      </c>
      <c r="I142" s="20" t="s">
        <v>238</v>
      </c>
      <c r="J142" s="11" t="s">
        <v>240</v>
      </c>
      <c r="K142" s="11" t="s">
        <v>4263</v>
      </c>
      <c r="L142" s="11">
        <v>2</v>
      </c>
    </row>
    <row r="143" spans="1:12">
      <c r="A143" s="11" t="s">
        <v>131</v>
      </c>
      <c r="D143" s="11" t="s">
        <v>239</v>
      </c>
      <c r="E143" s="19" t="s">
        <v>372</v>
      </c>
      <c r="F143" s="10">
        <v>42036</v>
      </c>
      <c r="G143" s="10">
        <v>45323</v>
      </c>
      <c r="H143" s="11">
        <v>10</v>
      </c>
      <c r="I143" s="20" t="s">
        <v>238</v>
      </c>
      <c r="J143" s="11" t="s">
        <v>240</v>
      </c>
      <c r="K143" s="11" t="s">
        <v>4263</v>
      </c>
      <c r="L143" s="11">
        <v>2</v>
      </c>
    </row>
    <row r="144" spans="1:12">
      <c r="A144" s="11" t="s">
        <v>132</v>
      </c>
      <c r="D144" s="11" t="s">
        <v>239</v>
      </c>
      <c r="E144" s="19" t="s">
        <v>373</v>
      </c>
      <c r="F144" s="10">
        <v>42036</v>
      </c>
      <c r="G144" s="10">
        <v>45323</v>
      </c>
      <c r="H144" s="11">
        <v>10</v>
      </c>
      <c r="I144" s="20" t="s">
        <v>238</v>
      </c>
      <c r="J144" s="11" t="s">
        <v>240</v>
      </c>
      <c r="K144" s="11" t="s">
        <v>4263</v>
      </c>
      <c r="L144" s="11">
        <v>2</v>
      </c>
    </row>
    <row r="145" spans="1:12">
      <c r="A145" s="11" t="s">
        <v>133</v>
      </c>
      <c r="D145" s="11" t="s">
        <v>239</v>
      </c>
      <c r="E145" s="19" t="s">
        <v>374</v>
      </c>
      <c r="F145" s="10">
        <v>42036</v>
      </c>
      <c r="G145" s="10">
        <v>45323</v>
      </c>
      <c r="H145" s="11">
        <v>10</v>
      </c>
      <c r="I145" s="20" t="s">
        <v>238</v>
      </c>
      <c r="J145" s="11" t="s">
        <v>240</v>
      </c>
      <c r="K145" s="11" t="s">
        <v>4263</v>
      </c>
      <c r="L145" s="11">
        <v>2</v>
      </c>
    </row>
    <row r="146" spans="1:12">
      <c r="A146" s="11" t="s">
        <v>134</v>
      </c>
      <c r="D146" s="11" t="s">
        <v>239</v>
      </c>
      <c r="E146" s="19" t="s">
        <v>375</v>
      </c>
      <c r="F146" s="10">
        <v>42036</v>
      </c>
      <c r="G146" s="10">
        <v>45323</v>
      </c>
      <c r="H146" s="11">
        <v>10</v>
      </c>
      <c r="I146" s="20" t="s">
        <v>238</v>
      </c>
      <c r="J146" s="11" t="s">
        <v>240</v>
      </c>
      <c r="K146" s="11" t="s">
        <v>4263</v>
      </c>
      <c r="L146" s="11">
        <v>2</v>
      </c>
    </row>
    <row r="147" spans="1:12">
      <c r="A147" s="11" t="s">
        <v>135</v>
      </c>
      <c r="D147" s="11" t="s">
        <v>239</v>
      </c>
      <c r="E147" s="19" t="s">
        <v>376</v>
      </c>
      <c r="F147" s="10">
        <v>42036</v>
      </c>
      <c r="G147" s="10">
        <v>45323</v>
      </c>
      <c r="H147" s="11">
        <v>10</v>
      </c>
      <c r="I147" s="20" t="s">
        <v>238</v>
      </c>
      <c r="J147" s="11" t="s">
        <v>240</v>
      </c>
      <c r="K147" s="11" t="s">
        <v>4263</v>
      </c>
      <c r="L147" s="11">
        <v>2</v>
      </c>
    </row>
    <row r="148" spans="1:12">
      <c r="A148" s="11" t="s">
        <v>136</v>
      </c>
      <c r="D148" s="11" t="s">
        <v>239</v>
      </c>
      <c r="E148" s="19" t="s">
        <v>377</v>
      </c>
      <c r="F148" s="10">
        <v>42036</v>
      </c>
      <c r="G148" s="10">
        <v>45323</v>
      </c>
      <c r="H148" s="11">
        <v>10</v>
      </c>
      <c r="I148" s="20" t="s">
        <v>238</v>
      </c>
      <c r="J148" s="11" t="s">
        <v>240</v>
      </c>
      <c r="K148" s="11" t="s">
        <v>4263</v>
      </c>
      <c r="L148" s="11">
        <v>2</v>
      </c>
    </row>
    <row r="149" spans="1:12">
      <c r="A149" s="11" t="s">
        <v>137</v>
      </c>
      <c r="D149" s="11" t="s">
        <v>239</v>
      </c>
      <c r="E149" s="19" t="s">
        <v>378</v>
      </c>
      <c r="F149" s="10">
        <v>42036</v>
      </c>
      <c r="G149" s="10">
        <v>45323</v>
      </c>
      <c r="H149" s="11">
        <v>10</v>
      </c>
      <c r="I149" s="20" t="s">
        <v>238</v>
      </c>
      <c r="J149" s="11" t="s">
        <v>240</v>
      </c>
      <c r="K149" s="11" t="s">
        <v>4263</v>
      </c>
      <c r="L149" s="11">
        <v>2</v>
      </c>
    </row>
    <row r="150" spans="1:12">
      <c r="A150" s="11" t="s">
        <v>78</v>
      </c>
      <c r="D150" s="11" t="s">
        <v>239</v>
      </c>
      <c r="E150" s="19" t="s">
        <v>379</v>
      </c>
      <c r="F150" s="10">
        <v>42036</v>
      </c>
      <c r="G150" s="10">
        <v>45323</v>
      </c>
      <c r="H150" s="11">
        <v>10</v>
      </c>
      <c r="I150" s="20" t="s">
        <v>238</v>
      </c>
      <c r="J150" s="11" t="s">
        <v>240</v>
      </c>
      <c r="K150" s="11" t="s">
        <v>4263</v>
      </c>
      <c r="L150" s="11">
        <v>2</v>
      </c>
    </row>
    <row r="151" spans="1:12">
      <c r="A151" s="11" t="s">
        <v>79</v>
      </c>
      <c r="D151" s="11" t="s">
        <v>239</v>
      </c>
      <c r="E151" s="19" t="s">
        <v>380</v>
      </c>
      <c r="F151" s="10">
        <v>42036</v>
      </c>
      <c r="G151" s="10">
        <v>45323</v>
      </c>
      <c r="H151" s="11">
        <v>10</v>
      </c>
      <c r="I151" s="20" t="s">
        <v>238</v>
      </c>
      <c r="J151" s="11" t="s">
        <v>240</v>
      </c>
      <c r="K151" s="11" t="s">
        <v>4263</v>
      </c>
      <c r="L151" s="11">
        <v>2</v>
      </c>
    </row>
    <row r="152" spans="1:12">
      <c r="A152" s="11" t="s">
        <v>80</v>
      </c>
      <c r="D152" s="11" t="s">
        <v>239</v>
      </c>
      <c r="E152" s="19" t="s">
        <v>381</v>
      </c>
      <c r="F152" s="10">
        <v>42036</v>
      </c>
      <c r="G152" s="10">
        <v>45323</v>
      </c>
      <c r="H152" s="11">
        <v>10</v>
      </c>
      <c r="I152" s="20" t="s">
        <v>238</v>
      </c>
      <c r="J152" s="11" t="s">
        <v>240</v>
      </c>
      <c r="K152" s="11" t="s">
        <v>4263</v>
      </c>
      <c r="L152" s="11">
        <v>2</v>
      </c>
    </row>
    <row r="153" spans="1:12">
      <c r="A153" s="11" t="s">
        <v>81</v>
      </c>
      <c r="D153" s="11" t="s">
        <v>239</v>
      </c>
      <c r="E153" s="19" t="s">
        <v>382</v>
      </c>
      <c r="F153" s="10">
        <v>42036</v>
      </c>
      <c r="G153" s="10">
        <v>45323</v>
      </c>
      <c r="H153" s="11">
        <v>10</v>
      </c>
      <c r="I153" s="20" t="s">
        <v>238</v>
      </c>
      <c r="J153" s="11" t="s">
        <v>240</v>
      </c>
      <c r="K153" s="11" t="s">
        <v>4263</v>
      </c>
      <c r="L153" s="11">
        <v>2</v>
      </c>
    </row>
    <row r="154" spans="1:12">
      <c r="A154" s="11" t="s">
        <v>82</v>
      </c>
      <c r="D154" s="11" t="s">
        <v>239</v>
      </c>
      <c r="E154" s="19" t="s">
        <v>383</v>
      </c>
      <c r="F154" s="10">
        <v>42036</v>
      </c>
      <c r="G154" s="10">
        <v>45323</v>
      </c>
      <c r="H154" s="11">
        <v>10</v>
      </c>
      <c r="I154" s="20" t="s">
        <v>238</v>
      </c>
      <c r="J154" s="11" t="s">
        <v>240</v>
      </c>
      <c r="K154" s="11" t="s">
        <v>4263</v>
      </c>
      <c r="L154" s="11">
        <v>2</v>
      </c>
    </row>
    <row r="155" spans="1:12">
      <c r="A155" s="11" t="s">
        <v>83</v>
      </c>
      <c r="D155" s="11" t="s">
        <v>239</v>
      </c>
      <c r="E155" s="19" t="s">
        <v>384</v>
      </c>
      <c r="F155" s="10">
        <v>42036</v>
      </c>
      <c r="G155" s="10">
        <v>45323</v>
      </c>
      <c r="H155" s="11">
        <v>10</v>
      </c>
      <c r="I155" s="20" t="s">
        <v>238</v>
      </c>
      <c r="J155" s="11" t="s">
        <v>240</v>
      </c>
      <c r="K155" s="11" t="s">
        <v>4263</v>
      </c>
      <c r="L155" s="11">
        <v>2</v>
      </c>
    </row>
    <row r="156" spans="1:12">
      <c r="A156" s="11" t="s">
        <v>84</v>
      </c>
      <c r="D156" s="11" t="s">
        <v>239</v>
      </c>
      <c r="E156" s="19" t="s">
        <v>385</v>
      </c>
      <c r="F156" s="10">
        <v>42036</v>
      </c>
      <c r="G156" s="10">
        <v>45323</v>
      </c>
      <c r="H156" s="11">
        <v>10</v>
      </c>
      <c r="I156" s="20" t="s">
        <v>238</v>
      </c>
      <c r="J156" s="11" t="s">
        <v>240</v>
      </c>
      <c r="K156" s="11" t="s">
        <v>4263</v>
      </c>
      <c r="L156" s="11">
        <v>2</v>
      </c>
    </row>
    <row r="157" spans="1:12">
      <c r="A157" s="11" t="s">
        <v>85</v>
      </c>
      <c r="D157" s="11" t="s">
        <v>239</v>
      </c>
      <c r="E157" s="19" t="s">
        <v>386</v>
      </c>
      <c r="F157" s="10">
        <v>42036</v>
      </c>
      <c r="G157" s="10">
        <v>45323</v>
      </c>
      <c r="H157" s="11">
        <v>10</v>
      </c>
      <c r="I157" s="20" t="s">
        <v>238</v>
      </c>
      <c r="J157" s="11" t="s">
        <v>240</v>
      </c>
      <c r="K157" s="11" t="s">
        <v>4263</v>
      </c>
      <c r="L157" s="11">
        <v>2</v>
      </c>
    </row>
    <row r="158" spans="1:12">
      <c r="A158" s="11" t="s">
        <v>86</v>
      </c>
      <c r="D158" s="11" t="s">
        <v>239</v>
      </c>
      <c r="E158" s="19" t="s">
        <v>387</v>
      </c>
      <c r="F158" s="10">
        <v>42036</v>
      </c>
      <c r="G158" s="10">
        <v>45323</v>
      </c>
      <c r="H158" s="11">
        <v>10</v>
      </c>
      <c r="I158" s="20" t="s">
        <v>238</v>
      </c>
      <c r="J158" s="11" t="s">
        <v>240</v>
      </c>
      <c r="K158" s="11" t="s">
        <v>4263</v>
      </c>
      <c r="L158" s="11">
        <v>2</v>
      </c>
    </row>
    <row r="159" spans="1:12">
      <c r="A159" s="11" t="s">
        <v>138</v>
      </c>
      <c r="D159" s="11" t="s">
        <v>239</v>
      </c>
      <c r="E159" s="19" t="s">
        <v>388</v>
      </c>
      <c r="F159" s="10">
        <v>42036</v>
      </c>
      <c r="G159" s="10">
        <v>45323</v>
      </c>
      <c r="H159" s="11">
        <v>10</v>
      </c>
      <c r="I159" s="20" t="s">
        <v>238</v>
      </c>
      <c r="J159" s="11" t="s">
        <v>240</v>
      </c>
      <c r="K159" s="11" t="s">
        <v>4263</v>
      </c>
      <c r="L159" s="11">
        <v>2</v>
      </c>
    </row>
    <row r="160" spans="1:12">
      <c r="A160" s="11" t="s">
        <v>139</v>
      </c>
      <c r="D160" s="11" t="s">
        <v>239</v>
      </c>
      <c r="E160" s="19" t="s">
        <v>389</v>
      </c>
      <c r="F160" s="10">
        <v>42036</v>
      </c>
      <c r="G160" s="10">
        <v>45323</v>
      </c>
      <c r="H160" s="11">
        <v>10</v>
      </c>
      <c r="I160" s="20" t="s">
        <v>238</v>
      </c>
      <c r="J160" s="11" t="s">
        <v>240</v>
      </c>
      <c r="K160" s="11" t="s">
        <v>4263</v>
      </c>
      <c r="L160" s="11">
        <v>2</v>
      </c>
    </row>
    <row r="161" spans="1:12">
      <c r="A161" s="11" t="s">
        <v>140</v>
      </c>
      <c r="D161" s="11" t="s">
        <v>239</v>
      </c>
      <c r="E161" s="19" t="s">
        <v>390</v>
      </c>
      <c r="F161" s="10">
        <v>42036</v>
      </c>
      <c r="G161" s="10">
        <v>45323</v>
      </c>
      <c r="H161" s="11">
        <v>10</v>
      </c>
      <c r="I161" s="20" t="s">
        <v>238</v>
      </c>
      <c r="J161" s="11" t="s">
        <v>240</v>
      </c>
      <c r="K161" s="11" t="s">
        <v>4263</v>
      </c>
      <c r="L161" s="11">
        <v>2</v>
      </c>
    </row>
    <row r="162" spans="1:12">
      <c r="A162" s="11" t="s">
        <v>90</v>
      </c>
      <c r="D162" s="11" t="s">
        <v>239</v>
      </c>
      <c r="E162" s="19" t="s">
        <v>391</v>
      </c>
      <c r="F162" s="10">
        <v>42036</v>
      </c>
      <c r="G162" s="10">
        <v>45323</v>
      </c>
      <c r="H162" s="11">
        <v>10</v>
      </c>
      <c r="I162" s="20" t="s">
        <v>238</v>
      </c>
      <c r="J162" s="11" t="s">
        <v>240</v>
      </c>
      <c r="K162" s="11" t="s">
        <v>4263</v>
      </c>
      <c r="L162" s="11">
        <v>2</v>
      </c>
    </row>
    <row r="163" spans="1:12">
      <c r="A163" s="11" t="s">
        <v>91</v>
      </c>
      <c r="D163" s="11" t="s">
        <v>239</v>
      </c>
      <c r="E163" s="19" t="s">
        <v>392</v>
      </c>
      <c r="F163" s="10">
        <v>42036</v>
      </c>
      <c r="G163" s="10">
        <v>45323</v>
      </c>
      <c r="H163" s="11">
        <v>10</v>
      </c>
      <c r="I163" s="20" t="s">
        <v>238</v>
      </c>
      <c r="J163" s="11" t="s">
        <v>240</v>
      </c>
      <c r="K163" s="11" t="s">
        <v>4263</v>
      </c>
      <c r="L163" s="11">
        <v>2</v>
      </c>
    </row>
    <row r="164" spans="1:12">
      <c r="A164" s="11" t="s">
        <v>92</v>
      </c>
      <c r="D164" s="11" t="s">
        <v>239</v>
      </c>
      <c r="E164" s="19" t="s">
        <v>393</v>
      </c>
      <c r="F164" s="10">
        <v>42036</v>
      </c>
      <c r="G164" s="10">
        <v>45323</v>
      </c>
      <c r="H164" s="11">
        <v>10</v>
      </c>
      <c r="I164" s="20" t="s">
        <v>238</v>
      </c>
      <c r="J164" s="11" t="s">
        <v>240</v>
      </c>
      <c r="K164" s="11" t="s">
        <v>4263</v>
      </c>
      <c r="L164" s="11">
        <v>2</v>
      </c>
    </row>
    <row r="165" spans="1:12">
      <c r="A165" s="11" t="s">
        <v>93</v>
      </c>
      <c r="D165" s="11" t="s">
        <v>239</v>
      </c>
      <c r="E165" s="19" t="s">
        <v>394</v>
      </c>
      <c r="F165" s="10">
        <v>42036</v>
      </c>
      <c r="G165" s="10">
        <v>45323</v>
      </c>
      <c r="H165" s="11">
        <v>10</v>
      </c>
      <c r="I165" s="20" t="s">
        <v>238</v>
      </c>
      <c r="J165" s="11" t="s">
        <v>240</v>
      </c>
      <c r="K165" s="11" t="s">
        <v>4263</v>
      </c>
      <c r="L165" s="11">
        <v>2</v>
      </c>
    </row>
    <row r="166" spans="1:12">
      <c r="A166" s="11" t="s">
        <v>94</v>
      </c>
      <c r="D166" s="11" t="s">
        <v>239</v>
      </c>
      <c r="E166" s="19" t="s">
        <v>395</v>
      </c>
      <c r="F166" s="10">
        <v>42036</v>
      </c>
      <c r="G166" s="10">
        <v>45323</v>
      </c>
      <c r="H166" s="11">
        <v>10</v>
      </c>
      <c r="I166" s="20" t="s">
        <v>238</v>
      </c>
      <c r="J166" s="11" t="s">
        <v>240</v>
      </c>
      <c r="K166" s="11" t="s">
        <v>4263</v>
      </c>
      <c r="L166" s="11">
        <v>2</v>
      </c>
    </row>
    <row r="167" spans="1:12">
      <c r="A167" s="11" t="s">
        <v>95</v>
      </c>
      <c r="D167" s="11" t="s">
        <v>239</v>
      </c>
      <c r="E167" s="19" t="s">
        <v>396</v>
      </c>
      <c r="F167" s="10">
        <v>42036</v>
      </c>
      <c r="G167" s="10">
        <v>45323</v>
      </c>
      <c r="H167" s="11">
        <v>10</v>
      </c>
      <c r="I167" s="20" t="s">
        <v>238</v>
      </c>
      <c r="J167" s="11" t="s">
        <v>240</v>
      </c>
      <c r="K167" s="11" t="s">
        <v>4263</v>
      </c>
      <c r="L167" s="11">
        <v>2</v>
      </c>
    </row>
    <row r="168" spans="1:12">
      <c r="A168" s="11" t="s">
        <v>96</v>
      </c>
      <c r="D168" s="11" t="s">
        <v>239</v>
      </c>
      <c r="E168" s="19" t="s">
        <v>397</v>
      </c>
      <c r="F168" s="10">
        <v>42036</v>
      </c>
      <c r="G168" s="10">
        <v>45323</v>
      </c>
      <c r="H168" s="11">
        <v>10</v>
      </c>
      <c r="I168" s="20" t="s">
        <v>238</v>
      </c>
      <c r="J168" s="11" t="s">
        <v>240</v>
      </c>
      <c r="K168" s="11" t="s">
        <v>4263</v>
      </c>
      <c r="L168" s="11">
        <v>2</v>
      </c>
    </row>
    <row r="169" spans="1:12">
      <c r="A169" s="11" t="s">
        <v>97</v>
      </c>
      <c r="D169" s="11" t="s">
        <v>239</v>
      </c>
      <c r="E169" s="19" t="s">
        <v>398</v>
      </c>
      <c r="F169" s="10">
        <v>42036</v>
      </c>
      <c r="G169" s="10">
        <v>45323</v>
      </c>
      <c r="H169" s="11">
        <v>10</v>
      </c>
      <c r="I169" s="20" t="s">
        <v>238</v>
      </c>
      <c r="J169" s="11" t="s">
        <v>240</v>
      </c>
      <c r="K169" s="11" t="s">
        <v>4263</v>
      </c>
      <c r="L169" s="11">
        <v>2</v>
      </c>
    </row>
    <row r="170" spans="1:12">
      <c r="A170" s="11" t="s">
        <v>98</v>
      </c>
      <c r="D170" s="11" t="s">
        <v>239</v>
      </c>
      <c r="E170" s="19" t="s">
        <v>399</v>
      </c>
      <c r="F170" s="10">
        <v>42036</v>
      </c>
      <c r="G170" s="10">
        <v>45323</v>
      </c>
      <c r="H170" s="11">
        <v>10</v>
      </c>
      <c r="I170" s="20" t="s">
        <v>238</v>
      </c>
      <c r="J170" s="11" t="s">
        <v>240</v>
      </c>
      <c r="K170" s="11" t="s">
        <v>4263</v>
      </c>
      <c r="L170" s="11">
        <v>2</v>
      </c>
    </row>
    <row r="171" spans="1:12">
      <c r="A171" s="11" t="s">
        <v>99</v>
      </c>
      <c r="D171" s="11" t="s">
        <v>239</v>
      </c>
      <c r="E171" s="19" t="s">
        <v>400</v>
      </c>
      <c r="F171" s="10">
        <v>42036</v>
      </c>
      <c r="G171" s="10">
        <v>45323</v>
      </c>
      <c r="H171" s="11">
        <v>10</v>
      </c>
      <c r="I171" s="20" t="s">
        <v>238</v>
      </c>
      <c r="J171" s="11" t="s">
        <v>240</v>
      </c>
      <c r="K171" s="11" t="s">
        <v>4263</v>
      </c>
      <c r="L171" s="11">
        <v>2</v>
      </c>
    </row>
    <row r="172" spans="1:12">
      <c r="A172" s="11" t="s">
        <v>100</v>
      </c>
      <c r="D172" s="11" t="s">
        <v>239</v>
      </c>
      <c r="E172" s="19" t="s">
        <v>401</v>
      </c>
      <c r="F172" s="10">
        <v>42036</v>
      </c>
      <c r="G172" s="10">
        <v>45323</v>
      </c>
      <c r="H172" s="11">
        <v>10</v>
      </c>
      <c r="I172" s="20" t="s">
        <v>238</v>
      </c>
      <c r="J172" s="11" t="s">
        <v>240</v>
      </c>
      <c r="K172" s="11" t="s">
        <v>4263</v>
      </c>
      <c r="L172" s="11">
        <v>2</v>
      </c>
    </row>
    <row r="173" spans="1:12">
      <c r="A173" s="11" t="s">
        <v>101</v>
      </c>
      <c r="D173" s="11" t="s">
        <v>239</v>
      </c>
      <c r="E173" s="19" t="s">
        <v>402</v>
      </c>
      <c r="F173" s="10">
        <v>42036</v>
      </c>
      <c r="G173" s="10">
        <v>45323</v>
      </c>
      <c r="H173" s="11">
        <v>10</v>
      </c>
      <c r="I173" s="20" t="s">
        <v>238</v>
      </c>
      <c r="J173" s="11" t="s">
        <v>240</v>
      </c>
      <c r="K173" s="11" t="s">
        <v>4263</v>
      </c>
      <c r="L173" s="11">
        <v>2</v>
      </c>
    </row>
    <row r="174" spans="1:12">
      <c r="A174" s="11" t="s">
        <v>141</v>
      </c>
      <c r="D174" s="11" t="s">
        <v>239</v>
      </c>
      <c r="E174" s="19" t="s">
        <v>403</v>
      </c>
      <c r="F174" s="10">
        <v>42036</v>
      </c>
      <c r="G174" s="10">
        <v>45323</v>
      </c>
      <c r="H174" s="11">
        <v>10</v>
      </c>
      <c r="I174" s="20" t="s">
        <v>238</v>
      </c>
      <c r="J174" s="11" t="s">
        <v>240</v>
      </c>
      <c r="K174" s="11" t="s">
        <v>4263</v>
      </c>
      <c r="L174" s="11">
        <v>2</v>
      </c>
    </row>
    <row r="175" spans="1:12">
      <c r="A175" s="11" t="s">
        <v>142</v>
      </c>
      <c r="D175" s="11" t="s">
        <v>239</v>
      </c>
      <c r="E175" s="19" t="s">
        <v>404</v>
      </c>
      <c r="F175" s="10">
        <v>42036</v>
      </c>
      <c r="G175" s="10">
        <v>45323</v>
      </c>
      <c r="H175" s="11">
        <v>10</v>
      </c>
      <c r="I175" s="20" t="s">
        <v>238</v>
      </c>
      <c r="J175" s="11" t="s">
        <v>240</v>
      </c>
      <c r="K175" s="11" t="s">
        <v>4263</v>
      </c>
      <c r="L175" s="11">
        <v>2</v>
      </c>
    </row>
    <row r="176" spans="1:12">
      <c r="A176" s="11" t="s">
        <v>143</v>
      </c>
      <c r="D176" s="11" t="s">
        <v>239</v>
      </c>
      <c r="E176" s="19" t="s">
        <v>405</v>
      </c>
      <c r="F176" s="10">
        <v>42036</v>
      </c>
      <c r="G176" s="10">
        <v>45323</v>
      </c>
      <c r="H176" s="11">
        <v>10</v>
      </c>
      <c r="I176" s="20" t="s">
        <v>238</v>
      </c>
      <c r="J176" s="11" t="s">
        <v>240</v>
      </c>
      <c r="K176" s="11" t="s">
        <v>4263</v>
      </c>
      <c r="L176" s="11">
        <v>2</v>
      </c>
    </row>
    <row r="177" spans="1:12">
      <c r="A177" s="11" t="s">
        <v>144</v>
      </c>
      <c r="D177" s="11" t="s">
        <v>239</v>
      </c>
      <c r="E177" s="19" t="s">
        <v>406</v>
      </c>
      <c r="F177" s="10">
        <v>42036</v>
      </c>
      <c r="G177" s="10">
        <v>45323</v>
      </c>
      <c r="H177" s="11">
        <v>10</v>
      </c>
      <c r="I177" s="20" t="s">
        <v>238</v>
      </c>
      <c r="J177" s="11" t="s">
        <v>240</v>
      </c>
      <c r="K177" s="11" t="s">
        <v>4263</v>
      </c>
      <c r="L177" s="11">
        <v>2</v>
      </c>
    </row>
    <row r="178" spans="1:12">
      <c r="A178" s="11" t="s">
        <v>145</v>
      </c>
      <c r="D178" s="11" t="s">
        <v>239</v>
      </c>
      <c r="E178" s="19" t="s">
        <v>407</v>
      </c>
      <c r="F178" s="10">
        <v>42036</v>
      </c>
      <c r="G178" s="10">
        <v>45323</v>
      </c>
      <c r="H178" s="11">
        <v>10</v>
      </c>
      <c r="I178" s="20" t="s">
        <v>238</v>
      </c>
      <c r="J178" s="11" t="s">
        <v>240</v>
      </c>
      <c r="K178" s="11" t="s">
        <v>4263</v>
      </c>
      <c r="L178" s="11">
        <v>2</v>
      </c>
    </row>
    <row r="179" spans="1:12">
      <c r="A179" s="11" t="s">
        <v>146</v>
      </c>
      <c r="D179" s="11" t="s">
        <v>239</v>
      </c>
      <c r="E179" s="19" t="s">
        <v>408</v>
      </c>
      <c r="F179" s="10">
        <v>42036</v>
      </c>
      <c r="G179" s="10">
        <v>45323</v>
      </c>
      <c r="H179" s="11">
        <v>10</v>
      </c>
      <c r="I179" s="20" t="s">
        <v>238</v>
      </c>
      <c r="J179" s="11" t="s">
        <v>240</v>
      </c>
      <c r="K179" s="11" t="s">
        <v>4263</v>
      </c>
      <c r="L179" s="11">
        <v>2</v>
      </c>
    </row>
    <row r="180" spans="1:12">
      <c r="A180" s="11" t="s">
        <v>147</v>
      </c>
      <c r="D180" s="11" t="s">
        <v>239</v>
      </c>
      <c r="E180" s="19" t="s">
        <v>409</v>
      </c>
      <c r="F180" s="10">
        <v>42036</v>
      </c>
      <c r="G180" s="10">
        <v>45323</v>
      </c>
      <c r="H180" s="11">
        <v>10</v>
      </c>
      <c r="I180" s="20" t="s">
        <v>238</v>
      </c>
      <c r="J180" s="11" t="s">
        <v>240</v>
      </c>
      <c r="K180" s="11" t="s">
        <v>4263</v>
      </c>
      <c r="L180" s="11">
        <v>2</v>
      </c>
    </row>
    <row r="181" spans="1:12">
      <c r="A181" s="11" t="s">
        <v>148</v>
      </c>
      <c r="D181" s="11" t="s">
        <v>239</v>
      </c>
      <c r="E181" s="19" t="s">
        <v>410</v>
      </c>
      <c r="F181" s="10">
        <v>42036</v>
      </c>
      <c r="G181" s="10">
        <v>45323</v>
      </c>
      <c r="H181" s="11">
        <v>10</v>
      </c>
      <c r="I181" s="20" t="s">
        <v>238</v>
      </c>
      <c r="J181" s="11" t="s">
        <v>240</v>
      </c>
      <c r="K181" s="11" t="s">
        <v>4263</v>
      </c>
      <c r="L181" s="11">
        <v>2</v>
      </c>
    </row>
    <row r="182" spans="1:12">
      <c r="A182" s="11" t="s">
        <v>149</v>
      </c>
      <c r="D182" s="11" t="s">
        <v>239</v>
      </c>
      <c r="E182" s="19" t="s">
        <v>411</v>
      </c>
      <c r="F182" s="10">
        <v>42036</v>
      </c>
      <c r="G182" s="10">
        <v>45323</v>
      </c>
      <c r="H182" s="11">
        <v>10</v>
      </c>
      <c r="I182" s="20" t="s">
        <v>238</v>
      </c>
      <c r="J182" s="11" t="s">
        <v>240</v>
      </c>
      <c r="K182" s="11" t="s">
        <v>4263</v>
      </c>
      <c r="L182" s="11">
        <v>2</v>
      </c>
    </row>
    <row r="183" spans="1:12">
      <c r="A183" s="11" t="s">
        <v>150</v>
      </c>
      <c r="D183" s="11" t="s">
        <v>239</v>
      </c>
      <c r="E183" s="19" t="s">
        <v>412</v>
      </c>
      <c r="F183" s="10">
        <v>42036</v>
      </c>
      <c r="G183" s="10">
        <v>45323</v>
      </c>
      <c r="H183" s="11">
        <v>10</v>
      </c>
      <c r="I183" s="20" t="s">
        <v>238</v>
      </c>
      <c r="J183" s="11" t="s">
        <v>240</v>
      </c>
      <c r="K183" s="11" t="s">
        <v>4263</v>
      </c>
      <c r="L183" s="11">
        <v>2</v>
      </c>
    </row>
    <row r="184" spans="1:12">
      <c r="A184" s="11" t="s">
        <v>151</v>
      </c>
      <c r="D184" s="11" t="s">
        <v>239</v>
      </c>
      <c r="E184" s="19" t="s">
        <v>413</v>
      </c>
      <c r="F184" s="10">
        <v>42036</v>
      </c>
      <c r="G184" s="10">
        <v>45323</v>
      </c>
      <c r="H184" s="11">
        <v>10</v>
      </c>
      <c r="I184" s="20" t="s">
        <v>238</v>
      </c>
      <c r="J184" s="11" t="s">
        <v>240</v>
      </c>
      <c r="K184" s="11" t="s">
        <v>4263</v>
      </c>
      <c r="L184" s="11">
        <v>2</v>
      </c>
    </row>
    <row r="185" spans="1:12">
      <c r="A185" s="11" t="s">
        <v>152</v>
      </c>
      <c r="D185" s="11" t="s">
        <v>239</v>
      </c>
      <c r="E185" s="19" t="s">
        <v>414</v>
      </c>
      <c r="F185" s="10">
        <v>42036</v>
      </c>
      <c r="G185" s="10">
        <v>45323</v>
      </c>
      <c r="H185" s="11">
        <v>10</v>
      </c>
      <c r="I185" s="20" t="s">
        <v>238</v>
      </c>
      <c r="J185" s="11" t="s">
        <v>240</v>
      </c>
      <c r="K185" s="11" t="s">
        <v>4263</v>
      </c>
      <c r="L185" s="11">
        <v>2</v>
      </c>
    </row>
    <row r="186" spans="1:12">
      <c r="A186" s="11" t="s">
        <v>153</v>
      </c>
      <c r="D186" s="11" t="s">
        <v>239</v>
      </c>
      <c r="E186" s="19" t="s">
        <v>415</v>
      </c>
      <c r="F186" s="10">
        <v>42036</v>
      </c>
      <c r="G186" s="10">
        <v>45323</v>
      </c>
      <c r="H186" s="11">
        <v>10</v>
      </c>
      <c r="I186" s="20" t="s">
        <v>238</v>
      </c>
      <c r="J186" s="11" t="s">
        <v>240</v>
      </c>
      <c r="K186" s="11" t="s">
        <v>4263</v>
      </c>
      <c r="L186" s="11">
        <v>2</v>
      </c>
    </row>
    <row r="187" spans="1:12">
      <c r="A187" s="11" t="s">
        <v>154</v>
      </c>
      <c r="D187" s="11" t="s">
        <v>239</v>
      </c>
      <c r="E187" s="19" t="s">
        <v>416</v>
      </c>
      <c r="F187" s="10">
        <v>42036</v>
      </c>
      <c r="G187" s="10">
        <v>45323</v>
      </c>
      <c r="H187" s="11">
        <v>10</v>
      </c>
      <c r="I187" s="20" t="s">
        <v>238</v>
      </c>
      <c r="J187" s="11" t="s">
        <v>240</v>
      </c>
      <c r="K187" s="11" t="s">
        <v>4263</v>
      </c>
      <c r="L187" s="11">
        <v>2</v>
      </c>
    </row>
    <row r="188" spans="1:12">
      <c r="A188" s="11" t="s">
        <v>155</v>
      </c>
      <c r="D188" s="11" t="s">
        <v>239</v>
      </c>
      <c r="E188" s="19" t="s">
        <v>417</v>
      </c>
      <c r="F188" s="10">
        <v>42036</v>
      </c>
      <c r="G188" s="10">
        <v>45323</v>
      </c>
      <c r="H188" s="11">
        <v>10</v>
      </c>
      <c r="I188" s="20" t="s">
        <v>238</v>
      </c>
      <c r="J188" s="11" t="s">
        <v>240</v>
      </c>
      <c r="K188" s="11" t="s">
        <v>4263</v>
      </c>
      <c r="L188" s="11">
        <v>2</v>
      </c>
    </row>
    <row r="189" spans="1:12">
      <c r="A189" s="11" t="s">
        <v>156</v>
      </c>
      <c r="D189" s="11" t="s">
        <v>239</v>
      </c>
      <c r="E189" s="19" t="s">
        <v>418</v>
      </c>
      <c r="F189" s="10">
        <v>42036</v>
      </c>
      <c r="G189" s="10">
        <v>45323</v>
      </c>
      <c r="H189" s="11">
        <v>10</v>
      </c>
      <c r="I189" s="20" t="s">
        <v>238</v>
      </c>
      <c r="J189" s="11" t="s">
        <v>240</v>
      </c>
      <c r="K189" s="11" t="s">
        <v>4263</v>
      </c>
      <c r="L189" s="11">
        <v>2</v>
      </c>
    </row>
    <row r="190" spans="1:12">
      <c r="A190" s="11" t="s">
        <v>157</v>
      </c>
      <c r="D190" s="11" t="s">
        <v>239</v>
      </c>
      <c r="E190" s="19" t="s">
        <v>419</v>
      </c>
      <c r="F190" s="10">
        <v>42036</v>
      </c>
      <c r="G190" s="10">
        <v>45323</v>
      </c>
      <c r="H190" s="11">
        <v>10</v>
      </c>
      <c r="I190" s="20" t="s">
        <v>238</v>
      </c>
      <c r="J190" s="11" t="s">
        <v>240</v>
      </c>
      <c r="K190" s="11" t="s">
        <v>4263</v>
      </c>
      <c r="L190" s="11">
        <v>2</v>
      </c>
    </row>
    <row r="191" spans="1:12">
      <c r="A191" s="11" t="s">
        <v>158</v>
      </c>
      <c r="D191" s="11" t="s">
        <v>239</v>
      </c>
      <c r="E191" s="19" t="s">
        <v>420</v>
      </c>
      <c r="F191" s="10">
        <v>42036</v>
      </c>
      <c r="G191" s="10">
        <v>45323</v>
      </c>
      <c r="H191" s="11">
        <v>10</v>
      </c>
      <c r="I191" s="20" t="s">
        <v>238</v>
      </c>
      <c r="J191" s="11" t="s">
        <v>240</v>
      </c>
      <c r="K191" s="11" t="s">
        <v>4263</v>
      </c>
      <c r="L191" s="11">
        <v>2</v>
      </c>
    </row>
    <row r="192" spans="1:12">
      <c r="A192" s="11" t="s">
        <v>159</v>
      </c>
      <c r="D192" s="11" t="s">
        <v>239</v>
      </c>
      <c r="E192" s="19" t="s">
        <v>421</v>
      </c>
      <c r="F192" s="10">
        <v>42036</v>
      </c>
      <c r="G192" s="10">
        <v>45323</v>
      </c>
      <c r="H192" s="11">
        <v>10</v>
      </c>
      <c r="I192" s="20" t="s">
        <v>238</v>
      </c>
      <c r="J192" s="11" t="s">
        <v>240</v>
      </c>
      <c r="K192" s="11" t="s">
        <v>4263</v>
      </c>
      <c r="L192" s="11">
        <v>2</v>
      </c>
    </row>
    <row r="193" spans="1:12">
      <c r="A193" s="11" t="s">
        <v>160</v>
      </c>
      <c r="D193" s="11" t="s">
        <v>239</v>
      </c>
      <c r="E193" s="19" t="s">
        <v>422</v>
      </c>
      <c r="F193" s="10">
        <v>42036</v>
      </c>
      <c r="G193" s="10">
        <v>45323</v>
      </c>
      <c r="H193" s="11">
        <v>10</v>
      </c>
      <c r="I193" s="20" t="s">
        <v>238</v>
      </c>
      <c r="J193" s="11" t="s">
        <v>240</v>
      </c>
      <c r="K193" s="11" t="s">
        <v>4263</v>
      </c>
      <c r="L193" s="11">
        <v>2</v>
      </c>
    </row>
    <row r="194" spans="1:12">
      <c r="A194" s="11" t="s">
        <v>161</v>
      </c>
      <c r="D194" s="11" t="s">
        <v>239</v>
      </c>
      <c r="E194" s="19" t="s">
        <v>423</v>
      </c>
      <c r="F194" s="10">
        <v>42036</v>
      </c>
      <c r="G194" s="10">
        <v>45323</v>
      </c>
      <c r="H194" s="11">
        <v>10</v>
      </c>
      <c r="I194" s="20" t="s">
        <v>238</v>
      </c>
      <c r="J194" s="11" t="s">
        <v>240</v>
      </c>
      <c r="K194" s="11" t="s">
        <v>4263</v>
      </c>
      <c r="L194" s="11">
        <v>2</v>
      </c>
    </row>
    <row r="195" spans="1:12">
      <c r="A195" s="11" t="s">
        <v>162</v>
      </c>
      <c r="D195" s="11" t="s">
        <v>239</v>
      </c>
      <c r="E195" s="19" t="s">
        <v>424</v>
      </c>
      <c r="F195" s="10">
        <v>42036</v>
      </c>
      <c r="G195" s="10">
        <v>45323</v>
      </c>
      <c r="H195" s="11">
        <v>10</v>
      </c>
      <c r="I195" s="20" t="s">
        <v>238</v>
      </c>
      <c r="J195" s="11" t="s">
        <v>240</v>
      </c>
      <c r="K195" s="11" t="s">
        <v>4263</v>
      </c>
      <c r="L195" s="11">
        <v>2</v>
      </c>
    </row>
    <row r="196" spans="1:12">
      <c r="A196" s="11" t="s">
        <v>163</v>
      </c>
      <c r="D196" s="11" t="s">
        <v>239</v>
      </c>
      <c r="E196" s="19" t="s">
        <v>425</v>
      </c>
      <c r="F196" s="10">
        <v>42036</v>
      </c>
      <c r="G196" s="10">
        <v>45323</v>
      </c>
      <c r="H196" s="11">
        <v>10</v>
      </c>
      <c r="I196" s="20" t="s">
        <v>238</v>
      </c>
      <c r="J196" s="11" t="s">
        <v>240</v>
      </c>
      <c r="K196" s="11" t="s">
        <v>4263</v>
      </c>
      <c r="L196" s="11">
        <v>2</v>
      </c>
    </row>
    <row r="197" spans="1:12">
      <c r="A197" s="11" t="s">
        <v>164</v>
      </c>
      <c r="D197" s="11" t="s">
        <v>239</v>
      </c>
      <c r="E197" s="19" t="s">
        <v>426</v>
      </c>
      <c r="F197" s="10">
        <v>42036</v>
      </c>
      <c r="G197" s="10">
        <v>45323</v>
      </c>
      <c r="H197" s="11">
        <v>10</v>
      </c>
      <c r="I197" s="20" t="s">
        <v>238</v>
      </c>
      <c r="J197" s="11" t="s">
        <v>240</v>
      </c>
      <c r="K197" s="11" t="s">
        <v>4263</v>
      </c>
      <c r="L197" s="11">
        <v>2</v>
      </c>
    </row>
    <row r="198" spans="1:12">
      <c r="A198" s="11" t="s">
        <v>165</v>
      </c>
      <c r="D198" s="11" t="s">
        <v>239</v>
      </c>
      <c r="E198" s="19" t="s">
        <v>427</v>
      </c>
      <c r="F198" s="10">
        <v>42036</v>
      </c>
      <c r="G198" s="10">
        <v>45323</v>
      </c>
      <c r="H198" s="11">
        <v>10</v>
      </c>
      <c r="I198" s="20" t="s">
        <v>238</v>
      </c>
      <c r="J198" s="11" t="s">
        <v>240</v>
      </c>
      <c r="K198" s="11" t="s">
        <v>4263</v>
      </c>
      <c r="L198" s="11">
        <v>2</v>
      </c>
    </row>
    <row r="199" spans="1:12">
      <c r="A199" s="11" t="s">
        <v>166</v>
      </c>
      <c r="D199" s="11" t="s">
        <v>239</v>
      </c>
      <c r="E199" s="19" t="s">
        <v>428</v>
      </c>
      <c r="F199" s="10">
        <v>42036</v>
      </c>
      <c r="G199" s="10">
        <v>45323</v>
      </c>
      <c r="H199" s="11">
        <v>10</v>
      </c>
      <c r="I199" s="20" t="s">
        <v>238</v>
      </c>
      <c r="J199" s="11" t="s">
        <v>240</v>
      </c>
      <c r="K199" s="11" t="s">
        <v>4263</v>
      </c>
      <c r="L199" s="11">
        <v>2</v>
      </c>
    </row>
    <row r="200" spans="1:12">
      <c r="A200" s="11" t="s">
        <v>167</v>
      </c>
      <c r="D200" s="11" t="s">
        <v>239</v>
      </c>
      <c r="E200" s="19" t="s">
        <v>429</v>
      </c>
      <c r="F200" s="10">
        <v>42036</v>
      </c>
      <c r="G200" s="10">
        <v>45323</v>
      </c>
      <c r="H200" s="11">
        <v>10</v>
      </c>
      <c r="I200" s="20" t="s">
        <v>238</v>
      </c>
      <c r="J200" s="11" t="s">
        <v>240</v>
      </c>
      <c r="K200" s="11" t="s">
        <v>4263</v>
      </c>
      <c r="L200" s="11">
        <v>2</v>
      </c>
    </row>
    <row r="201" spans="1:12">
      <c r="A201" s="11" t="s">
        <v>168</v>
      </c>
      <c r="D201" s="11" t="s">
        <v>239</v>
      </c>
      <c r="E201" s="19" t="s">
        <v>430</v>
      </c>
      <c r="F201" s="10">
        <v>42036</v>
      </c>
      <c r="G201" s="10">
        <v>45323</v>
      </c>
      <c r="H201" s="11">
        <v>10</v>
      </c>
      <c r="I201" s="20" t="s">
        <v>238</v>
      </c>
      <c r="J201" s="11" t="s">
        <v>240</v>
      </c>
      <c r="K201" s="11" t="s">
        <v>4263</v>
      </c>
      <c r="L201" s="11">
        <v>2</v>
      </c>
    </row>
    <row r="202" spans="1:12">
      <c r="A202" s="11" t="s">
        <v>169</v>
      </c>
      <c r="D202" s="11" t="s">
        <v>239</v>
      </c>
      <c r="E202" s="19" t="s">
        <v>431</v>
      </c>
      <c r="F202" s="10">
        <v>42036</v>
      </c>
      <c r="G202" s="10">
        <v>45323</v>
      </c>
      <c r="H202" s="11">
        <v>10</v>
      </c>
      <c r="I202" s="20" t="s">
        <v>238</v>
      </c>
      <c r="J202" s="11" t="s">
        <v>240</v>
      </c>
      <c r="K202" s="11" t="s">
        <v>4263</v>
      </c>
      <c r="L202" s="11">
        <v>2</v>
      </c>
    </row>
    <row r="203" spans="1:12">
      <c r="A203" s="11" t="s">
        <v>170</v>
      </c>
      <c r="D203" s="11" t="s">
        <v>239</v>
      </c>
      <c r="E203" s="19" t="s">
        <v>432</v>
      </c>
      <c r="F203" s="10">
        <v>42036</v>
      </c>
      <c r="G203" s="10">
        <v>45323</v>
      </c>
      <c r="H203" s="11">
        <v>10</v>
      </c>
      <c r="I203" s="20" t="s">
        <v>238</v>
      </c>
      <c r="J203" s="11" t="s">
        <v>240</v>
      </c>
      <c r="K203" s="11" t="s">
        <v>4263</v>
      </c>
      <c r="L203" s="11">
        <v>2</v>
      </c>
    </row>
    <row r="204" spans="1:12">
      <c r="A204" s="11" t="s">
        <v>171</v>
      </c>
      <c r="D204" s="11" t="s">
        <v>239</v>
      </c>
      <c r="E204" s="19" t="s">
        <v>433</v>
      </c>
      <c r="F204" s="10">
        <v>42036</v>
      </c>
      <c r="G204" s="10">
        <v>45323</v>
      </c>
      <c r="H204" s="11">
        <v>10</v>
      </c>
      <c r="I204" s="20" t="s">
        <v>238</v>
      </c>
      <c r="J204" s="11" t="s">
        <v>240</v>
      </c>
      <c r="K204" s="11" t="s">
        <v>4263</v>
      </c>
      <c r="L204" s="11">
        <v>2</v>
      </c>
    </row>
    <row r="205" spans="1:12">
      <c r="A205" s="11" t="s">
        <v>172</v>
      </c>
      <c r="D205" s="11" t="s">
        <v>239</v>
      </c>
      <c r="E205" s="19" t="s">
        <v>434</v>
      </c>
      <c r="F205" s="10">
        <v>42036</v>
      </c>
      <c r="G205" s="10">
        <v>45323</v>
      </c>
      <c r="H205" s="11">
        <v>10</v>
      </c>
      <c r="I205" s="20" t="s">
        <v>238</v>
      </c>
      <c r="J205" s="11" t="s">
        <v>240</v>
      </c>
      <c r="K205" s="11" t="s">
        <v>4263</v>
      </c>
      <c r="L205" s="11">
        <v>2</v>
      </c>
    </row>
    <row r="206" spans="1:12">
      <c r="A206" s="11" t="s">
        <v>173</v>
      </c>
      <c r="D206" s="11" t="s">
        <v>239</v>
      </c>
      <c r="E206" s="19" t="s">
        <v>435</v>
      </c>
      <c r="F206" s="10">
        <v>42036</v>
      </c>
      <c r="G206" s="10">
        <v>45323</v>
      </c>
      <c r="H206" s="11">
        <v>10</v>
      </c>
      <c r="I206" s="20" t="s">
        <v>238</v>
      </c>
      <c r="J206" s="11" t="s">
        <v>240</v>
      </c>
      <c r="K206" s="11" t="s">
        <v>4263</v>
      </c>
      <c r="L206" s="11">
        <v>2</v>
      </c>
    </row>
    <row r="207" spans="1:12">
      <c r="A207" s="11" t="s">
        <v>174</v>
      </c>
      <c r="D207" s="11" t="s">
        <v>239</v>
      </c>
      <c r="E207" s="19" t="s">
        <v>436</v>
      </c>
      <c r="F207" s="10">
        <v>42036</v>
      </c>
      <c r="G207" s="10">
        <v>45323</v>
      </c>
      <c r="H207" s="11">
        <v>10</v>
      </c>
      <c r="I207" s="20" t="s">
        <v>238</v>
      </c>
      <c r="J207" s="11" t="s">
        <v>240</v>
      </c>
      <c r="K207" s="11" t="s">
        <v>4263</v>
      </c>
      <c r="L207" s="11">
        <v>2</v>
      </c>
    </row>
    <row r="208" spans="1:12">
      <c r="A208" s="11" t="s">
        <v>175</v>
      </c>
      <c r="D208" s="11" t="s">
        <v>239</v>
      </c>
      <c r="E208" s="19" t="s">
        <v>437</v>
      </c>
      <c r="F208" s="10">
        <v>42036</v>
      </c>
      <c r="G208" s="10">
        <v>45323</v>
      </c>
      <c r="H208" s="11">
        <v>10</v>
      </c>
      <c r="I208" s="20" t="s">
        <v>238</v>
      </c>
      <c r="J208" s="11" t="s">
        <v>240</v>
      </c>
      <c r="K208" s="11" t="s">
        <v>4263</v>
      </c>
      <c r="L208" s="11">
        <v>2</v>
      </c>
    </row>
    <row r="209" spans="1:12">
      <c r="A209" s="11" t="s">
        <v>176</v>
      </c>
      <c r="D209" s="11" t="s">
        <v>239</v>
      </c>
      <c r="E209" s="19" t="s">
        <v>438</v>
      </c>
      <c r="F209" s="10">
        <v>42036</v>
      </c>
      <c r="G209" s="10">
        <v>45323</v>
      </c>
      <c r="H209" s="11">
        <v>10</v>
      </c>
      <c r="I209" s="20" t="s">
        <v>238</v>
      </c>
      <c r="J209" s="11" t="s">
        <v>240</v>
      </c>
      <c r="K209" s="11" t="s">
        <v>4263</v>
      </c>
      <c r="L209" s="11">
        <v>2</v>
      </c>
    </row>
    <row r="210" spans="1:12">
      <c r="A210" s="11" t="s">
        <v>177</v>
      </c>
      <c r="D210" s="11" t="s">
        <v>239</v>
      </c>
      <c r="E210" s="19" t="s">
        <v>439</v>
      </c>
      <c r="F210" s="10">
        <v>42036</v>
      </c>
      <c r="G210" s="10">
        <v>45323</v>
      </c>
      <c r="H210" s="11">
        <v>10</v>
      </c>
      <c r="I210" s="20" t="s">
        <v>238</v>
      </c>
      <c r="J210" s="11" t="s">
        <v>240</v>
      </c>
      <c r="K210" s="11" t="s">
        <v>4263</v>
      </c>
      <c r="L210" s="11">
        <v>2</v>
      </c>
    </row>
    <row r="211" spans="1:12">
      <c r="A211" s="11" t="s">
        <v>178</v>
      </c>
      <c r="D211" s="11" t="s">
        <v>239</v>
      </c>
      <c r="E211" s="19" t="s">
        <v>440</v>
      </c>
      <c r="F211" s="10">
        <v>42036</v>
      </c>
      <c r="G211" s="10">
        <v>45323</v>
      </c>
      <c r="H211" s="11">
        <v>10</v>
      </c>
      <c r="I211" s="20" t="s">
        <v>238</v>
      </c>
      <c r="J211" s="11" t="s">
        <v>240</v>
      </c>
      <c r="K211" s="11" t="s">
        <v>4263</v>
      </c>
      <c r="L211" s="11">
        <v>2</v>
      </c>
    </row>
    <row r="212" spans="1:12">
      <c r="A212" s="11" t="s">
        <v>179</v>
      </c>
      <c r="D212" s="11" t="s">
        <v>239</v>
      </c>
      <c r="E212" s="19" t="s">
        <v>441</v>
      </c>
      <c r="F212" s="10">
        <v>42036</v>
      </c>
      <c r="G212" s="10">
        <v>45323</v>
      </c>
      <c r="H212" s="11">
        <v>10</v>
      </c>
      <c r="I212" s="20" t="s">
        <v>238</v>
      </c>
      <c r="J212" s="11" t="s">
        <v>240</v>
      </c>
      <c r="K212" s="11" t="s">
        <v>4263</v>
      </c>
      <c r="L212" s="11">
        <v>2</v>
      </c>
    </row>
    <row r="213" spans="1:12">
      <c r="A213" s="11" t="s">
        <v>180</v>
      </c>
      <c r="D213" s="11" t="s">
        <v>239</v>
      </c>
      <c r="E213" s="19" t="s">
        <v>442</v>
      </c>
      <c r="F213" s="10">
        <v>42036</v>
      </c>
      <c r="G213" s="10">
        <v>45323</v>
      </c>
      <c r="H213" s="11">
        <v>10</v>
      </c>
      <c r="I213" s="20" t="s">
        <v>238</v>
      </c>
      <c r="J213" s="11" t="s">
        <v>240</v>
      </c>
      <c r="K213" s="11" t="s">
        <v>4263</v>
      </c>
      <c r="L213" s="11">
        <v>2</v>
      </c>
    </row>
    <row r="214" spans="1:12">
      <c r="A214" s="11" t="s">
        <v>181</v>
      </c>
      <c r="D214" s="11" t="s">
        <v>239</v>
      </c>
      <c r="E214" s="19" t="s">
        <v>443</v>
      </c>
      <c r="F214" s="10">
        <v>42036</v>
      </c>
      <c r="G214" s="10">
        <v>45323</v>
      </c>
      <c r="H214" s="11">
        <v>10</v>
      </c>
      <c r="I214" s="20" t="s">
        <v>238</v>
      </c>
      <c r="J214" s="11" t="s">
        <v>240</v>
      </c>
      <c r="K214" s="11" t="s">
        <v>4263</v>
      </c>
      <c r="L214" s="11">
        <v>2</v>
      </c>
    </row>
    <row r="215" spans="1:12">
      <c r="A215" s="11" t="s">
        <v>182</v>
      </c>
      <c r="D215" s="11" t="s">
        <v>239</v>
      </c>
      <c r="E215" s="19" t="s">
        <v>444</v>
      </c>
      <c r="F215" s="10">
        <v>42036</v>
      </c>
      <c r="G215" s="10">
        <v>45323</v>
      </c>
      <c r="H215" s="11">
        <v>10</v>
      </c>
      <c r="I215" s="20" t="s">
        <v>238</v>
      </c>
      <c r="J215" s="11" t="s">
        <v>240</v>
      </c>
      <c r="K215" s="11" t="s">
        <v>4263</v>
      </c>
      <c r="L215" s="11">
        <v>2</v>
      </c>
    </row>
    <row r="216" spans="1:12">
      <c r="A216" s="11" t="s">
        <v>183</v>
      </c>
      <c r="D216" s="11" t="s">
        <v>239</v>
      </c>
      <c r="E216" s="19" t="s">
        <v>445</v>
      </c>
      <c r="F216" s="10">
        <v>42036</v>
      </c>
      <c r="G216" s="10">
        <v>45323</v>
      </c>
      <c r="H216" s="11">
        <v>10</v>
      </c>
      <c r="I216" s="20" t="s">
        <v>238</v>
      </c>
      <c r="J216" s="11" t="s">
        <v>240</v>
      </c>
      <c r="K216" s="11" t="s">
        <v>4263</v>
      </c>
      <c r="L216" s="11">
        <v>2</v>
      </c>
    </row>
    <row r="217" spans="1:12">
      <c r="A217" s="11" t="s">
        <v>184</v>
      </c>
      <c r="D217" s="11" t="s">
        <v>239</v>
      </c>
      <c r="E217" s="19" t="s">
        <v>446</v>
      </c>
      <c r="F217" s="10">
        <v>42036</v>
      </c>
      <c r="G217" s="10">
        <v>45323</v>
      </c>
      <c r="H217" s="11">
        <v>10</v>
      </c>
      <c r="I217" s="20" t="s">
        <v>238</v>
      </c>
      <c r="J217" s="11" t="s">
        <v>240</v>
      </c>
      <c r="K217" s="11" t="s">
        <v>4263</v>
      </c>
      <c r="L217" s="11">
        <v>2</v>
      </c>
    </row>
    <row r="218" spans="1:12">
      <c r="A218" s="11" t="s">
        <v>185</v>
      </c>
      <c r="D218" s="11" t="s">
        <v>239</v>
      </c>
      <c r="E218" s="19" t="s">
        <v>447</v>
      </c>
      <c r="F218" s="10">
        <v>42036</v>
      </c>
      <c r="G218" s="10">
        <v>45323</v>
      </c>
      <c r="H218" s="11">
        <v>10</v>
      </c>
      <c r="I218" s="20" t="s">
        <v>238</v>
      </c>
      <c r="J218" s="11" t="s">
        <v>240</v>
      </c>
      <c r="K218" s="11" t="s">
        <v>4263</v>
      </c>
      <c r="L218" s="11">
        <v>2</v>
      </c>
    </row>
    <row r="219" spans="1:12">
      <c r="A219" s="11" t="s">
        <v>186</v>
      </c>
      <c r="D219" s="11" t="s">
        <v>239</v>
      </c>
      <c r="E219" s="19" t="s">
        <v>448</v>
      </c>
      <c r="F219" s="10">
        <v>42036</v>
      </c>
      <c r="G219" s="10">
        <v>45323</v>
      </c>
      <c r="H219" s="11">
        <v>10</v>
      </c>
      <c r="I219" s="20" t="s">
        <v>238</v>
      </c>
      <c r="J219" s="11" t="s">
        <v>240</v>
      </c>
      <c r="K219" s="11" t="s">
        <v>4263</v>
      </c>
      <c r="L219" s="11">
        <v>2</v>
      </c>
    </row>
    <row r="220" spans="1:12">
      <c r="A220" s="11" t="s">
        <v>187</v>
      </c>
      <c r="D220" s="11" t="s">
        <v>239</v>
      </c>
      <c r="E220" s="19" t="s">
        <v>449</v>
      </c>
      <c r="F220" s="10">
        <v>42036</v>
      </c>
      <c r="G220" s="10">
        <v>45323</v>
      </c>
      <c r="H220" s="11">
        <v>10</v>
      </c>
      <c r="I220" s="20" t="s">
        <v>238</v>
      </c>
      <c r="J220" s="11" t="s">
        <v>240</v>
      </c>
      <c r="K220" s="11" t="s">
        <v>4263</v>
      </c>
      <c r="L220" s="11">
        <v>2</v>
      </c>
    </row>
    <row r="221" spans="1:12">
      <c r="A221" s="11" t="s">
        <v>188</v>
      </c>
      <c r="D221" s="11" t="s">
        <v>239</v>
      </c>
      <c r="E221" s="19" t="s">
        <v>450</v>
      </c>
      <c r="F221" s="10">
        <v>42036</v>
      </c>
      <c r="G221" s="10">
        <v>45323</v>
      </c>
      <c r="H221" s="11">
        <v>10</v>
      </c>
      <c r="I221" s="20" t="s">
        <v>238</v>
      </c>
      <c r="J221" s="11" t="s">
        <v>240</v>
      </c>
      <c r="K221" s="11" t="s">
        <v>4263</v>
      </c>
      <c r="L221" s="11">
        <v>2</v>
      </c>
    </row>
    <row r="222" spans="1:12">
      <c r="A222" s="11" t="s">
        <v>189</v>
      </c>
      <c r="D222" s="11" t="s">
        <v>239</v>
      </c>
      <c r="E222" s="19" t="s">
        <v>451</v>
      </c>
      <c r="F222" s="10">
        <v>42036</v>
      </c>
      <c r="G222" s="10">
        <v>45323</v>
      </c>
      <c r="H222" s="11">
        <v>10</v>
      </c>
      <c r="I222" s="20" t="s">
        <v>238</v>
      </c>
      <c r="J222" s="11" t="s">
        <v>240</v>
      </c>
      <c r="K222" s="11" t="s">
        <v>4263</v>
      </c>
      <c r="L222" s="11">
        <v>2</v>
      </c>
    </row>
    <row r="223" spans="1:12">
      <c r="A223" s="11" t="s">
        <v>190</v>
      </c>
      <c r="D223" s="11" t="s">
        <v>239</v>
      </c>
      <c r="E223" s="19" t="s">
        <v>452</v>
      </c>
      <c r="F223" s="10">
        <v>42036</v>
      </c>
      <c r="G223" s="10">
        <v>45323</v>
      </c>
      <c r="H223" s="11">
        <v>10</v>
      </c>
      <c r="I223" s="20" t="s">
        <v>238</v>
      </c>
      <c r="J223" s="11" t="s">
        <v>240</v>
      </c>
      <c r="K223" s="11" t="s">
        <v>4263</v>
      </c>
      <c r="L223" s="11">
        <v>2</v>
      </c>
    </row>
    <row r="224" spans="1:12">
      <c r="A224" s="11" t="s">
        <v>191</v>
      </c>
      <c r="D224" s="11" t="s">
        <v>239</v>
      </c>
      <c r="E224" s="19" t="s">
        <v>453</v>
      </c>
      <c r="F224" s="10">
        <v>42036</v>
      </c>
      <c r="G224" s="10">
        <v>45323</v>
      </c>
      <c r="H224" s="11">
        <v>10</v>
      </c>
      <c r="I224" s="20" t="s">
        <v>238</v>
      </c>
      <c r="J224" s="11" t="s">
        <v>240</v>
      </c>
      <c r="K224" s="11" t="s">
        <v>4263</v>
      </c>
      <c r="L224" s="11">
        <v>2</v>
      </c>
    </row>
    <row r="225" spans="1:12">
      <c r="A225" s="11" t="s">
        <v>192</v>
      </c>
      <c r="D225" s="11" t="s">
        <v>239</v>
      </c>
      <c r="E225" s="19" t="s">
        <v>454</v>
      </c>
      <c r="F225" s="10">
        <v>42036</v>
      </c>
      <c r="G225" s="10">
        <v>45323</v>
      </c>
      <c r="H225" s="11">
        <v>10</v>
      </c>
      <c r="I225" s="20" t="s">
        <v>238</v>
      </c>
      <c r="J225" s="11" t="s">
        <v>240</v>
      </c>
      <c r="K225" s="11" t="s">
        <v>4263</v>
      </c>
      <c r="L225" s="11">
        <v>2</v>
      </c>
    </row>
    <row r="226" spans="1:12">
      <c r="A226" s="11" t="s">
        <v>193</v>
      </c>
      <c r="D226" s="11" t="s">
        <v>239</v>
      </c>
      <c r="E226" s="19" t="s">
        <v>455</v>
      </c>
      <c r="F226" s="10">
        <v>42036</v>
      </c>
      <c r="G226" s="10">
        <v>45323</v>
      </c>
      <c r="H226" s="11">
        <v>10</v>
      </c>
      <c r="I226" s="20" t="s">
        <v>238</v>
      </c>
      <c r="J226" s="11" t="s">
        <v>240</v>
      </c>
      <c r="K226" s="11" t="s">
        <v>4263</v>
      </c>
      <c r="L226" s="11">
        <v>2</v>
      </c>
    </row>
    <row r="227" spans="1:12">
      <c r="A227" s="11" t="s">
        <v>194</v>
      </c>
      <c r="D227" s="11" t="s">
        <v>239</v>
      </c>
      <c r="E227" s="19" t="s">
        <v>456</v>
      </c>
      <c r="F227" s="10">
        <v>42036</v>
      </c>
      <c r="G227" s="10">
        <v>45323</v>
      </c>
      <c r="H227" s="11">
        <v>10</v>
      </c>
      <c r="I227" s="20" t="s">
        <v>238</v>
      </c>
      <c r="J227" s="11" t="s">
        <v>240</v>
      </c>
      <c r="K227" s="11" t="s">
        <v>4263</v>
      </c>
      <c r="L227" s="11">
        <v>2</v>
      </c>
    </row>
    <row r="228" spans="1:12">
      <c r="A228" s="11" t="s">
        <v>195</v>
      </c>
      <c r="D228" s="11" t="s">
        <v>239</v>
      </c>
      <c r="E228" s="19" t="s">
        <v>457</v>
      </c>
      <c r="F228" s="10">
        <v>42036</v>
      </c>
      <c r="G228" s="10">
        <v>45323</v>
      </c>
      <c r="H228" s="11">
        <v>10</v>
      </c>
      <c r="I228" s="20" t="s">
        <v>238</v>
      </c>
      <c r="J228" s="11" t="s">
        <v>240</v>
      </c>
      <c r="K228" s="11" t="s">
        <v>4263</v>
      </c>
      <c r="L228" s="11">
        <v>2</v>
      </c>
    </row>
    <row r="229" spans="1:12">
      <c r="A229" s="11" t="s">
        <v>196</v>
      </c>
      <c r="D229" s="11" t="s">
        <v>239</v>
      </c>
      <c r="E229" s="19" t="s">
        <v>458</v>
      </c>
      <c r="F229" s="10">
        <v>42036</v>
      </c>
      <c r="G229" s="10">
        <v>45323</v>
      </c>
      <c r="H229" s="11">
        <v>10</v>
      </c>
      <c r="I229" s="20" t="s">
        <v>238</v>
      </c>
      <c r="J229" s="11" t="s">
        <v>240</v>
      </c>
      <c r="K229" s="11" t="s">
        <v>4263</v>
      </c>
      <c r="L229" s="11">
        <v>2</v>
      </c>
    </row>
    <row r="230" spans="1:12">
      <c r="A230" s="11" t="s">
        <v>197</v>
      </c>
      <c r="D230" s="11" t="s">
        <v>239</v>
      </c>
      <c r="E230" s="19" t="s">
        <v>459</v>
      </c>
      <c r="F230" s="10">
        <v>42036</v>
      </c>
      <c r="G230" s="10">
        <v>45323</v>
      </c>
      <c r="H230" s="11">
        <v>10</v>
      </c>
      <c r="I230" s="20" t="s">
        <v>238</v>
      </c>
      <c r="J230" s="11" t="s">
        <v>240</v>
      </c>
      <c r="K230" s="11" t="s">
        <v>4263</v>
      </c>
      <c r="L230" s="11">
        <v>2</v>
      </c>
    </row>
    <row r="231" spans="1:12">
      <c r="A231" s="11" t="s">
        <v>198</v>
      </c>
      <c r="D231" s="11" t="s">
        <v>239</v>
      </c>
      <c r="E231" s="19" t="s">
        <v>460</v>
      </c>
      <c r="F231" s="10">
        <v>42036</v>
      </c>
      <c r="G231" s="10">
        <v>45323</v>
      </c>
      <c r="H231" s="11">
        <v>10</v>
      </c>
      <c r="I231" s="20" t="s">
        <v>238</v>
      </c>
      <c r="J231" s="11" t="s">
        <v>240</v>
      </c>
      <c r="K231" s="11" t="s">
        <v>4263</v>
      </c>
      <c r="L231" s="11">
        <v>2</v>
      </c>
    </row>
    <row r="232" spans="1:12">
      <c r="A232" s="11" t="s">
        <v>199</v>
      </c>
      <c r="D232" s="11" t="s">
        <v>239</v>
      </c>
      <c r="E232" s="19" t="s">
        <v>461</v>
      </c>
      <c r="F232" s="10">
        <v>42036</v>
      </c>
      <c r="G232" s="10">
        <v>45323</v>
      </c>
      <c r="H232" s="11">
        <v>10</v>
      </c>
      <c r="I232" s="20" t="s">
        <v>238</v>
      </c>
      <c r="J232" s="11" t="s">
        <v>240</v>
      </c>
      <c r="K232" s="11" t="s">
        <v>4263</v>
      </c>
      <c r="L232" s="11">
        <v>2</v>
      </c>
    </row>
    <row r="233" spans="1:12">
      <c r="A233" s="11" t="s">
        <v>200</v>
      </c>
      <c r="D233" s="11" t="s">
        <v>239</v>
      </c>
      <c r="E233" s="19" t="s">
        <v>462</v>
      </c>
      <c r="F233" s="10">
        <v>42036</v>
      </c>
      <c r="G233" s="10">
        <v>45323</v>
      </c>
      <c r="H233" s="11">
        <v>10</v>
      </c>
      <c r="I233" s="20" t="s">
        <v>238</v>
      </c>
      <c r="J233" s="11" t="s">
        <v>240</v>
      </c>
      <c r="K233" s="11" t="s">
        <v>4263</v>
      </c>
      <c r="L233" s="11">
        <v>2</v>
      </c>
    </row>
    <row r="234" spans="1:12">
      <c r="A234" s="11" t="s">
        <v>201</v>
      </c>
      <c r="D234" s="11" t="s">
        <v>239</v>
      </c>
      <c r="E234" s="19" t="s">
        <v>463</v>
      </c>
      <c r="F234" s="10">
        <v>42036</v>
      </c>
      <c r="G234" s="10">
        <v>45323</v>
      </c>
      <c r="H234" s="11">
        <v>10</v>
      </c>
      <c r="I234" s="20" t="s">
        <v>238</v>
      </c>
      <c r="J234" s="11" t="s">
        <v>240</v>
      </c>
      <c r="K234" s="11" t="s">
        <v>4263</v>
      </c>
      <c r="L234" s="11">
        <v>2</v>
      </c>
    </row>
    <row r="235" spans="1:12">
      <c r="A235" s="11" t="s">
        <v>202</v>
      </c>
      <c r="D235" s="11" t="s">
        <v>239</v>
      </c>
      <c r="E235" s="19" t="s">
        <v>464</v>
      </c>
      <c r="F235" s="10">
        <v>42036</v>
      </c>
      <c r="G235" s="10">
        <v>45323</v>
      </c>
      <c r="H235" s="11">
        <v>10</v>
      </c>
      <c r="I235" s="20" t="s">
        <v>238</v>
      </c>
      <c r="J235" s="11" t="s">
        <v>240</v>
      </c>
      <c r="K235" s="11" t="s">
        <v>4263</v>
      </c>
      <c r="L235" s="11">
        <v>2</v>
      </c>
    </row>
    <row r="236" spans="1:12">
      <c r="A236" s="11" t="s">
        <v>203</v>
      </c>
      <c r="D236" s="11" t="s">
        <v>239</v>
      </c>
      <c r="E236" s="19" t="s">
        <v>465</v>
      </c>
      <c r="F236" s="10">
        <v>42036</v>
      </c>
      <c r="G236" s="10">
        <v>45323</v>
      </c>
      <c r="H236" s="11">
        <v>10</v>
      </c>
      <c r="I236" s="20" t="s">
        <v>238</v>
      </c>
      <c r="J236" s="11" t="s">
        <v>240</v>
      </c>
      <c r="K236" s="11" t="s">
        <v>4263</v>
      </c>
      <c r="L236" s="11">
        <v>2</v>
      </c>
    </row>
    <row r="237" spans="1:12">
      <c r="A237" s="11" t="s">
        <v>204</v>
      </c>
      <c r="D237" s="11" t="s">
        <v>239</v>
      </c>
      <c r="E237" s="19" t="s">
        <v>466</v>
      </c>
      <c r="F237" s="10">
        <v>42036</v>
      </c>
      <c r="G237" s="10">
        <v>45323</v>
      </c>
      <c r="H237" s="11">
        <v>10</v>
      </c>
      <c r="I237" s="20" t="s">
        <v>238</v>
      </c>
      <c r="J237" s="11" t="s">
        <v>240</v>
      </c>
      <c r="K237" s="11" t="s">
        <v>4263</v>
      </c>
      <c r="L237" s="11">
        <v>2</v>
      </c>
    </row>
    <row r="238" spans="1:12">
      <c r="A238" s="11" t="s">
        <v>205</v>
      </c>
      <c r="D238" s="11" t="s">
        <v>239</v>
      </c>
      <c r="E238" s="19" t="s">
        <v>467</v>
      </c>
      <c r="F238" s="10">
        <v>42036</v>
      </c>
      <c r="G238" s="10">
        <v>45323</v>
      </c>
      <c r="H238" s="11">
        <v>10</v>
      </c>
      <c r="I238" s="20" t="s">
        <v>238</v>
      </c>
      <c r="J238" s="11" t="s">
        <v>240</v>
      </c>
      <c r="K238" s="11" t="s">
        <v>4263</v>
      </c>
      <c r="L238" s="11">
        <v>2</v>
      </c>
    </row>
    <row r="239" spans="1:12">
      <c r="A239" s="11" t="s">
        <v>206</v>
      </c>
      <c r="D239" s="11" t="s">
        <v>239</v>
      </c>
      <c r="E239" s="19" t="s">
        <v>468</v>
      </c>
      <c r="F239" s="10">
        <v>42036</v>
      </c>
      <c r="G239" s="10">
        <v>45323</v>
      </c>
      <c r="H239" s="11">
        <v>10</v>
      </c>
      <c r="I239" s="20" t="s">
        <v>238</v>
      </c>
      <c r="J239" s="11" t="s">
        <v>240</v>
      </c>
      <c r="K239" s="11" t="s">
        <v>4263</v>
      </c>
      <c r="L239" s="11">
        <v>2</v>
      </c>
    </row>
    <row r="240" spans="1:12">
      <c r="A240" s="11" t="s">
        <v>207</v>
      </c>
      <c r="D240" s="11" t="s">
        <v>239</v>
      </c>
      <c r="E240" s="19" t="s">
        <v>469</v>
      </c>
      <c r="F240" s="10">
        <v>42036</v>
      </c>
      <c r="G240" s="10">
        <v>45323</v>
      </c>
      <c r="H240" s="11">
        <v>10</v>
      </c>
      <c r="I240" s="20" t="s">
        <v>238</v>
      </c>
      <c r="J240" s="11" t="s">
        <v>240</v>
      </c>
      <c r="K240" s="11" t="s">
        <v>4263</v>
      </c>
      <c r="L240" s="11">
        <v>2</v>
      </c>
    </row>
    <row r="241" spans="1:12">
      <c r="A241" s="11" t="s">
        <v>208</v>
      </c>
      <c r="D241" s="11" t="s">
        <v>239</v>
      </c>
      <c r="E241" s="19" t="s">
        <v>470</v>
      </c>
      <c r="F241" s="10">
        <v>42036</v>
      </c>
      <c r="G241" s="10">
        <v>45323</v>
      </c>
      <c r="H241" s="11">
        <v>10</v>
      </c>
      <c r="I241" s="20" t="s">
        <v>238</v>
      </c>
      <c r="J241" s="11" t="s">
        <v>240</v>
      </c>
      <c r="K241" s="11" t="s">
        <v>4263</v>
      </c>
      <c r="L241" s="11">
        <v>2</v>
      </c>
    </row>
    <row r="242" spans="1:12">
      <c r="A242" s="11" t="s">
        <v>209</v>
      </c>
      <c r="D242" s="11" t="s">
        <v>239</v>
      </c>
      <c r="E242" s="19" t="s">
        <v>471</v>
      </c>
      <c r="F242" s="10">
        <v>42036</v>
      </c>
      <c r="G242" s="10">
        <v>45323</v>
      </c>
      <c r="H242" s="11">
        <v>10</v>
      </c>
      <c r="I242" s="20" t="s">
        <v>238</v>
      </c>
      <c r="J242" s="11" t="s">
        <v>240</v>
      </c>
      <c r="K242" s="11" t="s">
        <v>4263</v>
      </c>
      <c r="L242" s="11">
        <v>2</v>
      </c>
    </row>
    <row r="243" spans="1:12">
      <c r="A243" s="11" t="s">
        <v>210</v>
      </c>
      <c r="D243" s="11" t="s">
        <v>239</v>
      </c>
      <c r="E243" s="19" t="s">
        <v>472</v>
      </c>
      <c r="F243" s="10">
        <v>42036</v>
      </c>
      <c r="G243" s="10">
        <v>45323</v>
      </c>
      <c r="H243" s="11">
        <v>10</v>
      </c>
      <c r="I243" s="20" t="s">
        <v>238</v>
      </c>
      <c r="J243" s="11" t="s">
        <v>240</v>
      </c>
      <c r="K243" s="11" t="s">
        <v>4263</v>
      </c>
      <c r="L243" s="11">
        <v>2</v>
      </c>
    </row>
    <row r="244" spans="1:12">
      <c r="A244" s="11" t="s">
        <v>211</v>
      </c>
      <c r="D244" s="11" t="s">
        <v>239</v>
      </c>
      <c r="E244" s="19" t="s">
        <v>473</v>
      </c>
      <c r="F244" s="10">
        <v>42036</v>
      </c>
      <c r="G244" s="10">
        <v>45323</v>
      </c>
      <c r="H244" s="11">
        <v>10</v>
      </c>
      <c r="I244" s="20" t="s">
        <v>238</v>
      </c>
      <c r="J244" s="11" t="s">
        <v>240</v>
      </c>
      <c r="K244" s="11" t="s">
        <v>4263</v>
      </c>
      <c r="L244" s="11">
        <v>2</v>
      </c>
    </row>
    <row r="245" spans="1:12">
      <c r="A245" s="11" t="s">
        <v>212</v>
      </c>
      <c r="D245" s="11" t="s">
        <v>239</v>
      </c>
      <c r="E245" s="19" t="s">
        <v>474</v>
      </c>
      <c r="F245" s="10">
        <v>42036</v>
      </c>
      <c r="G245" s="10">
        <v>45323</v>
      </c>
      <c r="H245" s="11">
        <v>10</v>
      </c>
      <c r="I245" s="20" t="s">
        <v>238</v>
      </c>
      <c r="J245" s="11" t="s">
        <v>240</v>
      </c>
      <c r="K245" s="11" t="s">
        <v>4263</v>
      </c>
      <c r="L245" s="11">
        <v>2</v>
      </c>
    </row>
    <row r="246" spans="1:12">
      <c r="A246" s="11" t="s">
        <v>213</v>
      </c>
      <c r="D246" s="11" t="s">
        <v>239</v>
      </c>
      <c r="E246" s="19" t="s">
        <v>475</v>
      </c>
      <c r="F246" s="10">
        <v>42036</v>
      </c>
      <c r="G246" s="10">
        <v>45323</v>
      </c>
      <c r="H246" s="11">
        <v>10</v>
      </c>
      <c r="I246" s="20" t="s">
        <v>238</v>
      </c>
      <c r="J246" s="11" t="s">
        <v>240</v>
      </c>
      <c r="K246" s="11" t="s">
        <v>4263</v>
      </c>
      <c r="L246" s="11">
        <v>2</v>
      </c>
    </row>
    <row r="247" spans="1:12">
      <c r="A247" s="11" t="s">
        <v>214</v>
      </c>
      <c r="D247" s="11" t="s">
        <v>239</v>
      </c>
      <c r="E247" s="19" t="s">
        <v>476</v>
      </c>
      <c r="F247" s="10">
        <v>42036</v>
      </c>
      <c r="G247" s="10">
        <v>45323</v>
      </c>
      <c r="H247" s="11">
        <v>10</v>
      </c>
      <c r="I247" s="20" t="s">
        <v>238</v>
      </c>
      <c r="J247" s="11" t="s">
        <v>240</v>
      </c>
      <c r="K247" s="11" t="s">
        <v>4263</v>
      </c>
      <c r="L247" s="11">
        <v>2</v>
      </c>
    </row>
    <row r="248" spans="1:12">
      <c r="A248" s="11" t="s">
        <v>215</v>
      </c>
      <c r="D248" s="11" t="s">
        <v>239</v>
      </c>
      <c r="E248" s="19" t="s">
        <v>477</v>
      </c>
      <c r="F248" s="10">
        <v>42036</v>
      </c>
      <c r="G248" s="10">
        <v>45323</v>
      </c>
      <c r="H248" s="11">
        <v>10</v>
      </c>
      <c r="I248" s="20" t="s">
        <v>238</v>
      </c>
      <c r="J248" s="11" t="s">
        <v>240</v>
      </c>
      <c r="K248" s="11" t="s">
        <v>4263</v>
      </c>
      <c r="L248" s="11">
        <v>2</v>
      </c>
    </row>
    <row r="249" spans="1:12">
      <c r="A249" s="11" t="s">
        <v>216</v>
      </c>
      <c r="D249" s="11" t="s">
        <v>239</v>
      </c>
      <c r="E249" s="19" t="s">
        <v>478</v>
      </c>
      <c r="F249" s="10">
        <v>42036</v>
      </c>
      <c r="G249" s="10">
        <v>45323</v>
      </c>
      <c r="H249" s="11">
        <v>10</v>
      </c>
      <c r="I249" s="20" t="s">
        <v>238</v>
      </c>
      <c r="J249" s="11" t="s">
        <v>240</v>
      </c>
      <c r="K249" s="11" t="s">
        <v>4263</v>
      </c>
      <c r="L249" s="11">
        <v>2</v>
      </c>
    </row>
    <row r="250" spans="1:12">
      <c r="A250" s="11" t="s">
        <v>217</v>
      </c>
      <c r="D250" s="11" t="s">
        <v>239</v>
      </c>
      <c r="E250" s="19" t="s">
        <v>479</v>
      </c>
      <c r="F250" s="10">
        <v>42036</v>
      </c>
      <c r="G250" s="10">
        <v>45323</v>
      </c>
      <c r="H250" s="11">
        <v>10</v>
      </c>
      <c r="I250" s="20" t="s">
        <v>238</v>
      </c>
      <c r="J250" s="11" t="s">
        <v>240</v>
      </c>
      <c r="K250" s="11" t="s">
        <v>4263</v>
      </c>
      <c r="L250" s="11">
        <v>2</v>
      </c>
    </row>
    <row r="251" spans="1:12">
      <c r="A251" s="11" t="s">
        <v>218</v>
      </c>
      <c r="D251" s="11" t="s">
        <v>239</v>
      </c>
      <c r="E251" s="19" t="s">
        <v>480</v>
      </c>
      <c r="F251" s="10">
        <v>42036</v>
      </c>
      <c r="G251" s="10">
        <v>45323</v>
      </c>
      <c r="H251" s="11">
        <v>10</v>
      </c>
      <c r="I251" s="20" t="s">
        <v>238</v>
      </c>
      <c r="J251" s="11" t="s">
        <v>240</v>
      </c>
      <c r="K251" s="11" t="s">
        <v>4263</v>
      </c>
      <c r="L251" s="11">
        <v>2</v>
      </c>
    </row>
    <row r="252" spans="1:12">
      <c r="A252" s="11" t="s">
        <v>219</v>
      </c>
      <c r="D252" s="11" t="s">
        <v>239</v>
      </c>
      <c r="E252" s="19" t="s">
        <v>481</v>
      </c>
      <c r="F252" s="10">
        <v>42036</v>
      </c>
      <c r="G252" s="10">
        <v>45323</v>
      </c>
      <c r="H252" s="11">
        <v>10</v>
      </c>
      <c r="I252" s="20" t="s">
        <v>238</v>
      </c>
      <c r="J252" s="11" t="s">
        <v>240</v>
      </c>
      <c r="K252" s="11" t="s">
        <v>4263</v>
      </c>
      <c r="L252" s="11">
        <v>2</v>
      </c>
    </row>
    <row r="253" spans="1:12">
      <c r="A253" s="11" t="s">
        <v>220</v>
      </c>
      <c r="D253" s="11" t="s">
        <v>239</v>
      </c>
      <c r="E253" s="19" t="s">
        <v>482</v>
      </c>
      <c r="F253" s="10">
        <v>42036</v>
      </c>
      <c r="G253" s="10">
        <v>45323</v>
      </c>
      <c r="H253" s="11">
        <v>10</v>
      </c>
      <c r="I253" s="20" t="s">
        <v>238</v>
      </c>
      <c r="J253" s="11" t="s">
        <v>240</v>
      </c>
      <c r="K253" s="11" t="s">
        <v>4263</v>
      </c>
      <c r="L253" s="11">
        <v>2</v>
      </c>
    </row>
    <row r="254" spans="1:12">
      <c r="A254" s="11" t="s">
        <v>221</v>
      </c>
      <c r="D254" s="11" t="s">
        <v>239</v>
      </c>
      <c r="E254" s="19" t="s">
        <v>483</v>
      </c>
      <c r="F254" s="10">
        <v>42036</v>
      </c>
      <c r="G254" s="10">
        <v>45323</v>
      </c>
      <c r="H254" s="11">
        <v>10</v>
      </c>
      <c r="I254" s="20" t="s">
        <v>238</v>
      </c>
      <c r="J254" s="11" t="s">
        <v>240</v>
      </c>
      <c r="K254" s="11" t="s">
        <v>4263</v>
      </c>
      <c r="L254" s="11">
        <v>2</v>
      </c>
    </row>
    <row r="255" spans="1:12">
      <c r="A255" s="11" t="s">
        <v>222</v>
      </c>
      <c r="D255" s="11" t="s">
        <v>239</v>
      </c>
      <c r="E255" s="19" t="s">
        <v>484</v>
      </c>
      <c r="F255" s="10">
        <v>42036</v>
      </c>
      <c r="G255" s="10">
        <v>45323</v>
      </c>
      <c r="H255" s="11">
        <v>10</v>
      </c>
      <c r="I255" s="20" t="s">
        <v>238</v>
      </c>
      <c r="J255" s="11" t="s">
        <v>240</v>
      </c>
      <c r="K255" s="11" t="s">
        <v>4263</v>
      </c>
      <c r="L255" s="11">
        <v>2</v>
      </c>
    </row>
    <row r="256" spans="1:12">
      <c r="A256" s="11" t="s">
        <v>223</v>
      </c>
      <c r="D256" s="11" t="s">
        <v>239</v>
      </c>
      <c r="E256" s="19" t="s">
        <v>485</v>
      </c>
      <c r="F256" s="10">
        <v>42036</v>
      </c>
      <c r="G256" s="10">
        <v>45323</v>
      </c>
      <c r="H256" s="11">
        <v>10</v>
      </c>
      <c r="I256" s="20" t="s">
        <v>238</v>
      </c>
      <c r="J256" s="11" t="s">
        <v>240</v>
      </c>
      <c r="K256" s="11" t="s">
        <v>4263</v>
      </c>
      <c r="L256" s="11">
        <v>2</v>
      </c>
    </row>
    <row r="257" spans="1:12">
      <c r="A257" s="11" t="s">
        <v>224</v>
      </c>
      <c r="D257" s="11" t="s">
        <v>239</v>
      </c>
      <c r="E257" s="19" t="s">
        <v>486</v>
      </c>
      <c r="F257" s="10">
        <v>42036</v>
      </c>
      <c r="G257" s="10">
        <v>45323</v>
      </c>
      <c r="H257" s="11">
        <v>10</v>
      </c>
      <c r="I257" s="20" t="s">
        <v>238</v>
      </c>
      <c r="J257" s="11" t="s">
        <v>240</v>
      </c>
      <c r="K257" s="11" t="s">
        <v>4263</v>
      </c>
      <c r="L257" s="11">
        <v>2</v>
      </c>
    </row>
    <row r="258" spans="1:12">
      <c r="A258" s="11" t="s">
        <v>225</v>
      </c>
      <c r="D258" s="11" t="s">
        <v>239</v>
      </c>
      <c r="E258" s="19" t="s">
        <v>487</v>
      </c>
      <c r="F258" s="10">
        <v>42036</v>
      </c>
      <c r="G258" s="10">
        <v>45323</v>
      </c>
      <c r="H258" s="11">
        <v>10</v>
      </c>
      <c r="I258" s="20" t="s">
        <v>238</v>
      </c>
      <c r="J258" s="11" t="s">
        <v>240</v>
      </c>
      <c r="K258" s="11" t="s">
        <v>4263</v>
      </c>
      <c r="L258" s="11">
        <v>2</v>
      </c>
    </row>
    <row r="259" spans="1:12">
      <c r="A259" s="11" t="s">
        <v>226</v>
      </c>
      <c r="D259" s="11" t="s">
        <v>239</v>
      </c>
      <c r="E259" s="19" t="s">
        <v>488</v>
      </c>
      <c r="F259" s="10">
        <v>42036</v>
      </c>
      <c r="G259" s="10">
        <v>45323</v>
      </c>
      <c r="H259" s="11">
        <v>10</v>
      </c>
      <c r="I259" s="20" t="s">
        <v>238</v>
      </c>
      <c r="J259" s="11" t="s">
        <v>240</v>
      </c>
      <c r="K259" s="11" t="s">
        <v>4263</v>
      </c>
      <c r="L259" s="11">
        <v>2</v>
      </c>
    </row>
    <row r="260" spans="1:12">
      <c r="A260" s="11" t="s">
        <v>227</v>
      </c>
      <c r="D260" s="11" t="s">
        <v>239</v>
      </c>
      <c r="E260" s="19" t="s">
        <v>489</v>
      </c>
      <c r="F260" s="10">
        <v>42036</v>
      </c>
      <c r="G260" s="10">
        <v>45323</v>
      </c>
      <c r="H260" s="11">
        <v>10</v>
      </c>
      <c r="I260" s="20" t="s">
        <v>238</v>
      </c>
      <c r="J260" s="11" t="s">
        <v>240</v>
      </c>
      <c r="K260" s="11" t="s">
        <v>4263</v>
      </c>
      <c r="L260" s="11">
        <v>2</v>
      </c>
    </row>
    <row r="261" spans="1:12">
      <c r="A261" s="11" t="s">
        <v>228</v>
      </c>
      <c r="D261" s="11" t="s">
        <v>239</v>
      </c>
      <c r="E261" s="19" t="s">
        <v>490</v>
      </c>
      <c r="F261" s="10">
        <v>42036</v>
      </c>
      <c r="G261" s="10">
        <v>45323</v>
      </c>
      <c r="H261" s="11">
        <v>10</v>
      </c>
      <c r="I261" s="20" t="s">
        <v>238</v>
      </c>
      <c r="J261" s="11" t="s">
        <v>240</v>
      </c>
      <c r="K261" s="11" t="s">
        <v>4263</v>
      </c>
      <c r="L261" s="11">
        <v>2</v>
      </c>
    </row>
    <row r="262" spans="1:12">
      <c r="A262" s="11" t="s">
        <v>491</v>
      </c>
      <c r="D262" s="11" t="s">
        <v>239</v>
      </c>
      <c r="E262" s="19" t="s">
        <v>699</v>
      </c>
      <c r="F262" s="10">
        <v>42036</v>
      </c>
      <c r="G262" s="10">
        <v>45323</v>
      </c>
      <c r="H262" s="11">
        <v>10</v>
      </c>
      <c r="I262" s="20" t="s">
        <v>238</v>
      </c>
      <c r="J262" s="11" t="s">
        <v>240</v>
      </c>
      <c r="K262" s="11" t="s">
        <v>4263</v>
      </c>
      <c r="L262" s="11">
        <v>2</v>
      </c>
    </row>
    <row r="263" spans="1:12">
      <c r="A263" s="11" t="s">
        <v>492</v>
      </c>
      <c r="D263" s="11" t="s">
        <v>239</v>
      </c>
      <c r="E263" s="19" t="s">
        <v>700</v>
      </c>
      <c r="F263" s="10">
        <v>42036</v>
      </c>
      <c r="G263" s="10">
        <v>45323</v>
      </c>
      <c r="H263" s="11">
        <v>10</v>
      </c>
      <c r="I263" s="20" t="s">
        <v>238</v>
      </c>
      <c r="J263" s="11" t="s">
        <v>240</v>
      </c>
      <c r="K263" s="11" t="s">
        <v>4263</v>
      </c>
      <c r="L263" s="11">
        <v>2</v>
      </c>
    </row>
    <row r="264" spans="1:12">
      <c r="A264" s="11" t="s">
        <v>493</v>
      </c>
      <c r="D264" s="11" t="s">
        <v>239</v>
      </c>
      <c r="E264" s="19" t="s">
        <v>701</v>
      </c>
      <c r="F264" s="10">
        <v>42036</v>
      </c>
      <c r="G264" s="10">
        <v>45323</v>
      </c>
      <c r="H264" s="11">
        <v>10</v>
      </c>
      <c r="I264" s="20" t="s">
        <v>238</v>
      </c>
      <c r="J264" s="11" t="s">
        <v>240</v>
      </c>
      <c r="K264" s="11" t="s">
        <v>4263</v>
      </c>
      <c r="L264" s="11">
        <v>2</v>
      </c>
    </row>
    <row r="265" spans="1:12">
      <c r="A265" s="11" t="s">
        <v>494</v>
      </c>
      <c r="D265" s="11" t="s">
        <v>239</v>
      </c>
      <c r="E265" s="19" t="s">
        <v>702</v>
      </c>
      <c r="F265" s="10">
        <v>42036</v>
      </c>
      <c r="G265" s="10">
        <v>45323</v>
      </c>
      <c r="H265" s="11">
        <v>10</v>
      </c>
      <c r="I265" s="20" t="s">
        <v>238</v>
      </c>
      <c r="J265" s="11" t="s">
        <v>240</v>
      </c>
      <c r="K265" s="11" t="s">
        <v>4263</v>
      </c>
      <c r="L265" s="11">
        <v>2</v>
      </c>
    </row>
    <row r="266" spans="1:12">
      <c r="A266" s="11" t="s">
        <v>495</v>
      </c>
      <c r="D266" s="11" t="s">
        <v>239</v>
      </c>
      <c r="E266" s="19" t="s">
        <v>703</v>
      </c>
      <c r="F266" s="10">
        <v>42036</v>
      </c>
      <c r="G266" s="10">
        <v>45323</v>
      </c>
      <c r="H266" s="11">
        <v>10</v>
      </c>
      <c r="I266" s="20" t="s">
        <v>238</v>
      </c>
      <c r="J266" s="11" t="s">
        <v>240</v>
      </c>
      <c r="K266" s="11" t="s">
        <v>4263</v>
      </c>
      <c r="L266" s="11">
        <v>2</v>
      </c>
    </row>
    <row r="267" spans="1:12">
      <c r="A267" s="11" t="s">
        <v>496</v>
      </c>
      <c r="D267" s="11" t="s">
        <v>239</v>
      </c>
      <c r="E267" s="19" t="s">
        <v>704</v>
      </c>
      <c r="F267" s="10">
        <v>42036</v>
      </c>
      <c r="G267" s="10">
        <v>45323</v>
      </c>
      <c r="H267" s="11">
        <v>10</v>
      </c>
      <c r="I267" s="20" t="s">
        <v>238</v>
      </c>
      <c r="J267" s="11" t="s">
        <v>240</v>
      </c>
      <c r="K267" s="11" t="s">
        <v>4263</v>
      </c>
      <c r="L267" s="11">
        <v>2</v>
      </c>
    </row>
    <row r="268" spans="1:12">
      <c r="A268" s="11" t="s">
        <v>497</v>
      </c>
      <c r="D268" s="11" t="s">
        <v>239</v>
      </c>
      <c r="E268" s="19" t="s">
        <v>705</v>
      </c>
      <c r="F268" s="10">
        <v>42036</v>
      </c>
      <c r="G268" s="10">
        <v>45323</v>
      </c>
      <c r="H268" s="11">
        <v>10</v>
      </c>
      <c r="I268" s="20" t="s">
        <v>238</v>
      </c>
      <c r="J268" s="11" t="s">
        <v>240</v>
      </c>
      <c r="K268" s="11" t="s">
        <v>4263</v>
      </c>
      <c r="L268" s="11">
        <v>2</v>
      </c>
    </row>
    <row r="269" spans="1:12">
      <c r="A269" s="11" t="s">
        <v>498</v>
      </c>
      <c r="D269" s="11" t="s">
        <v>239</v>
      </c>
      <c r="E269" s="19" t="s">
        <v>706</v>
      </c>
      <c r="F269" s="10">
        <v>42036</v>
      </c>
      <c r="G269" s="10">
        <v>45323</v>
      </c>
      <c r="H269" s="11">
        <v>10</v>
      </c>
      <c r="I269" s="20" t="s">
        <v>238</v>
      </c>
      <c r="J269" s="11" t="s">
        <v>240</v>
      </c>
      <c r="K269" s="11" t="s">
        <v>4263</v>
      </c>
      <c r="L269" s="11">
        <v>2</v>
      </c>
    </row>
    <row r="270" spans="1:12">
      <c r="A270" s="11" t="s">
        <v>499</v>
      </c>
      <c r="D270" s="11" t="s">
        <v>239</v>
      </c>
      <c r="E270" s="19" t="s">
        <v>707</v>
      </c>
      <c r="F270" s="10">
        <v>42036</v>
      </c>
      <c r="G270" s="10">
        <v>45323</v>
      </c>
      <c r="H270" s="11">
        <v>10</v>
      </c>
      <c r="I270" s="20" t="s">
        <v>238</v>
      </c>
      <c r="J270" s="11" t="s">
        <v>240</v>
      </c>
      <c r="K270" s="11" t="s">
        <v>4263</v>
      </c>
      <c r="L270" s="11">
        <v>2</v>
      </c>
    </row>
    <row r="271" spans="1:12">
      <c r="A271" s="11" t="s">
        <v>500</v>
      </c>
      <c r="D271" s="11" t="s">
        <v>239</v>
      </c>
      <c r="E271" s="19" t="s">
        <v>708</v>
      </c>
      <c r="F271" s="10">
        <v>42036</v>
      </c>
      <c r="G271" s="10">
        <v>45323</v>
      </c>
      <c r="H271" s="11">
        <v>10</v>
      </c>
      <c r="I271" s="20" t="s">
        <v>238</v>
      </c>
      <c r="J271" s="11" t="s">
        <v>240</v>
      </c>
      <c r="K271" s="11" t="s">
        <v>4263</v>
      </c>
      <c r="L271" s="11">
        <v>2</v>
      </c>
    </row>
    <row r="272" spans="1:12">
      <c r="A272" s="11" t="s">
        <v>501</v>
      </c>
      <c r="D272" s="11" t="s">
        <v>239</v>
      </c>
      <c r="E272" s="19" t="s">
        <v>709</v>
      </c>
      <c r="F272" s="10">
        <v>42036</v>
      </c>
      <c r="G272" s="10">
        <v>45323</v>
      </c>
      <c r="H272" s="11">
        <v>10</v>
      </c>
      <c r="I272" s="20" t="s">
        <v>238</v>
      </c>
      <c r="J272" s="11" t="s">
        <v>240</v>
      </c>
      <c r="K272" s="11" t="s">
        <v>4263</v>
      </c>
      <c r="L272" s="11">
        <v>2</v>
      </c>
    </row>
    <row r="273" spans="1:12">
      <c r="A273" s="11" t="s">
        <v>502</v>
      </c>
      <c r="D273" s="11" t="s">
        <v>239</v>
      </c>
      <c r="E273" s="19" t="s">
        <v>710</v>
      </c>
      <c r="F273" s="10">
        <v>42036</v>
      </c>
      <c r="G273" s="10">
        <v>45323</v>
      </c>
      <c r="H273" s="11">
        <v>10</v>
      </c>
      <c r="I273" s="20" t="s">
        <v>238</v>
      </c>
      <c r="J273" s="11" t="s">
        <v>240</v>
      </c>
      <c r="K273" s="11" t="s">
        <v>4263</v>
      </c>
      <c r="L273" s="11">
        <v>2</v>
      </c>
    </row>
    <row r="274" spans="1:12">
      <c r="A274" s="11" t="s">
        <v>503</v>
      </c>
      <c r="D274" s="11" t="s">
        <v>239</v>
      </c>
      <c r="E274" s="19" t="s">
        <v>711</v>
      </c>
      <c r="F274" s="10">
        <v>42036</v>
      </c>
      <c r="G274" s="10">
        <v>45323</v>
      </c>
      <c r="H274" s="11">
        <v>10</v>
      </c>
      <c r="I274" s="20" t="s">
        <v>238</v>
      </c>
      <c r="J274" s="11" t="s">
        <v>240</v>
      </c>
      <c r="K274" s="11" t="s">
        <v>4263</v>
      </c>
      <c r="L274" s="11">
        <v>2</v>
      </c>
    </row>
    <row r="275" spans="1:12">
      <c r="A275" s="11" t="s">
        <v>504</v>
      </c>
      <c r="D275" s="11" t="s">
        <v>239</v>
      </c>
      <c r="E275" s="19" t="s">
        <v>712</v>
      </c>
      <c r="F275" s="10">
        <v>42036</v>
      </c>
      <c r="G275" s="10">
        <v>45323</v>
      </c>
      <c r="H275" s="11">
        <v>10</v>
      </c>
      <c r="I275" s="20" t="s">
        <v>238</v>
      </c>
      <c r="J275" s="11" t="s">
        <v>240</v>
      </c>
      <c r="K275" s="11" t="s">
        <v>4263</v>
      </c>
      <c r="L275" s="11">
        <v>2</v>
      </c>
    </row>
    <row r="276" spans="1:12">
      <c r="A276" s="11" t="s">
        <v>505</v>
      </c>
      <c r="D276" s="11" t="s">
        <v>239</v>
      </c>
      <c r="E276" s="19" t="s">
        <v>713</v>
      </c>
      <c r="F276" s="10">
        <v>42036</v>
      </c>
      <c r="G276" s="10">
        <v>45323</v>
      </c>
      <c r="H276" s="11">
        <v>10</v>
      </c>
      <c r="I276" s="20" t="s">
        <v>238</v>
      </c>
      <c r="J276" s="11" t="s">
        <v>240</v>
      </c>
      <c r="K276" s="11" t="s">
        <v>4263</v>
      </c>
      <c r="L276" s="11">
        <v>2</v>
      </c>
    </row>
    <row r="277" spans="1:12">
      <c r="A277" s="11" t="s">
        <v>506</v>
      </c>
      <c r="D277" s="11" t="s">
        <v>239</v>
      </c>
      <c r="E277" s="19" t="s">
        <v>714</v>
      </c>
      <c r="F277" s="10">
        <v>42036</v>
      </c>
      <c r="G277" s="10">
        <v>45323</v>
      </c>
      <c r="H277" s="11">
        <v>10</v>
      </c>
      <c r="I277" s="20" t="s">
        <v>238</v>
      </c>
      <c r="J277" s="11" t="s">
        <v>240</v>
      </c>
      <c r="K277" s="11" t="s">
        <v>4263</v>
      </c>
      <c r="L277" s="11">
        <v>2</v>
      </c>
    </row>
    <row r="278" spans="1:12">
      <c r="A278" s="11" t="s">
        <v>507</v>
      </c>
      <c r="D278" s="11" t="s">
        <v>239</v>
      </c>
      <c r="E278" s="19" t="s">
        <v>715</v>
      </c>
      <c r="F278" s="10">
        <v>42036</v>
      </c>
      <c r="G278" s="10">
        <v>45323</v>
      </c>
      <c r="H278" s="11">
        <v>10</v>
      </c>
      <c r="I278" s="20" t="s">
        <v>238</v>
      </c>
      <c r="J278" s="11" t="s">
        <v>240</v>
      </c>
      <c r="K278" s="11" t="s">
        <v>4263</v>
      </c>
      <c r="L278" s="11">
        <v>2</v>
      </c>
    </row>
    <row r="279" spans="1:12">
      <c r="A279" s="11" t="s">
        <v>508</v>
      </c>
      <c r="D279" s="11" t="s">
        <v>239</v>
      </c>
      <c r="E279" s="19" t="s">
        <v>716</v>
      </c>
      <c r="F279" s="10">
        <v>42036</v>
      </c>
      <c r="G279" s="10">
        <v>45323</v>
      </c>
      <c r="H279" s="11">
        <v>10</v>
      </c>
      <c r="I279" s="20" t="s">
        <v>238</v>
      </c>
      <c r="J279" s="11" t="s">
        <v>240</v>
      </c>
      <c r="K279" s="11" t="s">
        <v>4263</v>
      </c>
      <c r="L279" s="11">
        <v>2</v>
      </c>
    </row>
    <row r="280" spans="1:12">
      <c r="A280" s="11" t="s">
        <v>509</v>
      </c>
      <c r="D280" s="11" t="s">
        <v>239</v>
      </c>
      <c r="E280" s="19" t="s">
        <v>717</v>
      </c>
      <c r="F280" s="10">
        <v>42036</v>
      </c>
      <c r="G280" s="10">
        <v>45323</v>
      </c>
      <c r="H280" s="11">
        <v>10</v>
      </c>
      <c r="I280" s="20" t="s">
        <v>238</v>
      </c>
      <c r="J280" s="11" t="s">
        <v>240</v>
      </c>
      <c r="K280" s="11" t="s">
        <v>4263</v>
      </c>
      <c r="L280" s="11">
        <v>2</v>
      </c>
    </row>
    <row r="281" spans="1:12">
      <c r="A281" s="11" t="s">
        <v>510</v>
      </c>
      <c r="D281" s="11" t="s">
        <v>239</v>
      </c>
      <c r="E281" s="19" t="s">
        <v>718</v>
      </c>
      <c r="F281" s="10">
        <v>42036</v>
      </c>
      <c r="G281" s="10">
        <v>45323</v>
      </c>
      <c r="H281" s="11">
        <v>10</v>
      </c>
      <c r="I281" s="20" t="s">
        <v>238</v>
      </c>
      <c r="J281" s="11" t="s">
        <v>240</v>
      </c>
      <c r="K281" s="11" t="s">
        <v>4263</v>
      </c>
      <c r="L281" s="11">
        <v>2</v>
      </c>
    </row>
    <row r="282" spans="1:12">
      <c r="A282" s="11" t="s">
        <v>511</v>
      </c>
      <c r="D282" s="11" t="s">
        <v>239</v>
      </c>
      <c r="E282" s="19" t="s">
        <v>719</v>
      </c>
      <c r="F282" s="10">
        <v>42036</v>
      </c>
      <c r="G282" s="10">
        <v>45323</v>
      </c>
      <c r="H282" s="11">
        <v>10</v>
      </c>
      <c r="I282" s="20" t="s">
        <v>238</v>
      </c>
      <c r="J282" s="11" t="s">
        <v>240</v>
      </c>
      <c r="K282" s="11" t="s">
        <v>4263</v>
      </c>
      <c r="L282" s="11">
        <v>2</v>
      </c>
    </row>
    <row r="283" spans="1:12">
      <c r="A283" s="11" t="s">
        <v>512</v>
      </c>
      <c r="D283" s="11" t="s">
        <v>239</v>
      </c>
      <c r="E283" s="19" t="s">
        <v>720</v>
      </c>
      <c r="F283" s="10">
        <v>42036</v>
      </c>
      <c r="G283" s="10">
        <v>45323</v>
      </c>
      <c r="H283" s="11">
        <v>10</v>
      </c>
      <c r="I283" s="20" t="s">
        <v>238</v>
      </c>
      <c r="J283" s="11" t="s">
        <v>240</v>
      </c>
      <c r="K283" s="11" t="s">
        <v>4263</v>
      </c>
      <c r="L283" s="11">
        <v>2</v>
      </c>
    </row>
    <row r="284" spans="1:12">
      <c r="A284" s="11" t="s">
        <v>513</v>
      </c>
      <c r="D284" s="11" t="s">
        <v>239</v>
      </c>
      <c r="E284" s="19" t="s">
        <v>721</v>
      </c>
      <c r="F284" s="10">
        <v>42036</v>
      </c>
      <c r="G284" s="10">
        <v>45323</v>
      </c>
      <c r="H284" s="11">
        <v>10</v>
      </c>
      <c r="I284" s="20" t="s">
        <v>238</v>
      </c>
      <c r="J284" s="11" t="s">
        <v>240</v>
      </c>
      <c r="K284" s="11" t="s">
        <v>4263</v>
      </c>
      <c r="L284" s="11">
        <v>2</v>
      </c>
    </row>
    <row r="285" spans="1:12">
      <c r="A285" s="11" t="s">
        <v>514</v>
      </c>
      <c r="D285" s="11" t="s">
        <v>239</v>
      </c>
      <c r="E285" s="19" t="s">
        <v>722</v>
      </c>
      <c r="F285" s="10">
        <v>42036</v>
      </c>
      <c r="G285" s="10">
        <v>45323</v>
      </c>
      <c r="H285" s="11">
        <v>10</v>
      </c>
      <c r="I285" s="20" t="s">
        <v>238</v>
      </c>
      <c r="J285" s="11" t="s">
        <v>240</v>
      </c>
      <c r="K285" s="11" t="s">
        <v>4263</v>
      </c>
      <c r="L285" s="11">
        <v>2</v>
      </c>
    </row>
    <row r="286" spans="1:12">
      <c r="A286" s="11" t="s">
        <v>515</v>
      </c>
      <c r="D286" s="11" t="s">
        <v>239</v>
      </c>
      <c r="E286" s="19" t="s">
        <v>723</v>
      </c>
      <c r="F286" s="10">
        <v>42036</v>
      </c>
      <c r="G286" s="10">
        <v>45323</v>
      </c>
      <c r="H286" s="11">
        <v>10</v>
      </c>
      <c r="I286" s="20" t="s">
        <v>238</v>
      </c>
      <c r="J286" s="11" t="s">
        <v>240</v>
      </c>
      <c r="K286" s="11" t="s">
        <v>4263</v>
      </c>
      <c r="L286" s="11">
        <v>2</v>
      </c>
    </row>
    <row r="287" spans="1:12">
      <c r="A287" s="11" t="s">
        <v>516</v>
      </c>
      <c r="D287" s="11" t="s">
        <v>239</v>
      </c>
      <c r="E287" s="19" t="s">
        <v>724</v>
      </c>
      <c r="F287" s="10">
        <v>42036</v>
      </c>
      <c r="G287" s="10">
        <v>45323</v>
      </c>
      <c r="H287" s="11">
        <v>10</v>
      </c>
      <c r="I287" s="20" t="s">
        <v>238</v>
      </c>
      <c r="J287" s="11" t="s">
        <v>240</v>
      </c>
      <c r="K287" s="11" t="s">
        <v>4263</v>
      </c>
      <c r="L287" s="11">
        <v>2</v>
      </c>
    </row>
    <row r="288" spans="1:12">
      <c r="A288" s="11" t="s">
        <v>517</v>
      </c>
      <c r="D288" s="11" t="s">
        <v>239</v>
      </c>
      <c r="E288" s="19" t="s">
        <v>725</v>
      </c>
      <c r="F288" s="10">
        <v>42036</v>
      </c>
      <c r="G288" s="10">
        <v>45323</v>
      </c>
      <c r="H288" s="11">
        <v>10</v>
      </c>
      <c r="I288" s="20" t="s">
        <v>238</v>
      </c>
      <c r="J288" s="11" t="s">
        <v>240</v>
      </c>
      <c r="K288" s="11" t="s">
        <v>4263</v>
      </c>
      <c r="L288" s="11">
        <v>2</v>
      </c>
    </row>
    <row r="289" spans="1:12">
      <c r="A289" s="11" t="s">
        <v>518</v>
      </c>
      <c r="D289" s="11" t="s">
        <v>239</v>
      </c>
      <c r="E289" s="19" t="s">
        <v>726</v>
      </c>
      <c r="F289" s="10">
        <v>42036</v>
      </c>
      <c r="G289" s="10">
        <v>45323</v>
      </c>
      <c r="H289" s="11">
        <v>10</v>
      </c>
      <c r="I289" s="20" t="s">
        <v>238</v>
      </c>
      <c r="J289" s="11" t="s">
        <v>240</v>
      </c>
      <c r="K289" s="11" t="s">
        <v>4263</v>
      </c>
      <c r="L289" s="11">
        <v>2</v>
      </c>
    </row>
    <row r="290" spans="1:12">
      <c r="A290" s="11" t="s">
        <v>519</v>
      </c>
      <c r="D290" s="11" t="s">
        <v>239</v>
      </c>
      <c r="E290" s="19" t="s">
        <v>727</v>
      </c>
      <c r="F290" s="10">
        <v>42036</v>
      </c>
      <c r="G290" s="10">
        <v>45323</v>
      </c>
      <c r="H290" s="11">
        <v>10</v>
      </c>
      <c r="I290" s="20" t="s">
        <v>238</v>
      </c>
      <c r="J290" s="11" t="s">
        <v>240</v>
      </c>
      <c r="K290" s="11" t="s">
        <v>4263</v>
      </c>
      <c r="L290" s="11">
        <v>2</v>
      </c>
    </row>
    <row r="291" spans="1:12">
      <c r="A291" s="11" t="s">
        <v>520</v>
      </c>
      <c r="D291" s="11" t="s">
        <v>239</v>
      </c>
      <c r="E291" s="19" t="s">
        <v>728</v>
      </c>
      <c r="F291" s="10">
        <v>42036</v>
      </c>
      <c r="G291" s="10">
        <v>45323</v>
      </c>
      <c r="H291" s="11">
        <v>10</v>
      </c>
      <c r="I291" s="20" t="s">
        <v>238</v>
      </c>
      <c r="J291" s="11" t="s">
        <v>240</v>
      </c>
      <c r="K291" s="11" t="s">
        <v>4263</v>
      </c>
      <c r="L291" s="11">
        <v>2</v>
      </c>
    </row>
    <row r="292" spans="1:12">
      <c r="A292" s="11" t="s">
        <v>521</v>
      </c>
      <c r="D292" s="11" t="s">
        <v>239</v>
      </c>
      <c r="E292" s="19" t="s">
        <v>729</v>
      </c>
      <c r="F292" s="10">
        <v>42036</v>
      </c>
      <c r="G292" s="10">
        <v>45323</v>
      </c>
      <c r="H292" s="11">
        <v>10</v>
      </c>
      <c r="I292" s="20" t="s">
        <v>238</v>
      </c>
      <c r="J292" s="11" t="s">
        <v>240</v>
      </c>
      <c r="K292" s="11" t="s">
        <v>4263</v>
      </c>
      <c r="L292" s="11">
        <v>2</v>
      </c>
    </row>
    <row r="293" spans="1:12">
      <c r="A293" s="11" t="s">
        <v>522</v>
      </c>
      <c r="D293" s="11" t="s">
        <v>239</v>
      </c>
      <c r="E293" s="19" t="s">
        <v>730</v>
      </c>
      <c r="F293" s="10">
        <v>42036</v>
      </c>
      <c r="G293" s="10">
        <v>45323</v>
      </c>
      <c r="H293" s="11">
        <v>10</v>
      </c>
      <c r="I293" s="20" t="s">
        <v>238</v>
      </c>
      <c r="J293" s="11" t="s">
        <v>240</v>
      </c>
      <c r="K293" s="11" t="s">
        <v>4263</v>
      </c>
      <c r="L293" s="11">
        <v>2</v>
      </c>
    </row>
    <row r="294" spans="1:12">
      <c r="A294" s="11" t="s">
        <v>523</v>
      </c>
      <c r="D294" s="11" t="s">
        <v>239</v>
      </c>
      <c r="E294" s="19" t="s">
        <v>731</v>
      </c>
      <c r="F294" s="10">
        <v>42036</v>
      </c>
      <c r="G294" s="10">
        <v>45323</v>
      </c>
      <c r="H294" s="11">
        <v>10</v>
      </c>
      <c r="I294" s="20" t="s">
        <v>238</v>
      </c>
      <c r="J294" s="11" t="s">
        <v>240</v>
      </c>
      <c r="K294" s="11" t="s">
        <v>4263</v>
      </c>
      <c r="L294" s="11">
        <v>2</v>
      </c>
    </row>
    <row r="295" spans="1:12">
      <c r="A295" s="11" t="s">
        <v>524</v>
      </c>
      <c r="D295" s="11" t="s">
        <v>239</v>
      </c>
      <c r="E295" s="19" t="s">
        <v>732</v>
      </c>
      <c r="F295" s="10">
        <v>42036</v>
      </c>
      <c r="G295" s="10">
        <v>45323</v>
      </c>
      <c r="H295" s="11">
        <v>10</v>
      </c>
      <c r="I295" s="20" t="s">
        <v>238</v>
      </c>
      <c r="J295" s="11" t="s">
        <v>240</v>
      </c>
      <c r="K295" s="11" t="s">
        <v>4263</v>
      </c>
      <c r="L295" s="11">
        <v>2</v>
      </c>
    </row>
    <row r="296" spans="1:12">
      <c r="A296" s="11" t="s">
        <v>525</v>
      </c>
      <c r="D296" s="11" t="s">
        <v>239</v>
      </c>
      <c r="E296" s="19" t="s">
        <v>733</v>
      </c>
      <c r="F296" s="10">
        <v>42036</v>
      </c>
      <c r="G296" s="10">
        <v>45323</v>
      </c>
      <c r="H296" s="11">
        <v>10</v>
      </c>
      <c r="I296" s="20" t="s">
        <v>238</v>
      </c>
      <c r="J296" s="11" t="s">
        <v>240</v>
      </c>
      <c r="K296" s="11" t="s">
        <v>4263</v>
      </c>
      <c r="L296" s="11">
        <v>2</v>
      </c>
    </row>
    <row r="297" spans="1:12">
      <c r="A297" s="11" t="s">
        <v>526</v>
      </c>
      <c r="D297" s="11" t="s">
        <v>239</v>
      </c>
      <c r="E297" s="19" t="s">
        <v>734</v>
      </c>
      <c r="F297" s="10">
        <v>42036</v>
      </c>
      <c r="G297" s="10">
        <v>45323</v>
      </c>
      <c r="H297" s="11">
        <v>10</v>
      </c>
      <c r="I297" s="20" t="s">
        <v>238</v>
      </c>
      <c r="J297" s="11" t="s">
        <v>240</v>
      </c>
      <c r="K297" s="11" t="s">
        <v>4263</v>
      </c>
      <c r="L297" s="11">
        <v>2</v>
      </c>
    </row>
    <row r="298" spans="1:12">
      <c r="A298" s="11" t="s">
        <v>527</v>
      </c>
      <c r="D298" s="11" t="s">
        <v>239</v>
      </c>
      <c r="E298" s="19" t="s">
        <v>735</v>
      </c>
      <c r="F298" s="10">
        <v>42036</v>
      </c>
      <c r="G298" s="10">
        <v>45323</v>
      </c>
      <c r="H298" s="11">
        <v>10</v>
      </c>
      <c r="I298" s="20" t="s">
        <v>238</v>
      </c>
      <c r="J298" s="11" t="s">
        <v>240</v>
      </c>
      <c r="K298" s="11" t="s">
        <v>4263</v>
      </c>
      <c r="L298" s="11">
        <v>2</v>
      </c>
    </row>
    <row r="299" spans="1:12">
      <c r="A299" s="11" t="s">
        <v>528</v>
      </c>
      <c r="D299" s="11" t="s">
        <v>239</v>
      </c>
      <c r="E299" s="19" t="s">
        <v>736</v>
      </c>
      <c r="F299" s="10">
        <v>42036</v>
      </c>
      <c r="G299" s="10">
        <v>45323</v>
      </c>
      <c r="H299" s="11">
        <v>10</v>
      </c>
      <c r="I299" s="20" t="s">
        <v>238</v>
      </c>
      <c r="J299" s="11" t="s">
        <v>240</v>
      </c>
      <c r="K299" s="11" t="s">
        <v>4263</v>
      </c>
      <c r="L299" s="11">
        <v>2</v>
      </c>
    </row>
    <row r="300" spans="1:12">
      <c r="A300" s="11" t="s">
        <v>529</v>
      </c>
      <c r="D300" s="11" t="s">
        <v>239</v>
      </c>
      <c r="E300" s="19" t="s">
        <v>737</v>
      </c>
      <c r="F300" s="10">
        <v>42036</v>
      </c>
      <c r="G300" s="10">
        <v>45323</v>
      </c>
      <c r="H300" s="11">
        <v>10</v>
      </c>
      <c r="I300" s="20" t="s">
        <v>238</v>
      </c>
      <c r="J300" s="11" t="s">
        <v>240</v>
      </c>
      <c r="K300" s="11" t="s">
        <v>4263</v>
      </c>
      <c r="L300" s="11">
        <v>2</v>
      </c>
    </row>
    <row r="301" spans="1:12">
      <c r="A301" s="11" t="s">
        <v>530</v>
      </c>
      <c r="D301" s="11" t="s">
        <v>239</v>
      </c>
      <c r="E301" s="19" t="s">
        <v>738</v>
      </c>
      <c r="F301" s="10">
        <v>42036</v>
      </c>
      <c r="G301" s="10">
        <v>45323</v>
      </c>
      <c r="H301" s="11">
        <v>10</v>
      </c>
      <c r="I301" s="20" t="s">
        <v>238</v>
      </c>
      <c r="J301" s="11" t="s">
        <v>240</v>
      </c>
      <c r="K301" s="11" t="s">
        <v>4263</v>
      </c>
      <c r="L301" s="11">
        <v>2</v>
      </c>
    </row>
    <row r="302" spans="1:12">
      <c r="A302" s="11" t="s">
        <v>531</v>
      </c>
      <c r="D302" s="11" t="s">
        <v>239</v>
      </c>
      <c r="E302" s="19" t="s">
        <v>739</v>
      </c>
      <c r="F302" s="10">
        <v>42036</v>
      </c>
      <c r="G302" s="10">
        <v>45323</v>
      </c>
      <c r="H302" s="11">
        <v>10</v>
      </c>
      <c r="I302" s="20" t="s">
        <v>238</v>
      </c>
      <c r="J302" s="11" t="s">
        <v>240</v>
      </c>
      <c r="K302" s="11" t="s">
        <v>4263</v>
      </c>
      <c r="L302" s="11">
        <v>2</v>
      </c>
    </row>
    <row r="303" spans="1:12">
      <c r="A303" s="11" t="s">
        <v>532</v>
      </c>
      <c r="D303" s="11" t="s">
        <v>239</v>
      </c>
      <c r="E303" s="19" t="s">
        <v>740</v>
      </c>
      <c r="F303" s="10">
        <v>42036</v>
      </c>
      <c r="G303" s="10">
        <v>45323</v>
      </c>
      <c r="H303" s="11">
        <v>10</v>
      </c>
      <c r="I303" s="20" t="s">
        <v>238</v>
      </c>
      <c r="J303" s="11" t="s">
        <v>240</v>
      </c>
      <c r="K303" s="11" t="s">
        <v>4263</v>
      </c>
      <c r="L303" s="11">
        <v>2</v>
      </c>
    </row>
    <row r="304" spans="1:12">
      <c r="A304" s="11" t="s">
        <v>533</v>
      </c>
      <c r="D304" s="11" t="s">
        <v>239</v>
      </c>
      <c r="E304" s="19" t="s">
        <v>741</v>
      </c>
      <c r="F304" s="10">
        <v>42036</v>
      </c>
      <c r="G304" s="10">
        <v>45323</v>
      </c>
      <c r="H304" s="11">
        <v>10</v>
      </c>
      <c r="I304" s="20" t="s">
        <v>238</v>
      </c>
      <c r="J304" s="11" t="s">
        <v>240</v>
      </c>
      <c r="K304" s="11" t="s">
        <v>4263</v>
      </c>
      <c r="L304" s="11">
        <v>2</v>
      </c>
    </row>
    <row r="305" spans="1:12">
      <c r="A305" s="11" t="s">
        <v>534</v>
      </c>
      <c r="D305" s="11" t="s">
        <v>239</v>
      </c>
      <c r="E305" s="19" t="s">
        <v>742</v>
      </c>
      <c r="F305" s="10">
        <v>42036</v>
      </c>
      <c r="G305" s="10">
        <v>45323</v>
      </c>
      <c r="H305" s="11">
        <v>10</v>
      </c>
      <c r="I305" s="20" t="s">
        <v>238</v>
      </c>
      <c r="J305" s="11" t="s">
        <v>240</v>
      </c>
      <c r="K305" s="11" t="s">
        <v>4263</v>
      </c>
      <c r="L305" s="11">
        <v>2</v>
      </c>
    </row>
    <row r="306" spans="1:12">
      <c r="A306" s="11" t="s">
        <v>535</v>
      </c>
      <c r="D306" s="11" t="s">
        <v>239</v>
      </c>
      <c r="E306" s="19" t="s">
        <v>743</v>
      </c>
      <c r="F306" s="10">
        <v>42036</v>
      </c>
      <c r="G306" s="10">
        <v>45323</v>
      </c>
      <c r="H306" s="11">
        <v>10</v>
      </c>
      <c r="I306" s="20" t="s">
        <v>238</v>
      </c>
      <c r="J306" s="11" t="s">
        <v>240</v>
      </c>
      <c r="K306" s="11" t="s">
        <v>4263</v>
      </c>
      <c r="L306" s="11">
        <v>2</v>
      </c>
    </row>
    <row r="307" spans="1:12">
      <c r="A307" s="11" t="s">
        <v>536</v>
      </c>
      <c r="D307" s="11" t="s">
        <v>239</v>
      </c>
      <c r="E307" s="19" t="s">
        <v>744</v>
      </c>
      <c r="F307" s="10">
        <v>42036</v>
      </c>
      <c r="G307" s="10">
        <v>45323</v>
      </c>
      <c r="H307" s="11">
        <v>10</v>
      </c>
      <c r="I307" s="20" t="s">
        <v>238</v>
      </c>
      <c r="J307" s="11" t="s">
        <v>240</v>
      </c>
      <c r="K307" s="11" t="s">
        <v>4263</v>
      </c>
      <c r="L307" s="11">
        <v>2</v>
      </c>
    </row>
    <row r="308" spans="1:12">
      <c r="A308" s="11" t="s">
        <v>537</v>
      </c>
      <c r="D308" s="11" t="s">
        <v>239</v>
      </c>
      <c r="E308" s="19" t="s">
        <v>745</v>
      </c>
      <c r="F308" s="10">
        <v>42036</v>
      </c>
      <c r="G308" s="10">
        <v>45323</v>
      </c>
      <c r="H308" s="11">
        <v>10</v>
      </c>
      <c r="I308" s="20" t="s">
        <v>238</v>
      </c>
      <c r="J308" s="11" t="s">
        <v>240</v>
      </c>
      <c r="K308" s="11" t="s">
        <v>4263</v>
      </c>
      <c r="L308" s="11">
        <v>2</v>
      </c>
    </row>
    <row r="309" spans="1:12">
      <c r="A309" s="11" t="s">
        <v>538</v>
      </c>
      <c r="D309" s="11" t="s">
        <v>239</v>
      </c>
      <c r="E309" s="19" t="s">
        <v>746</v>
      </c>
      <c r="F309" s="10">
        <v>42036</v>
      </c>
      <c r="G309" s="10">
        <v>45323</v>
      </c>
      <c r="H309" s="11">
        <v>10</v>
      </c>
      <c r="I309" s="20" t="s">
        <v>238</v>
      </c>
      <c r="J309" s="11" t="s">
        <v>240</v>
      </c>
      <c r="K309" s="11" t="s">
        <v>4263</v>
      </c>
      <c r="L309" s="11">
        <v>2</v>
      </c>
    </row>
    <row r="310" spans="1:12">
      <c r="A310" s="11" t="s">
        <v>539</v>
      </c>
      <c r="D310" s="11" t="s">
        <v>239</v>
      </c>
      <c r="E310" s="19" t="s">
        <v>747</v>
      </c>
      <c r="F310" s="10">
        <v>42036</v>
      </c>
      <c r="G310" s="10">
        <v>45323</v>
      </c>
      <c r="H310" s="11">
        <v>10</v>
      </c>
      <c r="I310" s="20" t="s">
        <v>238</v>
      </c>
      <c r="J310" s="11" t="s">
        <v>240</v>
      </c>
      <c r="K310" s="11" t="s">
        <v>4263</v>
      </c>
      <c r="L310" s="11">
        <v>2</v>
      </c>
    </row>
    <row r="311" spans="1:12">
      <c r="A311" s="11" t="s">
        <v>540</v>
      </c>
      <c r="D311" s="11" t="s">
        <v>239</v>
      </c>
      <c r="E311" s="19" t="s">
        <v>748</v>
      </c>
      <c r="F311" s="10">
        <v>42036</v>
      </c>
      <c r="G311" s="10">
        <v>45323</v>
      </c>
      <c r="H311" s="11">
        <v>10</v>
      </c>
      <c r="I311" s="20" t="s">
        <v>238</v>
      </c>
      <c r="J311" s="11" t="s">
        <v>240</v>
      </c>
      <c r="K311" s="11" t="s">
        <v>4263</v>
      </c>
      <c r="L311" s="11">
        <v>2</v>
      </c>
    </row>
    <row r="312" spans="1:12">
      <c r="A312" s="11" t="s">
        <v>219</v>
      </c>
      <c r="D312" s="11" t="s">
        <v>239</v>
      </c>
      <c r="E312" s="19" t="s">
        <v>749</v>
      </c>
      <c r="F312" s="10">
        <v>42036</v>
      </c>
      <c r="G312" s="10">
        <v>45323</v>
      </c>
      <c r="H312" s="11">
        <v>10</v>
      </c>
      <c r="I312" s="20" t="s">
        <v>238</v>
      </c>
      <c r="J312" s="11" t="s">
        <v>240</v>
      </c>
      <c r="K312" s="11" t="s">
        <v>4263</v>
      </c>
      <c r="L312" s="11">
        <v>2</v>
      </c>
    </row>
    <row r="313" spans="1:12">
      <c r="A313" s="11" t="s">
        <v>220</v>
      </c>
      <c r="D313" s="11" t="s">
        <v>239</v>
      </c>
      <c r="E313" s="19" t="s">
        <v>750</v>
      </c>
      <c r="F313" s="10">
        <v>42036</v>
      </c>
      <c r="G313" s="10">
        <v>45323</v>
      </c>
      <c r="H313" s="11">
        <v>10</v>
      </c>
      <c r="I313" s="20" t="s">
        <v>238</v>
      </c>
      <c r="J313" s="11" t="s">
        <v>240</v>
      </c>
      <c r="K313" s="11" t="s">
        <v>4263</v>
      </c>
      <c r="L313" s="11">
        <v>2</v>
      </c>
    </row>
    <row r="314" spans="1:12">
      <c r="A314" s="11" t="s">
        <v>221</v>
      </c>
      <c r="D314" s="11" t="s">
        <v>239</v>
      </c>
      <c r="E314" s="19" t="s">
        <v>751</v>
      </c>
      <c r="F314" s="10">
        <v>42036</v>
      </c>
      <c r="G314" s="10">
        <v>45323</v>
      </c>
      <c r="H314" s="11">
        <v>10</v>
      </c>
      <c r="I314" s="20" t="s">
        <v>238</v>
      </c>
      <c r="J314" s="11" t="s">
        <v>240</v>
      </c>
      <c r="K314" s="11" t="s">
        <v>4263</v>
      </c>
      <c r="L314" s="11">
        <v>2</v>
      </c>
    </row>
    <row r="315" spans="1:12">
      <c r="A315" s="11" t="s">
        <v>222</v>
      </c>
      <c r="D315" s="11" t="s">
        <v>239</v>
      </c>
      <c r="E315" s="19" t="s">
        <v>752</v>
      </c>
      <c r="F315" s="10">
        <v>42036</v>
      </c>
      <c r="G315" s="10">
        <v>45323</v>
      </c>
      <c r="H315" s="11">
        <v>10</v>
      </c>
      <c r="I315" s="20" t="s">
        <v>238</v>
      </c>
      <c r="J315" s="11" t="s">
        <v>240</v>
      </c>
      <c r="K315" s="11" t="s">
        <v>4263</v>
      </c>
      <c r="L315" s="11">
        <v>2</v>
      </c>
    </row>
    <row r="316" spans="1:12">
      <c r="A316" s="11" t="s">
        <v>223</v>
      </c>
      <c r="D316" s="11" t="s">
        <v>239</v>
      </c>
      <c r="E316" s="19" t="s">
        <v>753</v>
      </c>
      <c r="F316" s="10">
        <v>42036</v>
      </c>
      <c r="G316" s="10">
        <v>45323</v>
      </c>
      <c r="H316" s="11">
        <v>10</v>
      </c>
      <c r="I316" s="20" t="s">
        <v>238</v>
      </c>
      <c r="J316" s="11" t="s">
        <v>240</v>
      </c>
      <c r="K316" s="11" t="s">
        <v>4263</v>
      </c>
      <c r="L316" s="11">
        <v>2</v>
      </c>
    </row>
    <row r="317" spans="1:12">
      <c r="A317" s="11" t="s">
        <v>224</v>
      </c>
      <c r="D317" s="11" t="s">
        <v>239</v>
      </c>
      <c r="E317" s="19" t="s">
        <v>754</v>
      </c>
      <c r="F317" s="10">
        <v>42036</v>
      </c>
      <c r="G317" s="10">
        <v>45323</v>
      </c>
      <c r="H317" s="11">
        <v>10</v>
      </c>
      <c r="I317" s="20" t="s">
        <v>238</v>
      </c>
      <c r="J317" s="11" t="s">
        <v>240</v>
      </c>
      <c r="K317" s="11" t="s">
        <v>4263</v>
      </c>
      <c r="L317" s="11">
        <v>2</v>
      </c>
    </row>
    <row r="318" spans="1:12">
      <c r="A318" s="11" t="s">
        <v>225</v>
      </c>
      <c r="D318" s="11" t="s">
        <v>239</v>
      </c>
      <c r="E318" s="19" t="s">
        <v>755</v>
      </c>
      <c r="F318" s="10">
        <v>42036</v>
      </c>
      <c r="G318" s="10">
        <v>45323</v>
      </c>
      <c r="H318" s="11">
        <v>10</v>
      </c>
      <c r="I318" s="20" t="s">
        <v>238</v>
      </c>
      <c r="J318" s="11" t="s">
        <v>240</v>
      </c>
      <c r="K318" s="11" t="s">
        <v>4263</v>
      </c>
      <c r="L318" s="11">
        <v>2</v>
      </c>
    </row>
    <row r="319" spans="1:12">
      <c r="A319" s="11" t="s">
        <v>226</v>
      </c>
      <c r="D319" s="11" t="s">
        <v>239</v>
      </c>
      <c r="E319" s="19" t="s">
        <v>756</v>
      </c>
      <c r="F319" s="10">
        <v>42036</v>
      </c>
      <c r="G319" s="10">
        <v>45323</v>
      </c>
      <c r="H319" s="11">
        <v>10</v>
      </c>
      <c r="I319" s="20" t="s">
        <v>238</v>
      </c>
      <c r="J319" s="11" t="s">
        <v>240</v>
      </c>
      <c r="K319" s="11" t="s">
        <v>4263</v>
      </c>
      <c r="L319" s="11">
        <v>2</v>
      </c>
    </row>
    <row r="320" spans="1:12">
      <c r="A320" s="11" t="s">
        <v>227</v>
      </c>
      <c r="D320" s="11" t="s">
        <v>239</v>
      </c>
      <c r="E320" s="19" t="s">
        <v>757</v>
      </c>
      <c r="F320" s="10">
        <v>42036</v>
      </c>
      <c r="G320" s="10">
        <v>45323</v>
      </c>
      <c r="H320" s="11">
        <v>10</v>
      </c>
      <c r="I320" s="20" t="s">
        <v>238</v>
      </c>
      <c r="J320" s="11" t="s">
        <v>240</v>
      </c>
      <c r="K320" s="11" t="s">
        <v>4263</v>
      </c>
      <c r="L320" s="11">
        <v>2</v>
      </c>
    </row>
    <row r="321" spans="1:12">
      <c r="A321" s="11" t="s">
        <v>541</v>
      </c>
      <c r="D321" s="11" t="s">
        <v>239</v>
      </c>
      <c r="E321" s="19" t="s">
        <v>758</v>
      </c>
      <c r="F321" s="10">
        <v>42036</v>
      </c>
      <c r="G321" s="10">
        <v>45323</v>
      </c>
      <c r="H321" s="11">
        <v>10</v>
      </c>
      <c r="I321" s="20" t="s">
        <v>238</v>
      </c>
      <c r="J321" s="11" t="s">
        <v>240</v>
      </c>
      <c r="K321" s="11" t="s">
        <v>4263</v>
      </c>
      <c r="L321" s="11">
        <v>2</v>
      </c>
    </row>
    <row r="322" spans="1:12">
      <c r="A322" s="11" t="s">
        <v>542</v>
      </c>
      <c r="D322" s="11" t="s">
        <v>239</v>
      </c>
      <c r="E322" s="19" t="s">
        <v>759</v>
      </c>
      <c r="F322" s="10">
        <v>42036</v>
      </c>
      <c r="G322" s="10">
        <v>45323</v>
      </c>
      <c r="H322" s="11">
        <v>10</v>
      </c>
      <c r="I322" s="20" t="s">
        <v>238</v>
      </c>
      <c r="J322" s="11" t="s">
        <v>240</v>
      </c>
      <c r="K322" s="11" t="s">
        <v>4263</v>
      </c>
      <c r="L322" s="11">
        <v>2</v>
      </c>
    </row>
    <row r="323" spans="1:12">
      <c r="A323" s="11" t="s">
        <v>543</v>
      </c>
      <c r="D323" s="11" t="s">
        <v>239</v>
      </c>
      <c r="E323" s="19" t="s">
        <v>760</v>
      </c>
      <c r="F323" s="10">
        <v>42036</v>
      </c>
      <c r="G323" s="10">
        <v>45323</v>
      </c>
      <c r="H323" s="11">
        <v>10</v>
      </c>
      <c r="I323" s="20" t="s">
        <v>238</v>
      </c>
      <c r="J323" s="11" t="s">
        <v>240</v>
      </c>
      <c r="K323" s="11" t="s">
        <v>4263</v>
      </c>
      <c r="L323" s="11">
        <v>2</v>
      </c>
    </row>
    <row r="324" spans="1:12">
      <c r="A324" s="11" t="s">
        <v>493</v>
      </c>
      <c r="D324" s="11" t="s">
        <v>239</v>
      </c>
      <c r="E324" s="19" t="s">
        <v>761</v>
      </c>
      <c r="F324" s="10">
        <v>42036</v>
      </c>
      <c r="G324" s="10">
        <v>45323</v>
      </c>
      <c r="H324" s="11">
        <v>10</v>
      </c>
      <c r="I324" s="20" t="s">
        <v>238</v>
      </c>
      <c r="J324" s="11" t="s">
        <v>240</v>
      </c>
      <c r="K324" s="11" t="s">
        <v>4263</v>
      </c>
      <c r="L324" s="11">
        <v>2</v>
      </c>
    </row>
    <row r="325" spans="1:12">
      <c r="A325" s="11" t="s">
        <v>494</v>
      </c>
      <c r="D325" s="11" t="s">
        <v>239</v>
      </c>
      <c r="E325" s="19" t="s">
        <v>762</v>
      </c>
      <c r="F325" s="10">
        <v>42036</v>
      </c>
      <c r="G325" s="10">
        <v>45323</v>
      </c>
      <c r="H325" s="11">
        <v>10</v>
      </c>
      <c r="I325" s="20" t="s">
        <v>238</v>
      </c>
      <c r="J325" s="11" t="s">
        <v>240</v>
      </c>
      <c r="K325" s="11" t="s">
        <v>4263</v>
      </c>
      <c r="L325" s="11">
        <v>2</v>
      </c>
    </row>
    <row r="326" spans="1:12">
      <c r="A326" s="11" t="s">
        <v>495</v>
      </c>
      <c r="D326" s="11" t="s">
        <v>239</v>
      </c>
      <c r="E326" s="19" t="s">
        <v>763</v>
      </c>
      <c r="F326" s="10">
        <v>42036</v>
      </c>
      <c r="G326" s="10">
        <v>45323</v>
      </c>
      <c r="H326" s="11">
        <v>10</v>
      </c>
      <c r="I326" s="20" t="s">
        <v>238</v>
      </c>
      <c r="J326" s="11" t="s">
        <v>240</v>
      </c>
      <c r="K326" s="11" t="s">
        <v>4263</v>
      </c>
      <c r="L326" s="11">
        <v>2</v>
      </c>
    </row>
    <row r="327" spans="1:12">
      <c r="A327" s="11" t="s">
        <v>496</v>
      </c>
      <c r="D327" s="11" t="s">
        <v>239</v>
      </c>
      <c r="E327" s="19" t="s">
        <v>764</v>
      </c>
      <c r="F327" s="10">
        <v>42036</v>
      </c>
      <c r="G327" s="10">
        <v>45323</v>
      </c>
      <c r="H327" s="11">
        <v>10</v>
      </c>
      <c r="I327" s="20" t="s">
        <v>238</v>
      </c>
      <c r="J327" s="11" t="s">
        <v>240</v>
      </c>
      <c r="K327" s="11" t="s">
        <v>4263</v>
      </c>
      <c r="L327" s="11">
        <v>2</v>
      </c>
    </row>
    <row r="328" spans="1:12">
      <c r="A328" s="11" t="s">
        <v>497</v>
      </c>
      <c r="D328" s="11" t="s">
        <v>239</v>
      </c>
      <c r="E328" s="19" t="s">
        <v>765</v>
      </c>
      <c r="F328" s="10">
        <v>42036</v>
      </c>
      <c r="G328" s="10">
        <v>45323</v>
      </c>
      <c r="H328" s="11">
        <v>10</v>
      </c>
      <c r="I328" s="20" t="s">
        <v>238</v>
      </c>
      <c r="J328" s="11" t="s">
        <v>240</v>
      </c>
      <c r="K328" s="11" t="s">
        <v>4263</v>
      </c>
      <c r="L328" s="11">
        <v>2</v>
      </c>
    </row>
    <row r="329" spans="1:12">
      <c r="A329" s="11" t="s">
        <v>498</v>
      </c>
      <c r="D329" s="11" t="s">
        <v>239</v>
      </c>
      <c r="E329" s="19" t="s">
        <v>766</v>
      </c>
      <c r="F329" s="10">
        <v>42036</v>
      </c>
      <c r="G329" s="10">
        <v>45323</v>
      </c>
      <c r="H329" s="11">
        <v>10</v>
      </c>
      <c r="I329" s="20" t="s">
        <v>238</v>
      </c>
      <c r="J329" s="11" t="s">
        <v>240</v>
      </c>
      <c r="K329" s="11" t="s">
        <v>4263</v>
      </c>
      <c r="L329" s="11">
        <v>2</v>
      </c>
    </row>
    <row r="330" spans="1:12">
      <c r="A330" s="11" t="s">
        <v>499</v>
      </c>
      <c r="D330" s="11" t="s">
        <v>239</v>
      </c>
      <c r="E330" s="19" t="s">
        <v>767</v>
      </c>
      <c r="F330" s="10">
        <v>42036</v>
      </c>
      <c r="G330" s="10">
        <v>45323</v>
      </c>
      <c r="H330" s="11">
        <v>10</v>
      </c>
      <c r="I330" s="20" t="s">
        <v>238</v>
      </c>
      <c r="J330" s="11" t="s">
        <v>240</v>
      </c>
      <c r="K330" s="11" t="s">
        <v>4263</v>
      </c>
      <c r="L330" s="11">
        <v>2</v>
      </c>
    </row>
    <row r="331" spans="1:12">
      <c r="A331" s="11" t="s">
        <v>500</v>
      </c>
      <c r="D331" s="11" t="s">
        <v>239</v>
      </c>
      <c r="E331" s="19" t="s">
        <v>768</v>
      </c>
      <c r="F331" s="10">
        <v>42036</v>
      </c>
      <c r="G331" s="10">
        <v>45323</v>
      </c>
      <c r="H331" s="11">
        <v>10</v>
      </c>
      <c r="I331" s="20" t="s">
        <v>238</v>
      </c>
      <c r="J331" s="11" t="s">
        <v>240</v>
      </c>
      <c r="K331" s="11" t="s">
        <v>4263</v>
      </c>
      <c r="L331" s="11">
        <v>2</v>
      </c>
    </row>
    <row r="332" spans="1:12">
      <c r="A332" s="11" t="s">
        <v>501</v>
      </c>
      <c r="D332" s="11" t="s">
        <v>239</v>
      </c>
      <c r="E332" s="19" t="s">
        <v>769</v>
      </c>
      <c r="F332" s="10">
        <v>42036</v>
      </c>
      <c r="G332" s="10">
        <v>45323</v>
      </c>
      <c r="H332" s="11">
        <v>10</v>
      </c>
      <c r="I332" s="20" t="s">
        <v>238</v>
      </c>
      <c r="J332" s="11" t="s">
        <v>240</v>
      </c>
      <c r="K332" s="11" t="s">
        <v>4263</v>
      </c>
      <c r="L332" s="11">
        <v>2</v>
      </c>
    </row>
    <row r="333" spans="1:12">
      <c r="A333" s="11" t="s">
        <v>502</v>
      </c>
      <c r="D333" s="11" t="s">
        <v>239</v>
      </c>
      <c r="E333" s="19" t="s">
        <v>770</v>
      </c>
      <c r="F333" s="10">
        <v>42036</v>
      </c>
      <c r="G333" s="10">
        <v>45323</v>
      </c>
      <c r="H333" s="11">
        <v>10</v>
      </c>
      <c r="I333" s="20" t="s">
        <v>238</v>
      </c>
      <c r="J333" s="11" t="s">
        <v>240</v>
      </c>
      <c r="K333" s="11" t="s">
        <v>4263</v>
      </c>
      <c r="L333" s="11">
        <v>2</v>
      </c>
    </row>
    <row r="334" spans="1:12">
      <c r="A334" s="11" t="s">
        <v>503</v>
      </c>
      <c r="D334" s="11" t="s">
        <v>239</v>
      </c>
      <c r="E334" s="19" t="s">
        <v>771</v>
      </c>
      <c r="F334" s="10">
        <v>42036</v>
      </c>
      <c r="G334" s="10">
        <v>45323</v>
      </c>
      <c r="H334" s="11">
        <v>10</v>
      </c>
      <c r="I334" s="20" t="s">
        <v>238</v>
      </c>
      <c r="J334" s="11" t="s">
        <v>240</v>
      </c>
      <c r="K334" s="11" t="s">
        <v>4263</v>
      </c>
      <c r="L334" s="11">
        <v>2</v>
      </c>
    </row>
    <row r="335" spans="1:12">
      <c r="A335" s="11" t="s">
        <v>504</v>
      </c>
      <c r="D335" s="11" t="s">
        <v>239</v>
      </c>
      <c r="E335" s="19" t="s">
        <v>772</v>
      </c>
      <c r="F335" s="10">
        <v>42036</v>
      </c>
      <c r="G335" s="10">
        <v>45323</v>
      </c>
      <c r="H335" s="11">
        <v>10</v>
      </c>
      <c r="I335" s="20" t="s">
        <v>238</v>
      </c>
      <c r="J335" s="11" t="s">
        <v>240</v>
      </c>
      <c r="K335" s="11" t="s">
        <v>4263</v>
      </c>
      <c r="L335" s="11">
        <v>2</v>
      </c>
    </row>
    <row r="336" spans="1:12">
      <c r="A336" s="11" t="s">
        <v>544</v>
      </c>
      <c r="D336" s="11" t="s">
        <v>239</v>
      </c>
      <c r="E336" s="19" t="s">
        <v>773</v>
      </c>
      <c r="F336" s="10">
        <v>42036</v>
      </c>
      <c r="G336" s="10">
        <v>45323</v>
      </c>
      <c r="H336" s="11">
        <v>10</v>
      </c>
      <c r="I336" s="20" t="s">
        <v>238</v>
      </c>
      <c r="J336" s="11" t="s">
        <v>240</v>
      </c>
      <c r="K336" s="11" t="s">
        <v>4263</v>
      </c>
      <c r="L336" s="11">
        <v>2</v>
      </c>
    </row>
    <row r="337" spans="1:12">
      <c r="A337" s="11" t="s">
        <v>545</v>
      </c>
      <c r="D337" s="11" t="s">
        <v>239</v>
      </c>
      <c r="E337" s="19" t="s">
        <v>774</v>
      </c>
      <c r="F337" s="10">
        <v>42036</v>
      </c>
      <c r="G337" s="10">
        <v>45323</v>
      </c>
      <c r="H337" s="11">
        <v>10</v>
      </c>
      <c r="I337" s="20" t="s">
        <v>238</v>
      </c>
      <c r="J337" s="11" t="s">
        <v>240</v>
      </c>
      <c r="K337" s="11" t="s">
        <v>4263</v>
      </c>
      <c r="L337" s="11">
        <v>2</v>
      </c>
    </row>
    <row r="338" spans="1:12">
      <c r="A338" s="11" t="s">
        <v>546</v>
      </c>
      <c r="D338" s="11" t="s">
        <v>239</v>
      </c>
      <c r="E338" s="19" t="s">
        <v>775</v>
      </c>
      <c r="F338" s="10">
        <v>42036</v>
      </c>
      <c r="G338" s="10">
        <v>45323</v>
      </c>
      <c r="H338" s="11">
        <v>10</v>
      </c>
      <c r="I338" s="20" t="s">
        <v>238</v>
      </c>
      <c r="J338" s="11" t="s">
        <v>240</v>
      </c>
      <c r="K338" s="11" t="s">
        <v>4263</v>
      </c>
      <c r="L338" s="11">
        <v>2</v>
      </c>
    </row>
    <row r="339" spans="1:12">
      <c r="A339" s="11" t="s">
        <v>547</v>
      </c>
      <c r="D339" s="11" t="s">
        <v>239</v>
      </c>
      <c r="E339" s="19" t="s">
        <v>776</v>
      </c>
      <c r="F339" s="10">
        <v>42036</v>
      </c>
      <c r="G339" s="10">
        <v>45323</v>
      </c>
      <c r="H339" s="11">
        <v>10</v>
      </c>
      <c r="I339" s="20" t="s">
        <v>238</v>
      </c>
      <c r="J339" s="11" t="s">
        <v>240</v>
      </c>
      <c r="K339" s="11" t="s">
        <v>4263</v>
      </c>
      <c r="L339" s="11">
        <v>2</v>
      </c>
    </row>
    <row r="340" spans="1:12">
      <c r="A340" s="11" t="s">
        <v>548</v>
      </c>
      <c r="D340" s="11" t="s">
        <v>239</v>
      </c>
      <c r="E340" s="19" t="s">
        <v>777</v>
      </c>
      <c r="F340" s="10">
        <v>42036</v>
      </c>
      <c r="G340" s="10">
        <v>45323</v>
      </c>
      <c r="H340" s="11">
        <v>10</v>
      </c>
      <c r="I340" s="20" t="s">
        <v>238</v>
      </c>
      <c r="J340" s="11" t="s">
        <v>240</v>
      </c>
      <c r="K340" s="11" t="s">
        <v>4263</v>
      </c>
      <c r="L340" s="11">
        <v>2</v>
      </c>
    </row>
    <row r="341" spans="1:12">
      <c r="A341" s="11" t="s">
        <v>549</v>
      </c>
      <c r="D341" s="11" t="s">
        <v>239</v>
      </c>
      <c r="E341" s="19" t="s">
        <v>778</v>
      </c>
      <c r="F341" s="10">
        <v>42036</v>
      </c>
      <c r="G341" s="10">
        <v>45323</v>
      </c>
      <c r="H341" s="11">
        <v>10</v>
      </c>
      <c r="I341" s="20" t="s">
        <v>238</v>
      </c>
      <c r="J341" s="11" t="s">
        <v>240</v>
      </c>
      <c r="K341" s="11" t="s">
        <v>4263</v>
      </c>
      <c r="L341" s="11">
        <v>2</v>
      </c>
    </row>
    <row r="342" spans="1:12">
      <c r="A342" s="11" t="s">
        <v>550</v>
      </c>
      <c r="D342" s="11" t="s">
        <v>239</v>
      </c>
      <c r="E342" s="19" t="s">
        <v>779</v>
      </c>
      <c r="F342" s="10">
        <v>42036</v>
      </c>
      <c r="G342" s="10">
        <v>45323</v>
      </c>
      <c r="H342" s="11">
        <v>10</v>
      </c>
      <c r="I342" s="20" t="s">
        <v>238</v>
      </c>
      <c r="J342" s="11" t="s">
        <v>240</v>
      </c>
      <c r="K342" s="11" t="s">
        <v>4263</v>
      </c>
      <c r="L342" s="11">
        <v>2</v>
      </c>
    </row>
    <row r="343" spans="1:12">
      <c r="A343" s="11" t="s">
        <v>551</v>
      </c>
      <c r="D343" s="11" t="s">
        <v>239</v>
      </c>
      <c r="E343" s="19" t="s">
        <v>780</v>
      </c>
      <c r="F343" s="10">
        <v>42036</v>
      </c>
      <c r="G343" s="10">
        <v>45323</v>
      </c>
      <c r="H343" s="11">
        <v>10</v>
      </c>
      <c r="I343" s="20" t="s">
        <v>238</v>
      </c>
      <c r="J343" s="11" t="s">
        <v>240</v>
      </c>
      <c r="K343" s="11" t="s">
        <v>4263</v>
      </c>
      <c r="L343" s="11">
        <v>2</v>
      </c>
    </row>
    <row r="344" spans="1:12">
      <c r="A344" s="11" t="s">
        <v>552</v>
      </c>
      <c r="D344" s="11" t="s">
        <v>239</v>
      </c>
      <c r="E344" s="19" t="s">
        <v>781</v>
      </c>
      <c r="F344" s="10">
        <v>42036</v>
      </c>
      <c r="G344" s="10">
        <v>45323</v>
      </c>
      <c r="H344" s="11">
        <v>10</v>
      </c>
      <c r="I344" s="20" t="s">
        <v>238</v>
      </c>
      <c r="J344" s="11" t="s">
        <v>240</v>
      </c>
      <c r="K344" s="11" t="s">
        <v>4263</v>
      </c>
      <c r="L344" s="11">
        <v>2</v>
      </c>
    </row>
    <row r="345" spans="1:12">
      <c r="A345" s="11" t="s">
        <v>553</v>
      </c>
      <c r="D345" s="11" t="s">
        <v>239</v>
      </c>
      <c r="E345" s="19" t="s">
        <v>782</v>
      </c>
      <c r="F345" s="10">
        <v>42036</v>
      </c>
      <c r="G345" s="10">
        <v>45323</v>
      </c>
      <c r="H345" s="11">
        <v>10</v>
      </c>
      <c r="I345" s="20" t="s">
        <v>238</v>
      </c>
      <c r="J345" s="11" t="s">
        <v>240</v>
      </c>
      <c r="K345" s="11" t="s">
        <v>4263</v>
      </c>
      <c r="L345" s="11">
        <v>2</v>
      </c>
    </row>
    <row r="346" spans="1:12">
      <c r="A346" s="11" t="s">
        <v>554</v>
      </c>
      <c r="D346" s="11" t="s">
        <v>239</v>
      </c>
      <c r="E346" s="19" t="s">
        <v>783</v>
      </c>
      <c r="F346" s="10">
        <v>42036</v>
      </c>
      <c r="G346" s="10">
        <v>45323</v>
      </c>
      <c r="H346" s="11">
        <v>10</v>
      </c>
      <c r="I346" s="20" t="s">
        <v>238</v>
      </c>
      <c r="J346" s="11" t="s">
        <v>240</v>
      </c>
      <c r="K346" s="11" t="s">
        <v>4263</v>
      </c>
      <c r="L346" s="11">
        <v>2</v>
      </c>
    </row>
    <row r="347" spans="1:12">
      <c r="A347" s="11" t="s">
        <v>555</v>
      </c>
      <c r="D347" s="11" t="s">
        <v>239</v>
      </c>
      <c r="E347" s="19" t="s">
        <v>784</v>
      </c>
      <c r="F347" s="10">
        <v>42036</v>
      </c>
      <c r="G347" s="10">
        <v>45323</v>
      </c>
      <c r="H347" s="11">
        <v>10</v>
      </c>
      <c r="I347" s="20" t="s">
        <v>238</v>
      </c>
      <c r="J347" s="11" t="s">
        <v>240</v>
      </c>
      <c r="K347" s="11" t="s">
        <v>4263</v>
      </c>
      <c r="L347" s="11">
        <v>2</v>
      </c>
    </row>
    <row r="348" spans="1:12">
      <c r="A348" s="11" t="s">
        <v>556</v>
      </c>
      <c r="D348" s="11" t="s">
        <v>239</v>
      </c>
      <c r="E348" s="19" t="s">
        <v>785</v>
      </c>
      <c r="F348" s="10">
        <v>42036</v>
      </c>
      <c r="G348" s="10">
        <v>45323</v>
      </c>
      <c r="H348" s="11">
        <v>10</v>
      </c>
      <c r="I348" s="20" t="s">
        <v>238</v>
      </c>
      <c r="J348" s="11" t="s">
        <v>240</v>
      </c>
      <c r="K348" s="11" t="s">
        <v>4263</v>
      </c>
      <c r="L348" s="11">
        <v>2</v>
      </c>
    </row>
    <row r="349" spans="1:12">
      <c r="A349" s="11" t="s">
        <v>557</v>
      </c>
      <c r="D349" s="11" t="s">
        <v>239</v>
      </c>
      <c r="E349" s="19" t="s">
        <v>786</v>
      </c>
      <c r="F349" s="10">
        <v>42036</v>
      </c>
      <c r="G349" s="10">
        <v>45323</v>
      </c>
      <c r="H349" s="11">
        <v>10</v>
      </c>
      <c r="I349" s="20" t="s">
        <v>238</v>
      </c>
      <c r="J349" s="11" t="s">
        <v>240</v>
      </c>
      <c r="K349" s="11" t="s">
        <v>4263</v>
      </c>
      <c r="L349" s="11">
        <v>2</v>
      </c>
    </row>
    <row r="350" spans="1:12">
      <c r="A350" s="11" t="s">
        <v>558</v>
      </c>
      <c r="D350" s="11" t="s">
        <v>239</v>
      </c>
      <c r="E350" s="19" t="s">
        <v>787</v>
      </c>
      <c r="F350" s="10">
        <v>42036</v>
      </c>
      <c r="G350" s="10">
        <v>45323</v>
      </c>
      <c r="H350" s="11">
        <v>10</v>
      </c>
      <c r="I350" s="20" t="s">
        <v>238</v>
      </c>
      <c r="J350" s="11" t="s">
        <v>240</v>
      </c>
      <c r="K350" s="11" t="s">
        <v>4263</v>
      </c>
      <c r="L350" s="11">
        <v>2</v>
      </c>
    </row>
    <row r="351" spans="1:12">
      <c r="A351" s="11" t="s">
        <v>559</v>
      </c>
      <c r="D351" s="11" t="s">
        <v>239</v>
      </c>
      <c r="E351" s="19" t="s">
        <v>788</v>
      </c>
      <c r="F351" s="10">
        <v>42036</v>
      </c>
      <c r="G351" s="10">
        <v>45323</v>
      </c>
      <c r="H351" s="11">
        <v>10</v>
      </c>
      <c r="I351" s="20" t="s">
        <v>238</v>
      </c>
      <c r="J351" s="11" t="s">
        <v>240</v>
      </c>
      <c r="K351" s="11" t="s">
        <v>4263</v>
      </c>
      <c r="L351" s="11">
        <v>2</v>
      </c>
    </row>
    <row r="352" spans="1:12">
      <c r="A352" s="11" t="s">
        <v>560</v>
      </c>
      <c r="D352" s="11" t="s">
        <v>239</v>
      </c>
      <c r="E352" s="19" t="s">
        <v>789</v>
      </c>
      <c r="F352" s="10">
        <v>42036</v>
      </c>
      <c r="G352" s="10">
        <v>45323</v>
      </c>
      <c r="H352" s="11">
        <v>10</v>
      </c>
      <c r="I352" s="20" t="s">
        <v>238</v>
      </c>
      <c r="J352" s="11" t="s">
        <v>240</v>
      </c>
      <c r="K352" s="11" t="s">
        <v>4263</v>
      </c>
      <c r="L352" s="11">
        <v>2</v>
      </c>
    </row>
    <row r="353" spans="1:12">
      <c r="A353" s="11" t="s">
        <v>561</v>
      </c>
      <c r="D353" s="11" t="s">
        <v>239</v>
      </c>
      <c r="E353" s="19" t="s">
        <v>790</v>
      </c>
      <c r="F353" s="10">
        <v>42036</v>
      </c>
      <c r="G353" s="10">
        <v>45323</v>
      </c>
      <c r="H353" s="11">
        <v>10</v>
      </c>
      <c r="I353" s="20" t="s">
        <v>238</v>
      </c>
      <c r="J353" s="11" t="s">
        <v>240</v>
      </c>
      <c r="K353" s="11" t="s">
        <v>4263</v>
      </c>
      <c r="L353" s="11">
        <v>2</v>
      </c>
    </row>
    <row r="354" spans="1:12">
      <c r="A354" s="11" t="s">
        <v>562</v>
      </c>
      <c r="D354" s="11" t="s">
        <v>239</v>
      </c>
      <c r="E354" s="19" t="s">
        <v>791</v>
      </c>
      <c r="F354" s="10">
        <v>42036</v>
      </c>
      <c r="G354" s="10">
        <v>45323</v>
      </c>
      <c r="H354" s="11">
        <v>10</v>
      </c>
      <c r="I354" s="20" t="s">
        <v>238</v>
      </c>
      <c r="J354" s="11" t="s">
        <v>240</v>
      </c>
      <c r="K354" s="11" t="s">
        <v>4263</v>
      </c>
      <c r="L354" s="11">
        <v>2</v>
      </c>
    </row>
    <row r="355" spans="1:12">
      <c r="A355" s="11" t="s">
        <v>563</v>
      </c>
      <c r="D355" s="11" t="s">
        <v>239</v>
      </c>
      <c r="E355" s="19" t="s">
        <v>792</v>
      </c>
      <c r="F355" s="10">
        <v>42036</v>
      </c>
      <c r="G355" s="10">
        <v>45323</v>
      </c>
      <c r="H355" s="11">
        <v>10</v>
      </c>
      <c r="I355" s="20" t="s">
        <v>238</v>
      </c>
      <c r="J355" s="11" t="s">
        <v>240</v>
      </c>
      <c r="K355" s="11" t="s">
        <v>4263</v>
      </c>
      <c r="L355" s="11">
        <v>2</v>
      </c>
    </row>
    <row r="356" spans="1:12">
      <c r="A356" s="11" t="s">
        <v>564</v>
      </c>
      <c r="D356" s="11" t="s">
        <v>239</v>
      </c>
      <c r="E356" s="19" t="s">
        <v>793</v>
      </c>
      <c r="F356" s="10">
        <v>42036</v>
      </c>
      <c r="G356" s="10">
        <v>45323</v>
      </c>
      <c r="H356" s="11">
        <v>10</v>
      </c>
      <c r="I356" s="20" t="s">
        <v>238</v>
      </c>
      <c r="J356" s="11" t="s">
        <v>240</v>
      </c>
      <c r="K356" s="11" t="s">
        <v>4263</v>
      </c>
      <c r="L356" s="11">
        <v>2</v>
      </c>
    </row>
    <row r="357" spans="1:12">
      <c r="A357" s="11" t="s">
        <v>565</v>
      </c>
      <c r="D357" s="11" t="s">
        <v>239</v>
      </c>
      <c r="E357" s="19" t="s">
        <v>794</v>
      </c>
      <c r="F357" s="10">
        <v>42036</v>
      </c>
      <c r="G357" s="10">
        <v>45323</v>
      </c>
      <c r="H357" s="11">
        <v>10</v>
      </c>
      <c r="I357" s="20" t="s">
        <v>238</v>
      </c>
      <c r="J357" s="11" t="s">
        <v>240</v>
      </c>
      <c r="K357" s="11" t="s">
        <v>4263</v>
      </c>
      <c r="L357" s="11">
        <v>2</v>
      </c>
    </row>
    <row r="358" spans="1:12">
      <c r="A358" s="11" t="s">
        <v>566</v>
      </c>
      <c r="D358" s="11" t="s">
        <v>239</v>
      </c>
      <c r="E358" s="19" t="s">
        <v>795</v>
      </c>
      <c r="F358" s="10">
        <v>42036</v>
      </c>
      <c r="G358" s="10">
        <v>45323</v>
      </c>
      <c r="H358" s="11">
        <v>10</v>
      </c>
      <c r="I358" s="20" t="s">
        <v>238</v>
      </c>
      <c r="J358" s="11" t="s">
        <v>240</v>
      </c>
      <c r="K358" s="11" t="s">
        <v>4263</v>
      </c>
      <c r="L358" s="11">
        <v>2</v>
      </c>
    </row>
    <row r="359" spans="1:12">
      <c r="A359" s="11" t="s">
        <v>567</v>
      </c>
      <c r="D359" s="11" t="s">
        <v>239</v>
      </c>
      <c r="E359" s="19" t="s">
        <v>796</v>
      </c>
      <c r="F359" s="10">
        <v>42036</v>
      </c>
      <c r="G359" s="10">
        <v>45323</v>
      </c>
      <c r="H359" s="11">
        <v>10</v>
      </c>
      <c r="I359" s="20" t="s">
        <v>238</v>
      </c>
      <c r="J359" s="11" t="s">
        <v>240</v>
      </c>
      <c r="K359" s="11" t="s">
        <v>4263</v>
      </c>
      <c r="L359" s="11">
        <v>2</v>
      </c>
    </row>
    <row r="360" spans="1:12">
      <c r="A360" s="11" t="s">
        <v>568</v>
      </c>
      <c r="D360" s="11" t="s">
        <v>239</v>
      </c>
      <c r="E360" s="19" t="s">
        <v>797</v>
      </c>
      <c r="F360" s="10">
        <v>42036</v>
      </c>
      <c r="G360" s="10">
        <v>45323</v>
      </c>
      <c r="H360" s="11">
        <v>10</v>
      </c>
      <c r="I360" s="20" t="s">
        <v>238</v>
      </c>
      <c r="J360" s="11" t="s">
        <v>240</v>
      </c>
      <c r="K360" s="11" t="s">
        <v>4263</v>
      </c>
      <c r="L360" s="11">
        <v>2</v>
      </c>
    </row>
    <row r="361" spans="1:12">
      <c r="A361" s="11" t="s">
        <v>569</v>
      </c>
      <c r="D361" s="11" t="s">
        <v>239</v>
      </c>
      <c r="E361" s="19" t="s">
        <v>798</v>
      </c>
      <c r="F361" s="10">
        <v>42036</v>
      </c>
      <c r="G361" s="10">
        <v>45323</v>
      </c>
      <c r="H361" s="11">
        <v>10</v>
      </c>
      <c r="I361" s="20" t="s">
        <v>238</v>
      </c>
      <c r="J361" s="11" t="s">
        <v>240</v>
      </c>
      <c r="K361" s="11" t="s">
        <v>4263</v>
      </c>
      <c r="L361" s="11">
        <v>2</v>
      </c>
    </row>
    <row r="362" spans="1:12">
      <c r="A362" s="11" t="s">
        <v>570</v>
      </c>
      <c r="D362" s="11" t="s">
        <v>239</v>
      </c>
      <c r="E362" s="19" t="s">
        <v>799</v>
      </c>
      <c r="F362" s="10">
        <v>42036</v>
      </c>
      <c r="G362" s="10">
        <v>45323</v>
      </c>
      <c r="H362" s="11">
        <v>10</v>
      </c>
      <c r="I362" s="20" t="s">
        <v>238</v>
      </c>
      <c r="J362" s="11" t="s">
        <v>240</v>
      </c>
      <c r="K362" s="11" t="s">
        <v>4263</v>
      </c>
      <c r="L362" s="11">
        <v>2</v>
      </c>
    </row>
    <row r="363" spans="1:12">
      <c r="A363" s="11" t="s">
        <v>571</v>
      </c>
      <c r="D363" s="11" t="s">
        <v>239</v>
      </c>
      <c r="E363" s="19" t="s">
        <v>800</v>
      </c>
      <c r="F363" s="10">
        <v>42036</v>
      </c>
      <c r="G363" s="10">
        <v>45323</v>
      </c>
      <c r="H363" s="11">
        <v>10</v>
      </c>
      <c r="I363" s="20" t="s">
        <v>238</v>
      </c>
      <c r="J363" s="11" t="s">
        <v>240</v>
      </c>
      <c r="K363" s="11" t="s">
        <v>4263</v>
      </c>
      <c r="L363" s="11">
        <v>2</v>
      </c>
    </row>
    <row r="364" spans="1:12">
      <c r="A364" s="11" t="s">
        <v>572</v>
      </c>
      <c r="D364" s="11" t="s">
        <v>239</v>
      </c>
      <c r="E364" s="19" t="s">
        <v>801</v>
      </c>
      <c r="F364" s="10">
        <v>42036</v>
      </c>
      <c r="G364" s="10">
        <v>45323</v>
      </c>
      <c r="H364" s="11">
        <v>10</v>
      </c>
      <c r="I364" s="20" t="s">
        <v>238</v>
      </c>
      <c r="J364" s="11" t="s">
        <v>240</v>
      </c>
      <c r="K364" s="11" t="s">
        <v>4263</v>
      </c>
      <c r="L364" s="11">
        <v>2</v>
      </c>
    </row>
    <row r="365" spans="1:12">
      <c r="A365" s="11" t="s">
        <v>573</v>
      </c>
      <c r="D365" s="11" t="s">
        <v>239</v>
      </c>
      <c r="E365" s="19" t="s">
        <v>802</v>
      </c>
      <c r="F365" s="10">
        <v>42036</v>
      </c>
      <c r="G365" s="10">
        <v>45323</v>
      </c>
      <c r="H365" s="11">
        <v>10</v>
      </c>
      <c r="I365" s="20" t="s">
        <v>238</v>
      </c>
      <c r="J365" s="11" t="s">
        <v>240</v>
      </c>
      <c r="K365" s="11" t="s">
        <v>4263</v>
      </c>
      <c r="L365" s="11">
        <v>2</v>
      </c>
    </row>
    <row r="366" spans="1:12">
      <c r="A366" s="11" t="s">
        <v>574</v>
      </c>
      <c r="D366" s="11" t="s">
        <v>239</v>
      </c>
      <c r="E366" s="19" t="s">
        <v>803</v>
      </c>
      <c r="F366" s="10">
        <v>42036</v>
      </c>
      <c r="G366" s="10">
        <v>45323</v>
      </c>
      <c r="H366" s="11">
        <v>10</v>
      </c>
      <c r="I366" s="20" t="s">
        <v>238</v>
      </c>
      <c r="J366" s="11" t="s">
        <v>240</v>
      </c>
      <c r="K366" s="11" t="s">
        <v>4263</v>
      </c>
      <c r="L366" s="11">
        <v>2</v>
      </c>
    </row>
    <row r="367" spans="1:12">
      <c r="A367" s="11" t="s">
        <v>575</v>
      </c>
      <c r="D367" s="11" t="s">
        <v>239</v>
      </c>
      <c r="E367" s="19" t="s">
        <v>804</v>
      </c>
      <c r="F367" s="10">
        <v>42036</v>
      </c>
      <c r="G367" s="10">
        <v>45323</v>
      </c>
      <c r="H367" s="11">
        <v>10</v>
      </c>
      <c r="I367" s="20" t="s">
        <v>238</v>
      </c>
      <c r="J367" s="11" t="s">
        <v>240</v>
      </c>
      <c r="K367" s="11" t="s">
        <v>4263</v>
      </c>
      <c r="L367" s="11">
        <v>2</v>
      </c>
    </row>
    <row r="368" spans="1:12">
      <c r="A368" s="11" t="s">
        <v>576</v>
      </c>
      <c r="D368" s="11" t="s">
        <v>239</v>
      </c>
      <c r="E368" s="19" t="s">
        <v>805</v>
      </c>
      <c r="F368" s="10">
        <v>42036</v>
      </c>
      <c r="G368" s="10">
        <v>45323</v>
      </c>
      <c r="H368" s="11">
        <v>10</v>
      </c>
      <c r="I368" s="20" t="s">
        <v>238</v>
      </c>
      <c r="J368" s="11" t="s">
        <v>240</v>
      </c>
      <c r="K368" s="11" t="s">
        <v>4263</v>
      </c>
      <c r="L368" s="11">
        <v>2</v>
      </c>
    </row>
    <row r="369" spans="1:12">
      <c r="A369" s="11" t="s">
        <v>577</v>
      </c>
      <c r="D369" s="11" t="s">
        <v>239</v>
      </c>
      <c r="E369" s="19" t="s">
        <v>806</v>
      </c>
      <c r="F369" s="10">
        <v>42036</v>
      </c>
      <c r="G369" s="10">
        <v>45323</v>
      </c>
      <c r="H369" s="11">
        <v>10</v>
      </c>
      <c r="I369" s="20" t="s">
        <v>238</v>
      </c>
      <c r="J369" s="11" t="s">
        <v>240</v>
      </c>
      <c r="K369" s="11" t="s">
        <v>4263</v>
      </c>
      <c r="L369" s="11">
        <v>2</v>
      </c>
    </row>
    <row r="370" spans="1:12">
      <c r="A370" s="11" t="s">
        <v>578</v>
      </c>
      <c r="D370" s="11" t="s">
        <v>239</v>
      </c>
      <c r="E370" s="19" t="s">
        <v>807</v>
      </c>
      <c r="F370" s="10">
        <v>42036</v>
      </c>
      <c r="G370" s="10">
        <v>45323</v>
      </c>
      <c r="H370" s="11">
        <v>10</v>
      </c>
      <c r="I370" s="20" t="s">
        <v>238</v>
      </c>
      <c r="J370" s="11" t="s">
        <v>240</v>
      </c>
      <c r="K370" s="11" t="s">
        <v>4263</v>
      </c>
      <c r="L370" s="11">
        <v>2</v>
      </c>
    </row>
    <row r="371" spans="1:12">
      <c r="A371" s="11" t="s">
        <v>579</v>
      </c>
      <c r="D371" s="11" t="s">
        <v>239</v>
      </c>
      <c r="E371" s="19" t="s">
        <v>808</v>
      </c>
      <c r="F371" s="10">
        <v>42036</v>
      </c>
      <c r="G371" s="10">
        <v>45323</v>
      </c>
      <c r="H371" s="11">
        <v>10</v>
      </c>
      <c r="I371" s="20" t="s">
        <v>238</v>
      </c>
      <c r="J371" s="11" t="s">
        <v>240</v>
      </c>
      <c r="K371" s="11" t="s">
        <v>4263</v>
      </c>
      <c r="L371" s="11">
        <v>2</v>
      </c>
    </row>
    <row r="372" spans="1:12">
      <c r="A372" s="11" t="s">
        <v>580</v>
      </c>
      <c r="D372" s="11" t="s">
        <v>239</v>
      </c>
      <c r="E372" s="19" t="s">
        <v>809</v>
      </c>
      <c r="F372" s="10">
        <v>42036</v>
      </c>
      <c r="G372" s="10">
        <v>45323</v>
      </c>
      <c r="H372" s="11">
        <v>10</v>
      </c>
      <c r="I372" s="20" t="s">
        <v>238</v>
      </c>
      <c r="J372" s="11" t="s">
        <v>240</v>
      </c>
      <c r="K372" s="11" t="s">
        <v>4263</v>
      </c>
      <c r="L372" s="11">
        <v>2</v>
      </c>
    </row>
    <row r="373" spans="1:12">
      <c r="A373" s="11" t="s">
        <v>581</v>
      </c>
      <c r="D373" s="11" t="s">
        <v>239</v>
      </c>
      <c r="E373" s="19" t="s">
        <v>810</v>
      </c>
      <c r="F373" s="10">
        <v>42036</v>
      </c>
      <c r="G373" s="10">
        <v>45323</v>
      </c>
      <c r="H373" s="11">
        <v>10</v>
      </c>
      <c r="I373" s="20" t="s">
        <v>238</v>
      </c>
      <c r="J373" s="11" t="s">
        <v>240</v>
      </c>
      <c r="K373" s="11" t="s">
        <v>4263</v>
      </c>
      <c r="L373" s="11">
        <v>2</v>
      </c>
    </row>
    <row r="374" spans="1:12">
      <c r="A374" s="11" t="s">
        <v>582</v>
      </c>
      <c r="D374" s="11" t="s">
        <v>239</v>
      </c>
      <c r="E374" s="19" t="s">
        <v>811</v>
      </c>
      <c r="F374" s="10">
        <v>42036</v>
      </c>
      <c r="G374" s="10">
        <v>45323</v>
      </c>
      <c r="H374" s="11">
        <v>10</v>
      </c>
      <c r="I374" s="20" t="s">
        <v>238</v>
      </c>
      <c r="J374" s="11" t="s">
        <v>240</v>
      </c>
      <c r="K374" s="11" t="s">
        <v>4263</v>
      </c>
      <c r="L374" s="11">
        <v>2</v>
      </c>
    </row>
    <row r="375" spans="1:12">
      <c r="A375" s="11" t="s">
        <v>583</v>
      </c>
      <c r="D375" s="11" t="s">
        <v>239</v>
      </c>
      <c r="E375" s="19" t="s">
        <v>812</v>
      </c>
      <c r="F375" s="10">
        <v>42036</v>
      </c>
      <c r="G375" s="10">
        <v>45323</v>
      </c>
      <c r="H375" s="11">
        <v>10</v>
      </c>
      <c r="I375" s="20" t="s">
        <v>238</v>
      </c>
      <c r="J375" s="11" t="s">
        <v>240</v>
      </c>
      <c r="K375" s="11" t="s">
        <v>4263</v>
      </c>
      <c r="L375" s="11">
        <v>2</v>
      </c>
    </row>
    <row r="376" spans="1:12">
      <c r="A376" s="11" t="s">
        <v>584</v>
      </c>
      <c r="D376" s="11" t="s">
        <v>239</v>
      </c>
      <c r="E376" s="19" t="s">
        <v>813</v>
      </c>
      <c r="F376" s="10">
        <v>42036</v>
      </c>
      <c r="G376" s="10">
        <v>45323</v>
      </c>
      <c r="H376" s="11">
        <v>10</v>
      </c>
      <c r="I376" s="20" t="s">
        <v>238</v>
      </c>
      <c r="J376" s="11" t="s">
        <v>240</v>
      </c>
      <c r="K376" s="11" t="s">
        <v>4263</v>
      </c>
      <c r="L376" s="11">
        <v>2</v>
      </c>
    </row>
    <row r="377" spans="1:12">
      <c r="A377" s="11" t="s">
        <v>585</v>
      </c>
      <c r="D377" s="11" t="s">
        <v>239</v>
      </c>
      <c r="E377" s="19" t="s">
        <v>814</v>
      </c>
      <c r="F377" s="10">
        <v>42036</v>
      </c>
      <c r="G377" s="10">
        <v>45323</v>
      </c>
      <c r="H377" s="11">
        <v>10</v>
      </c>
      <c r="I377" s="20" t="s">
        <v>238</v>
      </c>
      <c r="J377" s="11" t="s">
        <v>240</v>
      </c>
      <c r="K377" s="11" t="s">
        <v>4263</v>
      </c>
      <c r="L377" s="11">
        <v>2</v>
      </c>
    </row>
    <row r="378" spans="1:12">
      <c r="A378" s="11" t="s">
        <v>586</v>
      </c>
      <c r="D378" s="11" t="s">
        <v>239</v>
      </c>
      <c r="E378" s="19" t="s">
        <v>815</v>
      </c>
      <c r="F378" s="10">
        <v>42036</v>
      </c>
      <c r="G378" s="10">
        <v>45323</v>
      </c>
      <c r="H378" s="11">
        <v>10</v>
      </c>
      <c r="I378" s="20" t="s">
        <v>238</v>
      </c>
      <c r="J378" s="11" t="s">
        <v>240</v>
      </c>
      <c r="K378" s="11" t="s">
        <v>4263</v>
      </c>
      <c r="L378" s="11">
        <v>2</v>
      </c>
    </row>
    <row r="379" spans="1:12">
      <c r="A379" s="11" t="s">
        <v>587</v>
      </c>
      <c r="D379" s="11" t="s">
        <v>239</v>
      </c>
      <c r="E379" s="19" t="s">
        <v>816</v>
      </c>
      <c r="F379" s="10">
        <v>42036</v>
      </c>
      <c r="G379" s="10">
        <v>45323</v>
      </c>
      <c r="H379" s="11">
        <v>10</v>
      </c>
      <c r="I379" s="20" t="s">
        <v>238</v>
      </c>
      <c r="J379" s="11" t="s">
        <v>240</v>
      </c>
      <c r="K379" s="11" t="s">
        <v>4263</v>
      </c>
      <c r="L379" s="11">
        <v>2</v>
      </c>
    </row>
    <row r="380" spans="1:12">
      <c r="A380" s="11" t="s">
        <v>588</v>
      </c>
      <c r="D380" s="11" t="s">
        <v>239</v>
      </c>
      <c r="E380" s="19" t="s">
        <v>817</v>
      </c>
      <c r="F380" s="10">
        <v>42036</v>
      </c>
      <c r="G380" s="10">
        <v>45323</v>
      </c>
      <c r="H380" s="11">
        <v>10</v>
      </c>
      <c r="I380" s="20" t="s">
        <v>238</v>
      </c>
      <c r="J380" s="11" t="s">
        <v>240</v>
      </c>
      <c r="K380" s="11" t="s">
        <v>4263</v>
      </c>
      <c r="L380" s="11">
        <v>2</v>
      </c>
    </row>
    <row r="381" spans="1:12">
      <c r="A381" s="11" t="s">
        <v>589</v>
      </c>
      <c r="D381" s="11" t="s">
        <v>239</v>
      </c>
      <c r="E381" s="19" t="s">
        <v>818</v>
      </c>
      <c r="F381" s="10">
        <v>42036</v>
      </c>
      <c r="G381" s="10">
        <v>45323</v>
      </c>
      <c r="H381" s="11">
        <v>10</v>
      </c>
      <c r="I381" s="20" t="s">
        <v>238</v>
      </c>
      <c r="J381" s="11" t="s">
        <v>240</v>
      </c>
      <c r="K381" s="11" t="s">
        <v>4263</v>
      </c>
      <c r="L381" s="11">
        <v>2</v>
      </c>
    </row>
    <row r="382" spans="1:12">
      <c r="A382" s="11" t="s">
        <v>590</v>
      </c>
      <c r="D382" s="11" t="s">
        <v>239</v>
      </c>
      <c r="E382" s="19" t="s">
        <v>819</v>
      </c>
      <c r="F382" s="10">
        <v>42036</v>
      </c>
      <c r="G382" s="10">
        <v>45323</v>
      </c>
      <c r="H382" s="11">
        <v>10</v>
      </c>
      <c r="I382" s="20" t="s">
        <v>238</v>
      </c>
      <c r="J382" s="11" t="s">
        <v>240</v>
      </c>
      <c r="K382" s="11" t="s">
        <v>4263</v>
      </c>
      <c r="L382" s="11">
        <v>2</v>
      </c>
    </row>
    <row r="383" spans="1:12">
      <c r="A383" s="11" t="s">
        <v>591</v>
      </c>
      <c r="D383" s="11" t="s">
        <v>239</v>
      </c>
      <c r="E383" s="19" t="s">
        <v>820</v>
      </c>
      <c r="F383" s="10">
        <v>42036</v>
      </c>
      <c r="G383" s="10">
        <v>45323</v>
      </c>
      <c r="H383" s="11">
        <v>10</v>
      </c>
      <c r="I383" s="20" t="s">
        <v>238</v>
      </c>
      <c r="J383" s="11" t="s">
        <v>240</v>
      </c>
      <c r="K383" s="11" t="s">
        <v>4263</v>
      </c>
      <c r="L383" s="11">
        <v>2</v>
      </c>
    </row>
    <row r="384" spans="1:12">
      <c r="A384" s="11" t="s">
        <v>592</v>
      </c>
      <c r="D384" s="11" t="s">
        <v>239</v>
      </c>
      <c r="E384" s="19" t="s">
        <v>821</v>
      </c>
      <c r="F384" s="10">
        <v>42036</v>
      </c>
      <c r="G384" s="10">
        <v>45323</v>
      </c>
      <c r="H384" s="11">
        <v>10</v>
      </c>
      <c r="I384" s="20" t="s">
        <v>238</v>
      </c>
      <c r="J384" s="11" t="s">
        <v>240</v>
      </c>
      <c r="K384" s="11" t="s">
        <v>4263</v>
      </c>
      <c r="L384" s="11">
        <v>2</v>
      </c>
    </row>
    <row r="385" spans="1:12">
      <c r="A385" s="11" t="s">
        <v>593</v>
      </c>
      <c r="D385" s="11" t="s">
        <v>239</v>
      </c>
      <c r="E385" s="19" t="s">
        <v>822</v>
      </c>
      <c r="F385" s="10">
        <v>42036</v>
      </c>
      <c r="G385" s="10">
        <v>45323</v>
      </c>
      <c r="H385" s="11">
        <v>10</v>
      </c>
      <c r="I385" s="20" t="s">
        <v>238</v>
      </c>
      <c r="J385" s="11" t="s">
        <v>240</v>
      </c>
      <c r="K385" s="11" t="s">
        <v>4263</v>
      </c>
      <c r="L385" s="11">
        <v>2</v>
      </c>
    </row>
    <row r="386" spans="1:12">
      <c r="A386" s="11" t="s">
        <v>594</v>
      </c>
      <c r="D386" s="11" t="s">
        <v>239</v>
      </c>
      <c r="E386" s="19" t="s">
        <v>823</v>
      </c>
      <c r="F386" s="10">
        <v>42036</v>
      </c>
      <c r="G386" s="10">
        <v>45323</v>
      </c>
      <c r="H386" s="11">
        <v>10</v>
      </c>
      <c r="I386" s="20" t="s">
        <v>238</v>
      </c>
      <c r="J386" s="11" t="s">
        <v>240</v>
      </c>
      <c r="K386" s="11" t="s">
        <v>4263</v>
      </c>
      <c r="L386" s="11">
        <v>2</v>
      </c>
    </row>
    <row r="387" spans="1:12">
      <c r="A387" s="11" t="s">
        <v>595</v>
      </c>
      <c r="D387" s="11" t="s">
        <v>239</v>
      </c>
      <c r="E387" s="19" t="s">
        <v>824</v>
      </c>
      <c r="F387" s="10">
        <v>42036</v>
      </c>
      <c r="G387" s="10">
        <v>45323</v>
      </c>
      <c r="H387" s="11">
        <v>10</v>
      </c>
      <c r="I387" s="20" t="s">
        <v>238</v>
      </c>
      <c r="J387" s="11" t="s">
        <v>240</v>
      </c>
      <c r="K387" s="11" t="s">
        <v>4263</v>
      </c>
      <c r="L387" s="11">
        <v>2</v>
      </c>
    </row>
    <row r="388" spans="1:12">
      <c r="A388" s="11" t="s">
        <v>596</v>
      </c>
      <c r="D388" s="11" t="s">
        <v>239</v>
      </c>
      <c r="E388" s="19" t="s">
        <v>825</v>
      </c>
      <c r="F388" s="10">
        <v>42036</v>
      </c>
      <c r="G388" s="10">
        <v>45323</v>
      </c>
      <c r="H388" s="11">
        <v>10</v>
      </c>
      <c r="I388" s="20" t="s">
        <v>238</v>
      </c>
      <c r="J388" s="11" t="s">
        <v>240</v>
      </c>
      <c r="K388" s="11" t="s">
        <v>4263</v>
      </c>
      <c r="L388" s="11">
        <v>2</v>
      </c>
    </row>
    <row r="389" spans="1:12">
      <c r="A389" s="11" t="s">
        <v>597</v>
      </c>
      <c r="D389" s="11" t="s">
        <v>239</v>
      </c>
      <c r="E389" s="19" t="s">
        <v>826</v>
      </c>
      <c r="F389" s="10">
        <v>42036</v>
      </c>
      <c r="G389" s="10">
        <v>45323</v>
      </c>
      <c r="H389" s="11">
        <v>10</v>
      </c>
      <c r="I389" s="20" t="s">
        <v>238</v>
      </c>
      <c r="J389" s="11" t="s">
        <v>240</v>
      </c>
      <c r="K389" s="11" t="s">
        <v>4263</v>
      </c>
      <c r="L389" s="11">
        <v>2</v>
      </c>
    </row>
    <row r="390" spans="1:12">
      <c r="A390" s="11" t="s">
        <v>598</v>
      </c>
      <c r="D390" s="11" t="s">
        <v>239</v>
      </c>
      <c r="E390" s="19" t="s">
        <v>827</v>
      </c>
      <c r="F390" s="10">
        <v>42036</v>
      </c>
      <c r="G390" s="10">
        <v>45323</v>
      </c>
      <c r="H390" s="11">
        <v>10</v>
      </c>
      <c r="I390" s="20" t="s">
        <v>238</v>
      </c>
      <c r="J390" s="11" t="s">
        <v>240</v>
      </c>
      <c r="K390" s="11" t="s">
        <v>4263</v>
      </c>
      <c r="L390" s="11">
        <v>2</v>
      </c>
    </row>
    <row r="391" spans="1:12">
      <c r="A391" s="11" t="s">
        <v>599</v>
      </c>
      <c r="D391" s="11" t="s">
        <v>239</v>
      </c>
      <c r="E391" s="19" t="s">
        <v>828</v>
      </c>
      <c r="F391" s="10">
        <v>42036</v>
      </c>
      <c r="G391" s="10">
        <v>45323</v>
      </c>
      <c r="H391" s="11">
        <v>10</v>
      </c>
      <c r="I391" s="20" t="s">
        <v>238</v>
      </c>
      <c r="J391" s="11" t="s">
        <v>240</v>
      </c>
      <c r="K391" s="11" t="s">
        <v>4263</v>
      </c>
      <c r="L391" s="11">
        <v>2</v>
      </c>
    </row>
    <row r="392" spans="1:12">
      <c r="A392" s="11" t="s">
        <v>600</v>
      </c>
      <c r="D392" s="11" t="s">
        <v>239</v>
      </c>
      <c r="E392" s="19" t="s">
        <v>829</v>
      </c>
      <c r="F392" s="10">
        <v>42036</v>
      </c>
      <c r="G392" s="10">
        <v>45323</v>
      </c>
      <c r="H392" s="11">
        <v>10</v>
      </c>
      <c r="I392" s="20" t="s">
        <v>238</v>
      </c>
      <c r="J392" s="11" t="s">
        <v>240</v>
      </c>
      <c r="K392" s="11" t="s">
        <v>4263</v>
      </c>
      <c r="L392" s="11">
        <v>2</v>
      </c>
    </row>
    <row r="393" spans="1:12">
      <c r="A393" s="11" t="s">
        <v>601</v>
      </c>
      <c r="D393" s="11" t="s">
        <v>239</v>
      </c>
      <c r="E393" s="19" t="s">
        <v>830</v>
      </c>
      <c r="F393" s="10">
        <v>42036</v>
      </c>
      <c r="G393" s="10">
        <v>45323</v>
      </c>
      <c r="H393" s="11">
        <v>10</v>
      </c>
      <c r="I393" s="20" t="s">
        <v>238</v>
      </c>
      <c r="J393" s="11" t="s">
        <v>240</v>
      </c>
      <c r="K393" s="11" t="s">
        <v>4263</v>
      </c>
      <c r="L393" s="11">
        <v>2</v>
      </c>
    </row>
    <row r="394" spans="1:12">
      <c r="A394" s="11" t="s">
        <v>602</v>
      </c>
      <c r="D394" s="11" t="s">
        <v>239</v>
      </c>
      <c r="E394" s="19" t="s">
        <v>831</v>
      </c>
      <c r="F394" s="10">
        <v>42036</v>
      </c>
      <c r="G394" s="10">
        <v>45323</v>
      </c>
      <c r="H394" s="11">
        <v>10</v>
      </c>
      <c r="I394" s="20" t="s">
        <v>238</v>
      </c>
      <c r="J394" s="11" t="s">
        <v>240</v>
      </c>
      <c r="K394" s="11" t="s">
        <v>4263</v>
      </c>
      <c r="L394" s="11">
        <v>2</v>
      </c>
    </row>
    <row r="395" spans="1:12">
      <c r="A395" s="11" t="s">
        <v>603</v>
      </c>
      <c r="D395" s="11" t="s">
        <v>239</v>
      </c>
      <c r="E395" s="19" t="s">
        <v>832</v>
      </c>
      <c r="F395" s="10">
        <v>42036</v>
      </c>
      <c r="G395" s="10">
        <v>45323</v>
      </c>
      <c r="H395" s="11">
        <v>10</v>
      </c>
      <c r="I395" s="20" t="s">
        <v>238</v>
      </c>
      <c r="J395" s="11" t="s">
        <v>240</v>
      </c>
      <c r="K395" s="11" t="s">
        <v>4263</v>
      </c>
      <c r="L395" s="11">
        <v>2</v>
      </c>
    </row>
    <row r="396" spans="1:12">
      <c r="A396" s="11" t="s">
        <v>604</v>
      </c>
      <c r="D396" s="11" t="s">
        <v>239</v>
      </c>
      <c r="E396" s="19" t="s">
        <v>833</v>
      </c>
      <c r="F396" s="10">
        <v>42036</v>
      </c>
      <c r="G396" s="10">
        <v>45323</v>
      </c>
      <c r="H396" s="11">
        <v>10</v>
      </c>
      <c r="I396" s="20" t="s">
        <v>238</v>
      </c>
      <c r="J396" s="11" t="s">
        <v>240</v>
      </c>
      <c r="K396" s="11" t="s">
        <v>4263</v>
      </c>
      <c r="L396" s="11">
        <v>2</v>
      </c>
    </row>
    <row r="397" spans="1:12">
      <c r="A397" s="11" t="s">
        <v>605</v>
      </c>
      <c r="D397" s="11" t="s">
        <v>239</v>
      </c>
      <c r="E397" s="19" t="s">
        <v>834</v>
      </c>
      <c r="F397" s="10">
        <v>42036</v>
      </c>
      <c r="G397" s="10">
        <v>45323</v>
      </c>
      <c r="H397" s="11">
        <v>10</v>
      </c>
      <c r="I397" s="20" t="s">
        <v>238</v>
      </c>
      <c r="J397" s="11" t="s">
        <v>240</v>
      </c>
      <c r="K397" s="11" t="s">
        <v>4263</v>
      </c>
      <c r="L397" s="11">
        <v>2</v>
      </c>
    </row>
    <row r="398" spans="1:12">
      <c r="A398" s="11" t="s">
        <v>606</v>
      </c>
      <c r="D398" s="11" t="s">
        <v>239</v>
      </c>
      <c r="E398" s="19" t="s">
        <v>835</v>
      </c>
      <c r="F398" s="10">
        <v>42036</v>
      </c>
      <c r="G398" s="10">
        <v>45323</v>
      </c>
      <c r="H398" s="11">
        <v>10</v>
      </c>
      <c r="I398" s="20" t="s">
        <v>238</v>
      </c>
      <c r="J398" s="11" t="s">
        <v>240</v>
      </c>
      <c r="K398" s="11" t="s">
        <v>4263</v>
      </c>
      <c r="L398" s="11">
        <v>2</v>
      </c>
    </row>
    <row r="399" spans="1:12">
      <c r="A399" s="11" t="s">
        <v>607</v>
      </c>
      <c r="D399" s="11" t="s">
        <v>239</v>
      </c>
      <c r="E399" s="19" t="s">
        <v>836</v>
      </c>
      <c r="F399" s="10">
        <v>42036</v>
      </c>
      <c r="G399" s="10">
        <v>45323</v>
      </c>
      <c r="H399" s="11">
        <v>10</v>
      </c>
      <c r="I399" s="20" t="s">
        <v>238</v>
      </c>
      <c r="J399" s="11" t="s">
        <v>240</v>
      </c>
      <c r="K399" s="11" t="s">
        <v>4263</v>
      </c>
      <c r="L399" s="11">
        <v>2</v>
      </c>
    </row>
    <row r="400" spans="1:12">
      <c r="A400" s="11" t="s">
        <v>608</v>
      </c>
      <c r="D400" s="11" t="s">
        <v>239</v>
      </c>
      <c r="E400" s="19" t="s">
        <v>837</v>
      </c>
      <c r="F400" s="10">
        <v>42036</v>
      </c>
      <c r="G400" s="10">
        <v>45323</v>
      </c>
      <c r="H400" s="11">
        <v>10</v>
      </c>
      <c r="I400" s="20" t="s">
        <v>238</v>
      </c>
      <c r="J400" s="11" t="s">
        <v>240</v>
      </c>
      <c r="K400" s="11" t="s">
        <v>4263</v>
      </c>
      <c r="L400" s="11">
        <v>2</v>
      </c>
    </row>
    <row r="401" spans="1:12">
      <c r="A401" s="11" t="s">
        <v>609</v>
      </c>
      <c r="D401" s="11" t="s">
        <v>239</v>
      </c>
      <c r="E401" s="19" t="s">
        <v>838</v>
      </c>
      <c r="F401" s="10">
        <v>42036</v>
      </c>
      <c r="G401" s="10">
        <v>45323</v>
      </c>
      <c r="H401" s="11">
        <v>10</v>
      </c>
      <c r="I401" s="20" t="s">
        <v>238</v>
      </c>
      <c r="J401" s="11" t="s">
        <v>240</v>
      </c>
      <c r="K401" s="11" t="s">
        <v>4263</v>
      </c>
      <c r="L401" s="11">
        <v>2</v>
      </c>
    </row>
    <row r="402" spans="1:12">
      <c r="A402" s="11" t="s">
        <v>610</v>
      </c>
      <c r="D402" s="11" t="s">
        <v>239</v>
      </c>
      <c r="E402" s="19" t="s">
        <v>839</v>
      </c>
      <c r="F402" s="10">
        <v>42036</v>
      </c>
      <c r="G402" s="10">
        <v>45323</v>
      </c>
      <c r="H402" s="11">
        <v>10</v>
      </c>
      <c r="I402" s="20" t="s">
        <v>238</v>
      </c>
      <c r="J402" s="11" t="s">
        <v>240</v>
      </c>
      <c r="K402" s="11" t="s">
        <v>4263</v>
      </c>
      <c r="L402" s="11">
        <v>2</v>
      </c>
    </row>
    <row r="403" spans="1:12">
      <c r="A403" s="11" t="s">
        <v>611</v>
      </c>
      <c r="D403" s="11" t="s">
        <v>239</v>
      </c>
      <c r="E403" s="19" t="s">
        <v>840</v>
      </c>
      <c r="F403" s="10">
        <v>42036</v>
      </c>
      <c r="G403" s="10">
        <v>45323</v>
      </c>
      <c r="H403" s="11">
        <v>10</v>
      </c>
      <c r="I403" s="20" t="s">
        <v>238</v>
      </c>
      <c r="J403" s="11" t="s">
        <v>240</v>
      </c>
      <c r="K403" s="11" t="s">
        <v>4263</v>
      </c>
      <c r="L403" s="11">
        <v>2</v>
      </c>
    </row>
    <row r="404" spans="1:12">
      <c r="A404" s="11" t="s">
        <v>612</v>
      </c>
      <c r="D404" s="11" t="s">
        <v>239</v>
      </c>
      <c r="E404" s="19" t="s">
        <v>841</v>
      </c>
      <c r="F404" s="10">
        <v>42036</v>
      </c>
      <c r="G404" s="10">
        <v>45323</v>
      </c>
      <c r="H404" s="11">
        <v>10</v>
      </c>
      <c r="I404" s="20" t="s">
        <v>238</v>
      </c>
      <c r="J404" s="11" t="s">
        <v>240</v>
      </c>
      <c r="K404" s="11" t="s">
        <v>4263</v>
      </c>
      <c r="L404" s="11">
        <v>2</v>
      </c>
    </row>
    <row r="405" spans="1:12">
      <c r="A405" s="11" t="s">
        <v>613</v>
      </c>
      <c r="D405" s="11" t="s">
        <v>239</v>
      </c>
      <c r="E405" s="19" t="s">
        <v>842</v>
      </c>
      <c r="F405" s="10">
        <v>42036</v>
      </c>
      <c r="G405" s="10">
        <v>45323</v>
      </c>
      <c r="H405" s="11">
        <v>10</v>
      </c>
      <c r="I405" s="20" t="s">
        <v>238</v>
      </c>
      <c r="J405" s="11" t="s">
        <v>240</v>
      </c>
      <c r="K405" s="11" t="s">
        <v>4263</v>
      </c>
      <c r="L405" s="11">
        <v>2</v>
      </c>
    </row>
    <row r="406" spans="1:12">
      <c r="A406" s="11" t="s">
        <v>614</v>
      </c>
      <c r="D406" s="11" t="s">
        <v>239</v>
      </c>
      <c r="E406" s="19" t="s">
        <v>843</v>
      </c>
      <c r="F406" s="10">
        <v>42036</v>
      </c>
      <c r="G406" s="10">
        <v>45323</v>
      </c>
      <c r="H406" s="11">
        <v>10</v>
      </c>
      <c r="I406" s="20" t="s">
        <v>238</v>
      </c>
      <c r="J406" s="11" t="s">
        <v>240</v>
      </c>
      <c r="K406" s="11" t="s">
        <v>4263</v>
      </c>
      <c r="L406" s="11">
        <v>2</v>
      </c>
    </row>
    <row r="407" spans="1:12">
      <c r="A407" s="11" t="s">
        <v>615</v>
      </c>
      <c r="D407" s="11" t="s">
        <v>239</v>
      </c>
      <c r="E407" s="19" t="s">
        <v>844</v>
      </c>
      <c r="F407" s="10">
        <v>42036</v>
      </c>
      <c r="G407" s="10">
        <v>45323</v>
      </c>
      <c r="H407" s="11">
        <v>10</v>
      </c>
      <c r="I407" s="20" t="s">
        <v>238</v>
      </c>
      <c r="J407" s="11" t="s">
        <v>240</v>
      </c>
      <c r="K407" s="11" t="s">
        <v>4263</v>
      </c>
      <c r="L407" s="11">
        <v>2</v>
      </c>
    </row>
    <row r="408" spans="1:12">
      <c r="A408" s="11" t="s">
        <v>616</v>
      </c>
      <c r="D408" s="11" t="s">
        <v>239</v>
      </c>
      <c r="E408" s="19" t="s">
        <v>845</v>
      </c>
      <c r="F408" s="10">
        <v>42036</v>
      </c>
      <c r="G408" s="10">
        <v>45323</v>
      </c>
      <c r="H408" s="11">
        <v>10</v>
      </c>
      <c r="I408" s="20" t="s">
        <v>238</v>
      </c>
      <c r="J408" s="11" t="s">
        <v>240</v>
      </c>
      <c r="K408" s="11" t="s">
        <v>4263</v>
      </c>
      <c r="L408" s="11">
        <v>2</v>
      </c>
    </row>
    <row r="409" spans="1:12">
      <c r="A409" s="11" t="s">
        <v>617</v>
      </c>
      <c r="D409" s="11" t="s">
        <v>239</v>
      </c>
      <c r="E409" s="19" t="s">
        <v>846</v>
      </c>
      <c r="F409" s="10">
        <v>42036</v>
      </c>
      <c r="G409" s="10">
        <v>45323</v>
      </c>
      <c r="H409" s="11">
        <v>10</v>
      </c>
      <c r="I409" s="20" t="s">
        <v>238</v>
      </c>
      <c r="J409" s="11" t="s">
        <v>240</v>
      </c>
      <c r="K409" s="11" t="s">
        <v>4263</v>
      </c>
      <c r="L409" s="11">
        <v>2</v>
      </c>
    </row>
    <row r="410" spans="1:12">
      <c r="A410" s="11" t="s">
        <v>618</v>
      </c>
      <c r="D410" s="11" t="s">
        <v>239</v>
      </c>
      <c r="E410" s="19" t="s">
        <v>847</v>
      </c>
      <c r="F410" s="10">
        <v>42036</v>
      </c>
      <c r="G410" s="10">
        <v>45323</v>
      </c>
      <c r="H410" s="11">
        <v>10</v>
      </c>
      <c r="I410" s="20" t="s">
        <v>238</v>
      </c>
      <c r="J410" s="11" t="s">
        <v>240</v>
      </c>
      <c r="K410" s="11" t="s">
        <v>4263</v>
      </c>
      <c r="L410" s="11">
        <v>2</v>
      </c>
    </row>
    <row r="411" spans="1:12">
      <c r="A411" s="11" t="s">
        <v>619</v>
      </c>
      <c r="D411" s="11" t="s">
        <v>239</v>
      </c>
      <c r="E411" s="19" t="s">
        <v>848</v>
      </c>
      <c r="F411" s="10">
        <v>42036</v>
      </c>
      <c r="G411" s="10">
        <v>45323</v>
      </c>
      <c r="H411" s="11">
        <v>10</v>
      </c>
      <c r="I411" s="20" t="s">
        <v>238</v>
      </c>
      <c r="J411" s="11" t="s">
        <v>240</v>
      </c>
      <c r="K411" s="11" t="s">
        <v>4263</v>
      </c>
      <c r="L411" s="11">
        <v>2</v>
      </c>
    </row>
    <row r="412" spans="1:12">
      <c r="A412" s="11" t="s">
        <v>620</v>
      </c>
      <c r="D412" s="11" t="s">
        <v>239</v>
      </c>
      <c r="E412" s="19" t="s">
        <v>849</v>
      </c>
      <c r="F412" s="10">
        <v>42036</v>
      </c>
      <c r="G412" s="10">
        <v>45323</v>
      </c>
      <c r="H412" s="11">
        <v>10</v>
      </c>
      <c r="I412" s="20" t="s">
        <v>238</v>
      </c>
      <c r="J412" s="11" t="s">
        <v>240</v>
      </c>
      <c r="K412" s="11" t="s">
        <v>4263</v>
      </c>
      <c r="L412" s="11">
        <v>2</v>
      </c>
    </row>
    <row r="413" spans="1:12">
      <c r="A413" s="11" t="s">
        <v>621</v>
      </c>
      <c r="D413" s="11" t="s">
        <v>239</v>
      </c>
      <c r="E413" s="19" t="s">
        <v>850</v>
      </c>
      <c r="F413" s="10">
        <v>42036</v>
      </c>
      <c r="G413" s="10">
        <v>45323</v>
      </c>
      <c r="H413" s="11">
        <v>10</v>
      </c>
      <c r="I413" s="20" t="s">
        <v>238</v>
      </c>
      <c r="J413" s="11" t="s">
        <v>240</v>
      </c>
      <c r="K413" s="11" t="s">
        <v>4263</v>
      </c>
      <c r="L413" s="11">
        <v>2</v>
      </c>
    </row>
    <row r="414" spans="1:12">
      <c r="A414" s="11" t="s">
        <v>622</v>
      </c>
      <c r="D414" s="11" t="s">
        <v>239</v>
      </c>
      <c r="E414" s="19" t="s">
        <v>851</v>
      </c>
      <c r="F414" s="10">
        <v>42036</v>
      </c>
      <c r="G414" s="10">
        <v>45323</v>
      </c>
      <c r="H414" s="11">
        <v>10</v>
      </c>
      <c r="I414" s="20" t="s">
        <v>238</v>
      </c>
      <c r="J414" s="11" t="s">
        <v>240</v>
      </c>
      <c r="K414" s="11" t="s">
        <v>4263</v>
      </c>
      <c r="L414" s="11">
        <v>2</v>
      </c>
    </row>
    <row r="415" spans="1:12">
      <c r="A415" s="11" t="s">
        <v>623</v>
      </c>
      <c r="D415" s="11" t="s">
        <v>239</v>
      </c>
      <c r="E415" s="19" t="s">
        <v>852</v>
      </c>
      <c r="F415" s="10">
        <v>42036</v>
      </c>
      <c r="G415" s="10">
        <v>45323</v>
      </c>
      <c r="H415" s="11">
        <v>10</v>
      </c>
      <c r="I415" s="20" t="s">
        <v>238</v>
      </c>
      <c r="J415" s="11" t="s">
        <v>240</v>
      </c>
      <c r="K415" s="11" t="s">
        <v>4263</v>
      </c>
      <c r="L415" s="11">
        <v>2</v>
      </c>
    </row>
    <row r="416" spans="1:12">
      <c r="A416" s="11" t="s">
        <v>624</v>
      </c>
      <c r="D416" s="11" t="s">
        <v>239</v>
      </c>
      <c r="E416" s="19" t="s">
        <v>853</v>
      </c>
      <c r="F416" s="10">
        <v>42036</v>
      </c>
      <c r="G416" s="10">
        <v>45323</v>
      </c>
      <c r="H416" s="11">
        <v>10</v>
      </c>
      <c r="I416" s="20" t="s">
        <v>238</v>
      </c>
      <c r="J416" s="11" t="s">
        <v>240</v>
      </c>
      <c r="K416" s="11" t="s">
        <v>4263</v>
      </c>
      <c r="L416" s="11">
        <v>2</v>
      </c>
    </row>
    <row r="417" spans="1:12">
      <c r="A417" s="11" t="s">
        <v>625</v>
      </c>
      <c r="D417" s="11" t="s">
        <v>239</v>
      </c>
      <c r="E417" s="19" t="s">
        <v>854</v>
      </c>
      <c r="F417" s="10">
        <v>42036</v>
      </c>
      <c r="G417" s="10">
        <v>45323</v>
      </c>
      <c r="H417" s="11">
        <v>10</v>
      </c>
      <c r="I417" s="20" t="s">
        <v>238</v>
      </c>
      <c r="J417" s="11" t="s">
        <v>240</v>
      </c>
      <c r="K417" s="11" t="s">
        <v>4263</v>
      </c>
      <c r="L417" s="11">
        <v>2</v>
      </c>
    </row>
    <row r="418" spans="1:12">
      <c r="A418" s="11" t="s">
        <v>626</v>
      </c>
      <c r="D418" s="11" t="s">
        <v>239</v>
      </c>
      <c r="E418" s="19" t="s">
        <v>855</v>
      </c>
      <c r="F418" s="10">
        <v>42036</v>
      </c>
      <c r="G418" s="10">
        <v>45323</v>
      </c>
      <c r="H418" s="11">
        <v>10</v>
      </c>
      <c r="I418" s="20" t="s">
        <v>238</v>
      </c>
      <c r="J418" s="11" t="s">
        <v>240</v>
      </c>
      <c r="K418" s="11" t="s">
        <v>4263</v>
      </c>
      <c r="L418" s="11">
        <v>2</v>
      </c>
    </row>
    <row r="419" spans="1:12">
      <c r="A419" s="11" t="s">
        <v>627</v>
      </c>
      <c r="D419" s="11" t="s">
        <v>239</v>
      </c>
      <c r="E419" s="19" t="s">
        <v>856</v>
      </c>
      <c r="F419" s="10">
        <v>42036</v>
      </c>
      <c r="G419" s="10">
        <v>45323</v>
      </c>
      <c r="H419" s="11">
        <v>10</v>
      </c>
      <c r="I419" s="20" t="s">
        <v>238</v>
      </c>
      <c r="J419" s="11" t="s">
        <v>240</v>
      </c>
      <c r="K419" s="11" t="s">
        <v>4263</v>
      </c>
      <c r="L419" s="11">
        <v>2</v>
      </c>
    </row>
    <row r="420" spans="1:12">
      <c r="A420" s="11" t="s">
        <v>628</v>
      </c>
      <c r="D420" s="11" t="s">
        <v>239</v>
      </c>
      <c r="E420" s="19" t="s">
        <v>857</v>
      </c>
      <c r="F420" s="10">
        <v>42036</v>
      </c>
      <c r="G420" s="10">
        <v>45323</v>
      </c>
      <c r="H420" s="11">
        <v>10</v>
      </c>
      <c r="I420" s="20" t="s">
        <v>238</v>
      </c>
      <c r="J420" s="11" t="s">
        <v>240</v>
      </c>
      <c r="K420" s="11" t="s">
        <v>4263</v>
      </c>
      <c r="L420" s="11">
        <v>2</v>
      </c>
    </row>
    <row r="421" spans="1:12">
      <c r="A421" s="11" t="s">
        <v>629</v>
      </c>
      <c r="D421" s="11" t="s">
        <v>239</v>
      </c>
      <c r="E421" s="19" t="s">
        <v>858</v>
      </c>
      <c r="F421" s="10">
        <v>42036</v>
      </c>
      <c r="G421" s="10">
        <v>45323</v>
      </c>
      <c r="H421" s="11">
        <v>10</v>
      </c>
      <c r="I421" s="20" t="s">
        <v>238</v>
      </c>
      <c r="J421" s="11" t="s">
        <v>240</v>
      </c>
      <c r="K421" s="11" t="s">
        <v>4263</v>
      </c>
      <c r="L421" s="11">
        <v>2</v>
      </c>
    </row>
    <row r="422" spans="1:12">
      <c r="A422" s="11" t="s">
        <v>630</v>
      </c>
      <c r="D422" s="11" t="s">
        <v>239</v>
      </c>
      <c r="E422" s="19" t="s">
        <v>859</v>
      </c>
      <c r="F422" s="10">
        <v>42036</v>
      </c>
      <c r="G422" s="10">
        <v>45323</v>
      </c>
      <c r="H422" s="11">
        <v>10</v>
      </c>
      <c r="I422" s="20" t="s">
        <v>238</v>
      </c>
      <c r="J422" s="11" t="s">
        <v>240</v>
      </c>
      <c r="K422" s="11" t="s">
        <v>4263</v>
      </c>
      <c r="L422" s="11">
        <v>2</v>
      </c>
    </row>
    <row r="423" spans="1:12">
      <c r="A423" s="11" t="s">
        <v>631</v>
      </c>
      <c r="D423" s="11" t="s">
        <v>239</v>
      </c>
      <c r="E423" s="19" t="s">
        <v>860</v>
      </c>
      <c r="F423" s="10">
        <v>42036</v>
      </c>
      <c r="G423" s="10">
        <v>45323</v>
      </c>
      <c r="H423" s="11">
        <v>10</v>
      </c>
      <c r="I423" s="20" t="s">
        <v>238</v>
      </c>
      <c r="J423" s="11" t="s">
        <v>240</v>
      </c>
      <c r="K423" s="11" t="s">
        <v>4263</v>
      </c>
      <c r="L423" s="11">
        <v>2</v>
      </c>
    </row>
    <row r="424" spans="1:12">
      <c r="A424" s="11" t="s">
        <v>632</v>
      </c>
      <c r="D424" s="11" t="s">
        <v>239</v>
      </c>
      <c r="E424" s="19" t="s">
        <v>861</v>
      </c>
      <c r="F424" s="10">
        <v>42036</v>
      </c>
      <c r="G424" s="10">
        <v>45323</v>
      </c>
      <c r="H424" s="11">
        <v>10</v>
      </c>
      <c r="I424" s="20" t="s">
        <v>238</v>
      </c>
      <c r="J424" s="11" t="s">
        <v>240</v>
      </c>
      <c r="K424" s="11" t="s">
        <v>4263</v>
      </c>
      <c r="L424" s="11">
        <v>2</v>
      </c>
    </row>
    <row r="425" spans="1:12">
      <c r="A425" s="11" t="s">
        <v>633</v>
      </c>
      <c r="D425" s="11" t="s">
        <v>239</v>
      </c>
      <c r="E425" s="19" t="s">
        <v>862</v>
      </c>
      <c r="F425" s="10">
        <v>42036</v>
      </c>
      <c r="G425" s="10">
        <v>45323</v>
      </c>
      <c r="H425" s="11">
        <v>10</v>
      </c>
      <c r="I425" s="20" t="s">
        <v>238</v>
      </c>
      <c r="J425" s="11" t="s">
        <v>240</v>
      </c>
      <c r="K425" s="11" t="s">
        <v>4263</v>
      </c>
      <c r="L425" s="11">
        <v>2</v>
      </c>
    </row>
    <row r="426" spans="1:12">
      <c r="A426" s="11" t="s">
        <v>634</v>
      </c>
      <c r="D426" s="11" t="s">
        <v>239</v>
      </c>
      <c r="E426" s="19" t="s">
        <v>863</v>
      </c>
      <c r="F426" s="10">
        <v>42036</v>
      </c>
      <c r="G426" s="10">
        <v>45323</v>
      </c>
      <c r="H426" s="11">
        <v>10</v>
      </c>
      <c r="I426" s="20" t="s">
        <v>238</v>
      </c>
      <c r="J426" s="11" t="s">
        <v>240</v>
      </c>
      <c r="K426" s="11" t="s">
        <v>4263</v>
      </c>
      <c r="L426" s="11">
        <v>2</v>
      </c>
    </row>
    <row r="427" spans="1:12">
      <c r="A427" s="11" t="s">
        <v>635</v>
      </c>
      <c r="D427" s="11" t="s">
        <v>239</v>
      </c>
      <c r="E427" s="19" t="s">
        <v>864</v>
      </c>
      <c r="F427" s="10">
        <v>42036</v>
      </c>
      <c r="G427" s="10">
        <v>45323</v>
      </c>
      <c r="H427" s="11">
        <v>10</v>
      </c>
      <c r="I427" s="20" t="s">
        <v>238</v>
      </c>
      <c r="J427" s="11" t="s">
        <v>240</v>
      </c>
      <c r="K427" s="11" t="s">
        <v>4263</v>
      </c>
      <c r="L427" s="11">
        <v>2</v>
      </c>
    </row>
    <row r="428" spans="1:12">
      <c r="A428" s="11" t="s">
        <v>636</v>
      </c>
      <c r="D428" s="11" t="s">
        <v>239</v>
      </c>
      <c r="E428" s="19" t="s">
        <v>865</v>
      </c>
      <c r="F428" s="10">
        <v>42036</v>
      </c>
      <c r="G428" s="10">
        <v>45323</v>
      </c>
      <c r="H428" s="11">
        <v>10</v>
      </c>
      <c r="I428" s="20" t="s">
        <v>238</v>
      </c>
      <c r="J428" s="11" t="s">
        <v>240</v>
      </c>
      <c r="K428" s="11" t="s">
        <v>4263</v>
      </c>
      <c r="L428" s="11">
        <v>2</v>
      </c>
    </row>
    <row r="429" spans="1:12">
      <c r="A429" s="11" t="s">
        <v>637</v>
      </c>
      <c r="D429" s="11" t="s">
        <v>239</v>
      </c>
      <c r="E429" s="19" t="s">
        <v>866</v>
      </c>
      <c r="F429" s="10">
        <v>42036</v>
      </c>
      <c r="G429" s="10">
        <v>45323</v>
      </c>
      <c r="H429" s="11">
        <v>10</v>
      </c>
      <c r="I429" s="20" t="s">
        <v>238</v>
      </c>
      <c r="J429" s="11" t="s">
        <v>240</v>
      </c>
      <c r="K429" s="11" t="s">
        <v>4263</v>
      </c>
      <c r="L429" s="11">
        <v>2</v>
      </c>
    </row>
    <row r="430" spans="1:12">
      <c r="A430" s="11" t="s">
        <v>638</v>
      </c>
      <c r="D430" s="11" t="s">
        <v>239</v>
      </c>
      <c r="E430" s="19" t="s">
        <v>867</v>
      </c>
      <c r="F430" s="10">
        <v>42036</v>
      </c>
      <c r="G430" s="10">
        <v>45323</v>
      </c>
      <c r="H430" s="11">
        <v>10</v>
      </c>
      <c r="I430" s="20" t="s">
        <v>238</v>
      </c>
      <c r="J430" s="11" t="s">
        <v>240</v>
      </c>
      <c r="K430" s="11" t="s">
        <v>4263</v>
      </c>
      <c r="L430" s="11">
        <v>2</v>
      </c>
    </row>
    <row r="431" spans="1:12">
      <c r="A431" s="11" t="s">
        <v>639</v>
      </c>
      <c r="D431" s="11" t="s">
        <v>239</v>
      </c>
      <c r="E431" s="19" t="s">
        <v>868</v>
      </c>
      <c r="F431" s="10">
        <v>42036</v>
      </c>
      <c r="G431" s="10">
        <v>45323</v>
      </c>
      <c r="H431" s="11">
        <v>10</v>
      </c>
      <c r="I431" s="20" t="s">
        <v>238</v>
      </c>
      <c r="J431" s="11" t="s">
        <v>240</v>
      </c>
      <c r="K431" s="11" t="s">
        <v>4263</v>
      </c>
      <c r="L431" s="11">
        <v>2</v>
      </c>
    </row>
    <row r="432" spans="1:12">
      <c r="A432" s="11" t="s">
        <v>640</v>
      </c>
      <c r="D432" s="11" t="s">
        <v>239</v>
      </c>
      <c r="E432" s="19" t="s">
        <v>869</v>
      </c>
      <c r="F432" s="10">
        <v>42036</v>
      </c>
      <c r="G432" s="10">
        <v>45323</v>
      </c>
      <c r="H432" s="11">
        <v>10</v>
      </c>
      <c r="I432" s="20" t="s">
        <v>238</v>
      </c>
      <c r="J432" s="11" t="s">
        <v>240</v>
      </c>
      <c r="K432" s="11" t="s">
        <v>4263</v>
      </c>
      <c r="L432" s="11">
        <v>2</v>
      </c>
    </row>
    <row r="433" spans="1:12">
      <c r="A433" s="11" t="s">
        <v>641</v>
      </c>
      <c r="D433" s="11" t="s">
        <v>239</v>
      </c>
      <c r="E433" s="19" t="s">
        <v>870</v>
      </c>
      <c r="F433" s="10">
        <v>42036</v>
      </c>
      <c r="G433" s="10">
        <v>45323</v>
      </c>
      <c r="H433" s="11">
        <v>10</v>
      </c>
      <c r="I433" s="20" t="s">
        <v>238</v>
      </c>
      <c r="J433" s="11" t="s">
        <v>240</v>
      </c>
      <c r="K433" s="11" t="s">
        <v>4263</v>
      </c>
      <c r="L433" s="11">
        <v>2</v>
      </c>
    </row>
    <row r="434" spans="1:12">
      <c r="A434" s="11" t="s">
        <v>642</v>
      </c>
      <c r="D434" s="11" t="s">
        <v>239</v>
      </c>
      <c r="E434" s="19" t="s">
        <v>871</v>
      </c>
      <c r="F434" s="10">
        <v>42036</v>
      </c>
      <c r="G434" s="10">
        <v>45323</v>
      </c>
      <c r="H434" s="11">
        <v>10</v>
      </c>
      <c r="I434" s="20" t="s">
        <v>238</v>
      </c>
      <c r="J434" s="11" t="s">
        <v>240</v>
      </c>
      <c r="K434" s="11" t="s">
        <v>4263</v>
      </c>
      <c r="L434" s="11">
        <v>2</v>
      </c>
    </row>
    <row r="435" spans="1:12">
      <c r="A435" s="11" t="s">
        <v>643</v>
      </c>
      <c r="D435" s="11" t="s">
        <v>239</v>
      </c>
      <c r="E435" s="19" t="s">
        <v>872</v>
      </c>
      <c r="F435" s="10">
        <v>42036</v>
      </c>
      <c r="G435" s="10">
        <v>45323</v>
      </c>
      <c r="H435" s="11">
        <v>10</v>
      </c>
      <c r="I435" s="20" t="s">
        <v>238</v>
      </c>
      <c r="J435" s="11" t="s">
        <v>240</v>
      </c>
      <c r="K435" s="11" t="s">
        <v>4263</v>
      </c>
      <c r="L435" s="11">
        <v>2</v>
      </c>
    </row>
    <row r="436" spans="1:12">
      <c r="A436" s="11" t="s">
        <v>644</v>
      </c>
      <c r="D436" s="11" t="s">
        <v>239</v>
      </c>
      <c r="E436" s="19" t="s">
        <v>873</v>
      </c>
      <c r="F436" s="10">
        <v>42036</v>
      </c>
      <c r="G436" s="10">
        <v>45323</v>
      </c>
      <c r="H436" s="11">
        <v>10</v>
      </c>
      <c r="I436" s="20" t="s">
        <v>238</v>
      </c>
      <c r="J436" s="11" t="s">
        <v>240</v>
      </c>
      <c r="K436" s="11" t="s">
        <v>4263</v>
      </c>
      <c r="L436" s="11">
        <v>2</v>
      </c>
    </row>
    <row r="437" spans="1:12">
      <c r="A437" s="11" t="s">
        <v>645</v>
      </c>
      <c r="D437" s="11" t="s">
        <v>239</v>
      </c>
      <c r="E437" s="19" t="s">
        <v>874</v>
      </c>
      <c r="F437" s="10">
        <v>42036</v>
      </c>
      <c r="G437" s="10">
        <v>45323</v>
      </c>
      <c r="H437" s="11">
        <v>10</v>
      </c>
      <c r="I437" s="20" t="s">
        <v>238</v>
      </c>
      <c r="J437" s="11" t="s">
        <v>240</v>
      </c>
      <c r="K437" s="11" t="s">
        <v>4263</v>
      </c>
      <c r="L437" s="11">
        <v>2</v>
      </c>
    </row>
    <row r="438" spans="1:12">
      <c r="A438" s="11" t="s">
        <v>646</v>
      </c>
      <c r="D438" s="11" t="s">
        <v>239</v>
      </c>
      <c r="E438" s="19" t="s">
        <v>875</v>
      </c>
      <c r="F438" s="10">
        <v>42036</v>
      </c>
      <c r="G438" s="10">
        <v>45323</v>
      </c>
      <c r="H438" s="11">
        <v>10</v>
      </c>
      <c r="I438" s="20" t="s">
        <v>238</v>
      </c>
      <c r="J438" s="11" t="s">
        <v>240</v>
      </c>
      <c r="K438" s="11" t="s">
        <v>4263</v>
      </c>
      <c r="L438" s="11">
        <v>2</v>
      </c>
    </row>
    <row r="439" spans="1:12">
      <c r="A439" s="11" t="s">
        <v>647</v>
      </c>
      <c r="D439" s="11" t="s">
        <v>239</v>
      </c>
      <c r="E439" s="19" t="s">
        <v>876</v>
      </c>
      <c r="F439" s="10">
        <v>42036</v>
      </c>
      <c r="G439" s="10">
        <v>45323</v>
      </c>
      <c r="H439" s="11">
        <v>10</v>
      </c>
      <c r="I439" s="20" t="s">
        <v>238</v>
      </c>
      <c r="J439" s="11" t="s">
        <v>240</v>
      </c>
      <c r="K439" s="11" t="s">
        <v>4263</v>
      </c>
      <c r="L439" s="11">
        <v>2</v>
      </c>
    </row>
    <row r="440" spans="1:12">
      <c r="A440" s="11" t="s">
        <v>648</v>
      </c>
      <c r="D440" s="11" t="s">
        <v>239</v>
      </c>
      <c r="E440" s="19" t="s">
        <v>877</v>
      </c>
      <c r="F440" s="10">
        <v>42036</v>
      </c>
      <c r="G440" s="10">
        <v>45323</v>
      </c>
      <c r="H440" s="11">
        <v>10</v>
      </c>
      <c r="I440" s="20" t="s">
        <v>238</v>
      </c>
      <c r="J440" s="11" t="s">
        <v>240</v>
      </c>
      <c r="K440" s="11" t="s">
        <v>4263</v>
      </c>
      <c r="L440" s="11">
        <v>2</v>
      </c>
    </row>
    <row r="441" spans="1:12">
      <c r="A441" s="11" t="s">
        <v>649</v>
      </c>
      <c r="D441" s="11" t="s">
        <v>239</v>
      </c>
      <c r="E441" s="19" t="s">
        <v>878</v>
      </c>
      <c r="F441" s="10">
        <v>42036</v>
      </c>
      <c r="G441" s="10">
        <v>45323</v>
      </c>
      <c r="H441" s="11">
        <v>10</v>
      </c>
      <c r="I441" s="20" t="s">
        <v>238</v>
      </c>
      <c r="J441" s="11" t="s">
        <v>240</v>
      </c>
      <c r="K441" s="11" t="s">
        <v>4263</v>
      </c>
      <c r="L441" s="11">
        <v>2</v>
      </c>
    </row>
    <row r="442" spans="1:12">
      <c r="A442" s="11" t="s">
        <v>650</v>
      </c>
      <c r="D442" s="11" t="s">
        <v>239</v>
      </c>
      <c r="E442" s="19" t="s">
        <v>879</v>
      </c>
      <c r="F442" s="10">
        <v>42036</v>
      </c>
      <c r="G442" s="10">
        <v>45323</v>
      </c>
      <c r="H442" s="11">
        <v>10</v>
      </c>
      <c r="I442" s="20" t="s">
        <v>238</v>
      </c>
      <c r="J442" s="11" t="s">
        <v>240</v>
      </c>
      <c r="K442" s="11" t="s">
        <v>4263</v>
      </c>
      <c r="L442" s="11">
        <v>2</v>
      </c>
    </row>
    <row r="443" spans="1:12">
      <c r="A443" s="11" t="s">
        <v>651</v>
      </c>
      <c r="D443" s="11" t="s">
        <v>239</v>
      </c>
      <c r="E443" s="19" t="s">
        <v>880</v>
      </c>
      <c r="F443" s="10">
        <v>42036</v>
      </c>
      <c r="G443" s="10">
        <v>45323</v>
      </c>
      <c r="H443" s="11">
        <v>10</v>
      </c>
      <c r="I443" s="20" t="s">
        <v>238</v>
      </c>
      <c r="J443" s="11" t="s">
        <v>240</v>
      </c>
      <c r="K443" s="11" t="s">
        <v>4263</v>
      </c>
      <c r="L443" s="11">
        <v>2</v>
      </c>
    </row>
    <row r="444" spans="1:12">
      <c r="A444" s="11" t="s">
        <v>652</v>
      </c>
      <c r="D444" s="11" t="s">
        <v>239</v>
      </c>
      <c r="E444" s="19" t="s">
        <v>881</v>
      </c>
      <c r="F444" s="10">
        <v>42036</v>
      </c>
      <c r="G444" s="10">
        <v>45323</v>
      </c>
      <c r="H444" s="11">
        <v>10</v>
      </c>
      <c r="I444" s="20" t="s">
        <v>238</v>
      </c>
      <c r="J444" s="11" t="s">
        <v>240</v>
      </c>
      <c r="K444" s="11" t="s">
        <v>4263</v>
      </c>
      <c r="L444" s="11">
        <v>2</v>
      </c>
    </row>
    <row r="445" spans="1:12">
      <c r="A445" s="11" t="s">
        <v>653</v>
      </c>
      <c r="D445" s="11" t="s">
        <v>239</v>
      </c>
      <c r="E445" s="19" t="s">
        <v>882</v>
      </c>
      <c r="F445" s="10">
        <v>42036</v>
      </c>
      <c r="G445" s="10">
        <v>45323</v>
      </c>
      <c r="H445" s="11">
        <v>10</v>
      </c>
      <c r="I445" s="20" t="s">
        <v>238</v>
      </c>
      <c r="J445" s="11" t="s">
        <v>240</v>
      </c>
      <c r="K445" s="11" t="s">
        <v>4263</v>
      </c>
      <c r="L445" s="11">
        <v>2</v>
      </c>
    </row>
    <row r="446" spans="1:12">
      <c r="A446" s="11" t="s">
        <v>654</v>
      </c>
      <c r="D446" s="11" t="s">
        <v>239</v>
      </c>
      <c r="E446" s="19" t="s">
        <v>883</v>
      </c>
      <c r="F446" s="10">
        <v>42036</v>
      </c>
      <c r="G446" s="10">
        <v>45323</v>
      </c>
      <c r="H446" s="11">
        <v>10</v>
      </c>
      <c r="I446" s="20" t="s">
        <v>238</v>
      </c>
      <c r="J446" s="11" t="s">
        <v>240</v>
      </c>
      <c r="K446" s="11" t="s">
        <v>4263</v>
      </c>
      <c r="L446" s="11">
        <v>2</v>
      </c>
    </row>
    <row r="447" spans="1:12">
      <c r="A447" s="11" t="s">
        <v>655</v>
      </c>
      <c r="D447" s="11" t="s">
        <v>239</v>
      </c>
      <c r="E447" s="19" t="s">
        <v>884</v>
      </c>
      <c r="F447" s="10">
        <v>42036</v>
      </c>
      <c r="G447" s="10">
        <v>45323</v>
      </c>
      <c r="H447" s="11">
        <v>10</v>
      </c>
      <c r="I447" s="20" t="s">
        <v>238</v>
      </c>
      <c r="J447" s="11" t="s">
        <v>240</v>
      </c>
      <c r="K447" s="11" t="s">
        <v>4263</v>
      </c>
      <c r="L447" s="11">
        <v>2</v>
      </c>
    </row>
    <row r="448" spans="1:12">
      <c r="A448" s="11" t="s">
        <v>656</v>
      </c>
      <c r="D448" s="11" t="s">
        <v>239</v>
      </c>
      <c r="E448" s="19" t="s">
        <v>885</v>
      </c>
      <c r="F448" s="10">
        <v>42036</v>
      </c>
      <c r="G448" s="10">
        <v>45323</v>
      </c>
      <c r="H448" s="11">
        <v>10</v>
      </c>
      <c r="I448" s="20" t="s">
        <v>238</v>
      </c>
      <c r="J448" s="11" t="s">
        <v>240</v>
      </c>
      <c r="K448" s="11" t="s">
        <v>4263</v>
      </c>
      <c r="L448" s="11">
        <v>2</v>
      </c>
    </row>
    <row r="449" spans="1:12">
      <c r="A449" s="11" t="s">
        <v>657</v>
      </c>
      <c r="D449" s="11" t="s">
        <v>239</v>
      </c>
      <c r="E449" s="19" t="s">
        <v>886</v>
      </c>
      <c r="F449" s="10">
        <v>42036</v>
      </c>
      <c r="G449" s="10">
        <v>45323</v>
      </c>
      <c r="H449" s="11">
        <v>10</v>
      </c>
      <c r="I449" s="20" t="s">
        <v>238</v>
      </c>
      <c r="J449" s="11" t="s">
        <v>240</v>
      </c>
      <c r="K449" s="11" t="s">
        <v>4263</v>
      </c>
      <c r="L449" s="11">
        <v>2</v>
      </c>
    </row>
    <row r="450" spans="1:12">
      <c r="A450" s="11" t="s">
        <v>658</v>
      </c>
      <c r="D450" s="11" t="s">
        <v>239</v>
      </c>
      <c r="E450" s="19" t="s">
        <v>887</v>
      </c>
      <c r="F450" s="10">
        <v>42036</v>
      </c>
      <c r="G450" s="10">
        <v>45323</v>
      </c>
      <c r="H450" s="11">
        <v>10</v>
      </c>
      <c r="I450" s="20" t="s">
        <v>238</v>
      </c>
      <c r="J450" s="11" t="s">
        <v>240</v>
      </c>
      <c r="K450" s="11" t="s">
        <v>4263</v>
      </c>
      <c r="L450" s="11">
        <v>2</v>
      </c>
    </row>
    <row r="451" spans="1:12">
      <c r="A451" s="11" t="s">
        <v>659</v>
      </c>
      <c r="D451" s="11" t="s">
        <v>239</v>
      </c>
      <c r="E451" s="19" t="s">
        <v>888</v>
      </c>
      <c r="F451" s="10">
        <v>42036</v>
      </c>
      <c r="G451" s="10">
        <v>45323</v>
      </c>
      <c r="H451" s="11">
        <v>10</v>
      </c>
      <c r="I451" s="20" t="s">
        <v>238</v>
      </c>
      <c r="J451" s="11" t="s">
        <v>240</v>
      </c>
      <c r="K451" s="11" t="s">
        <v>4263</v>
      </c>
      <c r="L451" s="11">
        <v>2</v>
      </c>
    </row>
    <row r="452" spans="1:12">
      <c r="A452" s="11" t="s">
        <v>660</v>
      </c>
      <c r="D452" s="11" t="s">
        <v>239</v>
      </c>
      <c r="E452" s="19" t="s">
        <v>889</v>
      </c>
      <c r="F452" s="10">
        <v>42036</v>
      </c>
      <c r="G452" s="10">
        <v>45323</v>
      </c>
      <c r="H452" s="11">
        <v>10</v>
      </c>
      <c r="I452" s="20" t="s">
        <v>238</v>
      </c>
      <c r="J452" s="11" t="s">
        <v>240</v>
      </c>
      <c r="K452" s="11" t="s">
        <v>4263</v>
      </c>
      <c r="L452" s="11">
        <v>2</v>
      </c>
    </row>
    <row r="453" spans="1:12">
      <c r="A453" s="11" t="s">
        <v>661</v>
      </c>
      <c r="D453" s="11" t="s">
        <v>239</v>
      </c>
      <c r="E453" s="19" t="s">
        <v>890</v>
      </c>
      <c r="F453" s="10">
        <v>42036</v>
      </c>
      <c r="G453" s="10">
        <v>45323</v>
      </c>
      <c r="H453" s="11">
        <v>10</v>
      </c>
      <c r="I453" s="20" t="s">
        <v>238</v>
      </c>
      <c r="J453" s="11" t="s">
        <v>240</v>
      </c>
      <c r="K453" s="11" t="s">
        <v>4263</v>
      </c>
      <c r="L453" s="11">
        <v>2</v>
      </c>
    </row>
    <row r="454" spans="1:12">
      <c r="A454" s="11" t="s">
        <v>662</v>
      </c>
      <c r="D454" s="11" t="s">
        <v>239</v>
      </c>
      <c r="E454" s="19" t="s">
        <v>891</v>
      </c>
      <c r="F454" s="10">
        <v>42036</v>
      </c>
      <c r="G454" s="10">
        <v>45323</v>
      </c>
      <c r="H454" s="11">
        <v>10</v>
      </c>
      <c r="I454" s="20" t="s">
        <v>238</v>
      </c>
      <c r="J454" s="11" t="s">
        <v>240</v>
      </c>
      <c r="K454" s="11" t="s">
        <v>4263</v>
      </c>
      <c r="L454" s="11">
        <v>2</v>
      </c>
    </row>
    <row r="455" spans="1:12">
      <c r="A455" s="11" t="s">
        <v>663</v>
      </c>
      <c r="D455" s="11" t="s">
        <v>239</v>
      </c>
      <c r="E455" s="19" t="s">
        <v>892</v>
      </c>
      <c r="F455" s="10">
        <v>42036</v>
      </c>
      <c r="G455" s="10">
        <v>45323</v>
      </c>
      <c r="H455" s="11">
        <v>10</v>
      </c>
      <c r="I455" s="20" t="s">
        <v>238</v>
      </c>
      <c r="J455" s="11" t="s">
        <v>240</v>
      </c>
      <c r="K455" s="11" t="s">
        <v>4263</v>
      </c>
      <c r="L455" s="11">
        <v>2</v>
      </c>
    </row>
    <row r="456" spans="1:12">
      <c r="A456" s="11" t="s">
        <v>664</v>
      </c>
      <c r="D456" s="11" t="s">
        <v>239</v>
      </c>
      <c r="E456" s="19" t="s">
        <v>893</v>
      </c>
      <c r="F456" s="10">
        <v>42036</v>
      </c>
      <c r="G456" s="10">
        <v>45323</v>
      </c>
      <c r="H456" s="11">
        <v>10</v>
      </c>
      <c r="I456" s="20" t="s">
        <v>238</v>
      </c>
      <c r="J456" s="11" t="s">
        <v>240</v>
      </c>
      <c r="K456" s="11" t="s">
        <v>4263</v>
      </c>
      <c r="L456" s="11">
        <v>2</v>
      </c>
    </row>
    <row r="457" spans="1:12">
      <c r="A457" s="11" t="s">
        <v>665</v>
      </c>
      <c r="D457" s="11" t="s">
        <v>239</v>
      </c>
      <c r="E457" s="19" t="s">
        <v>894</v>
      </c>
      <c r="F457" s="10">
        <v>42036</v>
      </c>
      <c r="G457" s="10">
        <v>45323</v>
      </c>
      <c r="H457" s="11">
        <v>10</v>
      </c>
      <c r="I457" s="20" t="s">
        <v>238</v>
      </c>
      <c r="J457" s="11" t="s">
        <v>240</v>
      </c>
      <c r="K457" s="11" t="s">
        <v>4263</v>
      </c>
      <c r="L457" s="11">
        <v>2</v>
      </c>
    </row>
    <row r="458" spans="1:12">
      <c r="A458" s="11" t="s">
        <v>666</v>
      </c>
      <c r="D458" s="11" t="s">
        <v>239</v>
      </c>
      <c r="E458" s="19" t="s">
        <v>895</v>
      </c>
      <c r="F458" s="10">
        <v>42036</v>
      </c>
      <c r="G458" s="10">
        <v>45323</v>
      </c>
      <c r="H458" s="11">
        <v>10</v>
      </c>
      <c r="I458" s="20" t="s">
        <v>238</v>
      </c>
      <c r="J458" s="11" t="s">
        <v>240</v>
      </c>
      <c r="K458" s="11" t="s">
        <v>4263</v>
      </c>
      <c r="L458" s="11">
        <v>2</v>
      </c>
    </row>
    <row r="459" spans="1:12">
      <c r="A459" s="11" t="s">
        <v>667</v>
      </c>
      <c r="D459" s="11" t="s">
        <v>239</v>
      </c>
      <c r="E459" s="19" t="s">
        <v>896</v>
      </c>
      <c r="F459" s="10">
        <v>42036</v>
      </c>
      <c r="G459" s="10">
        <v>45323</v>
      </c>
      <c r="H459" s="11">
        <v>10</v>
      </c>
      <c r="I459" s="20" t="s">
        <v>238</v>
      </c>
      <c r="J459" s="11" t="s">
        <v>240</v>
      </c>
      <c r="K459" s="11" t="s">
        <v>4263</v>
      </c>
      <c r="L459" s="11">
        <v>2</v>
      </c>
    </row>
    <row r="460" spans="1:12">
      <c r="A460" s="11" t="s">
        <v>668</v>
      </c>
      <c r="D460" s="11" t="s">
        <v>239</v>
      </c>
      <c r="E460" s="19" t="s">
        <v>897</v>
      </c>
      <c r="F460" s="10">
        <v>42036</v>
      </c>
      <c r="G460" s="10">
        <v>45323</v>
      </c>
      <c r="H460" s="11">
        <v>10</v>
      </c>
      <c r="I460" s="20" t="s">
        <v>238</v>
      </c>
      <c r="J460" s="11" t="s">
        <v>240</v>
      </c>
      <c r="K460" s="11" t="s">
        <v>4263</v>
      </c>
      <c r="L460" s="11">
        <v>2</v>
      </c>
    </row>
    <row r="461" spans="1:12">
      <c r="A461" s="11" t="s">
        <v>669</v>
      </c>
      <c r="D461" s="11" t="s">
        <v>239</v>
      </c>
      <c r="E461" s="19" t="s">
        <v>898</v>
      </c>
      <c r="F461" s="10">
        <v>42036</v>
      </c>
      <c r="G461" s="10">
        <v>45323</v>
      </c>
      <c r="H461" s="11">
        <v>10</v>
      </c>
      <c r="I461" s="20" t="s">
        <v>238</v>
      </c>
      <c r="J461" s="11" t="s">
        <v>240</v>
      </c>
      <c r="K461" s="11" t="s">
        <v>4263</v>
      </c>
      <c r="L461" s="11">
        <v>2</v>
      </c>
    </row>
    <row r="462" spans="1:12">
      <c r="A462" s="11" t="s">
        <v>670</v>
      </c>
      <c r="D462" s="11" t="s">
        <v>239</v>
      </c>
      <c r="E462" s="19" t="s">
        <v>899</v>
      </c>
      <c r="F462" s="10">
        <v>42036</v>
      </c>
      <c r="G462" s="10">
        <v>45323</v>
      </c>
      <c r="H462" s="11">
        <v>10</v>
      </c>
      <c r="I462" s="20" t="s">
        <v>238</v>
      </c>
      <c r="J462" s="11" t="s">
        <v>240</v>
      </c>
      <c r="K462" s="11" t="s">
        <v>4263</v>
      </c>
      <c r="L462" s="11">
        <v>2</v>
      </c>
    </row>
    <row r="463" spans="1:12">
      <c r="A463" s="11" t="s">
        <v>671</v>
      </c>
      <c r="D463" s="11" t="s">
        <v>239</v>
      </c>
      <c r="E463" s="19" t="s">
        <v>900</v>
      </c>
      <c r="F463" s="10">
        <v>42036</v>
      </c>
      <c r="G463" s="10">
        <v>45323</v>
      </c>
      <c r="H463" s="11">
        <v>10</v>
      </c>
      <c r="I463" s="20" t="s">
        <v>238</v>
      </c>
      <c r="J463" s="11" t="s">
        <v>240</v>
      </c>
      <c r="K463" s="11" t="s">
        <v>4263</v>
      </c>
      <c r="L463" s="11">
        <v>2</v>
      </c>
    </row>
    <row r="464" spans="1:12">
      <c r="A464" s="11" t="s">
        <v>672</v>
      </c>
      <c r="D464" s="11" t="s">
        <v>239</v>
      </c>
      <c r="E464" s="19" t="s">
        <v>901</v>
      </c>
      <c r="F464" s="10">
        <v>42036</v>
      </c>
      <c r="G464" s="10">
        <v>45323</v>
      </c>
      <c r="H464" s="11">
        <v>10</v>
      </c>
      <c r="I464" s="20" t="s">
        <v>238</v>
      </c>
      <c r="J464" s="11" t="s">
        <v>240</v>
      </c>
      <c r="K464" s="11" t="s">
        <v>4263</v>
      </c>
      <c r="L464" s="11">
        <v>2</v>
      </c>
    </row>
    <row r="465" spans="1:12">
      <c r="A465" s="11" t="s">
        <v>673</v>
      </c>
      <c r="D465" s="11" t="s">
        <v>239</v>
      </c>
      <c r="E465" s="19" t="s">
        <v>902</v>
      </c>
      <c r="F465" s="10">
        <v>42036</v>
      </c>
      <c r="G465" s="10">
        <v>45323</v>
      </c>
      <c r="H465" s="11">
        <v>10</v>
      </c>
      <c r="I465" s="20" t="s">
        <v>238</v>
      </c>
      <c r="J465" s="11" t="s">
        <v>240</v>
      </c>
      <c r="K465" s="11" t="s">
        <v>4263</v>
      </c>
      <c r="L465" s="11">
        <v>2</v>
      </c>
    </row>
    <row r="466" spans="1:12">
      <c r="A466" s="11" t="s">
        <v>674</v>
      </c>
      <c r="D466" s="11" t="s">
        <v>239</v>
      </c>
      <c r="E466" s="19" t="s">
        <v>903</v>
      </c>
      <c r="F466" s="10">
        <v>42036</v>
      </c>
      <c r="G466" s="10">
        <v>45323</v>
      </c>
      <c r="H466" s="11">
        <v>10</v>
      </c>
      <c r="I466" s="20" t="s">
        <v>238</v>
      </c>
      <c r="J466" s="11" t="s">
        <v>240</v>
      </c>
      <c r="K466" s="11" t="s">
        <v>4263</v>
      </c>
      <c r="L466" s="11">
        <v>2</v>
      </c>
    </row>
    <row r="467" spans="1:12">
      <c r="A467" s="11" t="s">
        <v>675</v>
      </c>
      <c r="D467" s="11" t="s">
        <v>239</v>
      </c>
      <c r="E467" s="19" t="s">
        <v>904</v>
      </c>
      <c r="F467" s="10">
        <v>42036</v>
      </c>
      <c r="G467" s="10">
        <v>45323</v>
      </c>
      <c r="H467" s="11">
        <v>10</v>
      </c>
      <c r="I467" s="20" t="s">
        <v>238</v>
      </c>
      <c r="J467" s="11" t="s">
        <v>240</v>
      </c>
      <c r="K467" s="11" t="s">
        <v>4263</v>
      </c>
      <c r="L467" s="11">
        <v>2</v>
      </c>
    </row>
    <row r="468" spans="1:12">
      <c r="A468" s="11" t="s">
        <v>676</v>
      </c>
      <c r="D468" s="11" t="s">
        <v>239</v>
      </c>
      <c r="E468" s="19" t="s">
        <v>905</v>
      </c>
      <c r="F468" s="10">
        <v>42036</v>
      </c>
      <c r="G468" s="10">
        <v>45323</v>
      </c>
      <c r="H468" s="11">
        <v>10</v>
      </c>
      <c r="I468" s="20" t="s">
        <v>238</v>
      </c>
      <c r="J468" s="11" t="s">
        <v>240</v>
      </c>
      <c r="K468" s="11" t="s">
        <v>4263</v>
      </c>
      <c r="L468" s="11">
        <v>2</v>
      </c>
    </row>
    <row r="469" spans="1:12">
      <c r="A469" s="11" t="s">
        <v>677</v>
      </c>
      <c r="D469" s="11" t="s">
        <v>239</v>
      </c>
      <c r="E469" s="19" t="s">
        <v>906</v>
      </c>
      <c r="F469" s="10">
        <v>42036</v>
      </c>
      <c r="G469" s="10">
        <v>45323</v>
      </c>
      <c r="H469" s="11">
        <v>10</v>
      </c>
      <c r="I469" s="20" t="s">
        <v>238</v>
      </c>
      <c r="J469" s="11" t="s">
        <v>240</v>
      </c>
      <c r="K469" s="11" t="s">
        <v>4263</v>
      </c>
      <c r="L469" s="11">
        <v>2</v>
      </c>
    </row>
    <row r="470" spans="1:12">
      <c r="A470" s="11" t="s">
        <v>678</v>
      </c>
      <c r="D470" s="11" t="s">
        <v>239</v>
      </c>
      <c r="E470" s="19" t="s">
        <v>907</v>
      </c>
      <c r="F470" s="10">
        <v>42036</v>
      </c>
      <c r="G470" s="10">
        <v>45323</v>
      </c>
      <c r="H470" s="11">
        <v>10</v>
      </c>
      <c r="I470" s="20" t="s">
        <v>238</v>
      </c>
      <c r="J470" s="11" t="s">
        <v>240</v>
      </c>
      <c r="K470" s="11" t="s">
        <v>4263</v>
      </c>
      <c r="L470" s="11">
        <v>2</v>
      </c>
    </row>
    <row r="471" spans="1:12">
      <c r="A471" s="11" t="s">
        <v>679</v>
      </c>
      <c r="D471" s="11" t="s">
        <v>239</v>
      </c>
      <c r="E471" s="19" t="s">
        <v>908</v>
      </c>
      <c r="F471" s="10">
        <v>42036</v>
      </c>
      <c r="G471" s="10">
        <v>45323</v>
      </c>
      <c r="H471" s="11">
        <v>10</v>
      </c>
      <c r="I471" s="20" t="s">
        <v>238</v>
      </c>
      <c r="J471" s="11" t="s">
        <v>240</v>
      </c>
      <c r="K471" s="11" t="s">
        <v>4263</v>
      </c>
      <c r="L471" s="11">
        <v>2</v>
      </c>
    </row>
    <row r="472" spans="1:12">
      <c r="A472" s="11" t="s">
        <v>680</v>
      </c>
      <c r="D472" s="11" t="s">
        <v>239</v>
      </c>
      <c r="E472" s="19" t="s">
        <v>909</v>
      </c>
      <c r="F472" s="10">
        <v>42036</v>
      </c>
      <c r="G472" s="10">
        <v>45323</v>
      </c>
      <c r="H472" s="11">
        <v>10</v>
      </c>
      <c r="I472" s="20" t="s">
        <v>238</v>
      </c>
      <c r="J472" s="11" t="s">
        <v>240</v>
      </c>
      <c r="K472" s="11" t="s">
        <v>4263</v>
      </c>
      <c r="L472" s="11">
        <v>2</v>
      </c>
    </row>
    <row r="473" spans="1:12">
      <c r="A473" s="11" t="s">
        <v>681</v>
      </c>
      <c r="D473" s="11" t="s">
        <v>239</v>
      </c>
      <c r="E473" s="19" t="s">
        <v>910</v>
      </c>
      <c r="F473" s="10">
        <v>42036</v>
      </c>
      <c r="G473" s="10">
        <v>45323</v>
      </c>
      <c r="H473" s="11">
        <v>10</v>
      </c>
      <c r="I473" s="20" t="s">
        <v>238</v>
      </c>
      <c r="J473" s="11" t="s">
        <v>240</v>
      </c>
      <c r="K473" s="11" t="s">
        <v>4263</v>
      </c>
      <c r="L473" s="11">
        <v>2</v>
      </c>
    </row>
    <row r="474" spans="1:12">
      <c r="A474" s="11" t="s">
        <v>622</v>
      </c>
      <c r="D474" s="11" t="s">
        <v>239</v>
      </c>
      <c r="E474" s="19" t="s">
        <v>911</v>
      </c>
      <c r="F474" s="10">
        <v>42036</v>
      </c>
      <c r="G474" s="10">
        <v>45323</v>
      </c>
      <c r="H474" s="11">
        <v>10</v>
      </c>
      <c r="I474" s="20" t="s">
        <v>238</v>
      </c>
      <c r="J474" s="11" t="s">
        <v>240</v>
      </c>
      <c r="K474" s="11" t="s">
        <v>4263</v>
      </c>
      <c r="L474" s="11">
        <v>2</v>
      </c>
    </row>
    <row r="475" spans="1:12">
      <c r="A475" s="11" t="s">
        <v>623</v>
      </c>
      <c r="D475" s="11" t="s">
        <v>239</v>
      </c>
      <c r="E475" s="19" t="s">
        <v>912</v>
      </c>
      <c r="F475" s="10">
        <v>42036</v>
      </c>
      <c r="G475" s="10">
        <v>45323</v>
      </c>
      <c r="H475" s="11">
        <v>10</v>
      </c>
      <c r="I475" s="20" t="s">
        <v>238</v>
      </c>
      <c r="J475" s="11" t="s">
        <v>240</v>
      </c>
      <c r="K475" s="11" t="s">
        <v>4263</v>
      </c>
      <c r="L475" s="11">
        <v>2</v>
      </c>
    </row>
    <row r="476" spans="1:12">
      <c r="A476" s="11" t="s">
        <v>624</v>
      </c>
      <c r="D476" s="11" t="s">
        <v>239</v>
      </c>
      <c r="E476" s="19" t="s">
        <v>913</v>
      </c>
      <c r="F476" s="10">
        <v>42036</v>
      </c>
      <c r="G476" s="10">
        <v>45323</v>
      </c>
      <c r="H476" s="11">
        <v>10</v>
      </c>
      <c r="I476" s="20" t="s">
        <v>238</v>
      </c>
      <c r="J476" s="11" t="s">
        <v>240</v>
      </c>
      <c r="K476" s="11" t="s">
        <v>4263</v>
      </c>
      <c r="L476" s="11">
        <v>2</v>
      </c>
    </row>
    <row r="477" spans="1:12">
      <c r="A477" s="11" t="s">
        <v>625</v>
      </c>
      <c r="D477" s="11" t="s">
        <v>239</v>
      </c>
      <c r="E477" s="19" t="s">
        <v>914</v>
      </c>
      <c r="F477" s="10">
        <v>42036</v>
      </c>
      <c r="G477" s="10">
        <v>45323</v>
      </c>
      <c r="H477" s="11">
        <v>10</v>
      </c>
      <c r="I477" s="20" t="s">
        <v>238</v>
      </c>
      <c r="J477" s="11" t="s">
        <v>240</v>
      </c>
      <c r="K477" s="11" t="s">
        <v>4263</v>
      </c>
      <c r="L477" s="11">
        <v>2</v>
      </c>
    </row>
    <row r="478" spans="1:12">
      <c r="A478" s="11" t="s">
        <v>626</v>
      </c>
      <c r="D478" s="11" t="s">
        <v>239</v>
      </c>
      <c r="E478" s="19" t="s">
        <v>915</v>
      </c>
      <c r="F478" s="10">
        <v>42036</v>
      </c>
      <c r="G478" s="10">
        <v>45323</v>
      </c>
      <c r="H478" s="11">
        <v>10</v>
      </c>
      <c r="I478" s="20" t="s">
        <v>238</v>
      </c>
      <c r="J478" s="11" t="s">
        <v>240</v>
      </c>
      <c r="K478" s="11" t="s">
        <v>4263</v>
      </c>
      <c r="L478" s="11">
        <v>2</v>
      </c>
    </row>
    <row r="479" spans="1:12">
      <c r="A479" s="11" t="s">
        <v>627</v>
      </c>
      <c r="D479" s="11" t="s">
        <v>239</v>
      </c>
      <c r="E479" s="19" t="s">
        <v>916</v>
      </c>
      <c r="F479" s="10">
        <v>42036</v>
      </c>
      <c r="G479" s="10">
        <v>45323</v>
      </c>
      <c r="H479" s="11">
        <v>10</v>
      </c>
      <c r="I479" s="20" t="s">
        <v>238</v>
      </c>
      <c r="J479" s="11" t="s">
        <v>240</v>
      </c>
      <c r="K479" s="11" t="s">
        <v>4263</v>
      </c>
      <c r="L479" s="11">
        <v>2</v>
      </c>
    </row>
    <row r="480" spans="1:12">
      <c r="A480" s="11" t="s">
        <v>628</v>
      </c>
      <c r="D480" s="11" t="s">
        <v>239</v>
      </c>
      <c r="E480" s="19" t="s">
        <v>917</v>
      </c>
      <c r="F480" s="10">
        <v>42036</v>
      </c>
      <c r="G480" s="10">
        <v>45323</v>
      </c>
      <c r="H480" s="11">
        <v>10</v>
      </c>
      <c r="I480" s="20" t="s">
        <v>238</v>
      </c>
      <c r="J480" s="11" t="s">
        <v>240</v>
      </c>
      <c r="K480" s="11" t="s">
        <v>4263</v>
      </c>
      <c r="L480" s="11">
        <v>2</v>
      </c>
    </row>
    <row r="481" spans="1:12">
      <c r="A481" s="11" t="s">
        <v>629</v>
      </c>
      <c r="D481" s="11" t="s">
        <v>239</v>
      </c>
      <c r="E481" s="19" t="s">
        <v>918</v>
      </c>
      <c r="F481" s="10">
        <v>42036</v>
      </c>
      <c r="G481" s="10">
        <v>45323</v>
      </c>
      <c r="H481" s="11">
        <v>10</v>
      </c>
      <c r="I481" s="20" t="s">
        <v>238</v>
      </c>
      <c r="J481" s="11" t="s">
        <v>240</v>
      </c>
      <c r="K481" s="11" t="s">
        <v>4263</v>
      </c>
      <c r="L481" s="11">
        <v>2</v>
      </c>
    </row>
    <row r="482" spans="1:12">
      <c r="A482" s="11" t="s">
        <v>630</v>
      </c>
      <c r="D482" s="11" t="s">
        <v>239</v>
      </c>
      <c r="E482" s="19" t="s">
        <v>919</v>
      </c>
      <c r="F482" s="10">
        <v>42036</v>
      </c>
      <c r="G482" s="10">
        <v>45323</v>
      </c>
      <c r="H482" s="11">
        <v>10</v>
      </c>
      <c r="I482" s="20" t="s">
        <v>238</v>
      </c>
      <c r="J482" s="11" t="s">
        <v>240</v>
      </c>
      <c r="K482" s="11" t="s">
        <v>4263</v>
      </c>
      <c r="L482" s="11">
        <v>2</v>
      </c>
    </row>
    <row r="483" spans="1:12">
      <c r="A483" s="11" t="s">
        <v>682</v>
      </c>
      <c r="D483" s="11" t="s">
        <v>239</v>
      </c>
      <c r="E483" s="19" t="s">
        <v>920</v>
      </c>
      <c r="F483" s="10">
        <v>42036</v>
      </c>
      <c r="G483" s="10">
        <v>45323</v>
      </c>
      <c r="H483" s="11">
        <v>10</v>
      </c>
      <c r="I483" s="20" t="s">
        <v>238</v>
      </c>
      <c r="J483" s="11" t="s">
        <v>240</v>
      </c>
      <c r="K483" s="11" t="s">
        <v>4263</v>
      </c>
      <c r="L483" s="11">
        <v>2</v>
      </c>
    </row>
    <row r="484" spans="1:12">
      <c r="A484" s="11" t="s">
        <v>683</v>
      </c>
      <c r="D484" s="11" t="s">
        <v>239</v>
      </c>
      <c r="E484" s="19" t="s">
        <v>921</v>
      </c>
      <c r="F484" s="10">
        <v>42036</v>
      </c>
      <c r="G484" s="10">
        <v>45323</v>
      </c>
      <c r="H484" s="11">
        <v>10</v>
      </c>
      <c r="I484" s="20" t="s">
        <v>238</v>
      </c>
      <c r="J484" s="11" t="s">
        <v>240</v>
      </c>
      <c r="K484" s="11" t="s">
        <v>4263</v>
      </c>
      <c r="L484" s="11">
        <v>2</v>
      </c>
    </row>
    <row r="485" spans="1:12">
      <c r="A485" s="11" t="s">
        <v>684</v>
      </c>
      <c r="D485" s="11" t="s">
        <v>239</v>
      </c>
      <c r="E485" s="19" t="s">
        <v>922</v>
      </c>
      <c r="F485" s="10">
        <v>42036</v>
      </c>
      <c r="G485" s="10">
        <v>45323</v>
      </c>
      <c r="H485" s="11">
        <v>10</v>
      </c>
      <c r="I485" s="20" t="s">
        <v>238</v>
      </c>
      <c r="J485" s="11" t="s">
        <v>240</v>
      </c>
      <c r="K485" s="11" t="s">
        <v>4263</v>
      </c>
      <c r="L485" s="11">
        <v>2</v>
      </c>
    </row>
    <row r="486" spans="1:12">
      <c r="A486" s="11" t="s">
        <v>634</v>
      </c>
      <c r="D486" s="11" t="s">
        <v>239</v>
      </c>
      <c r="E486" s="19" t="s">
        <v>923</v>
      </c>
      <c r="F486" s="10">
        <v>42036</v>
      </c>
      <c r="G486" s="10">
        <v>45323</v>
      </c>
      <c r="H486" s="11">
        <v>10</v>
      </c>
      <c r="I486" s="20" t="s">
        <v>238</v>
      </c>
      <c r="J486" s="11" t="s">
        <v>240</v>
      </c>
      <c r="K486" s="11" t="s">
        <v>4263</v>
      </c>
      <c r="L486" s="11">
        <v>2</v>
      </c>
    </row>
    <row r="487" spans="1:12">
      <c r="A487" s="11" t="s">
        <v>635</v>
      </c>
      <c r="D487" s="11" t="s">
        <v>239</v>
      </c>
      <c r="E487" s="19" t="s">
        <v>924</v>
      </c>
      <c r="F487" s="10">
        <v>42036</v>
      </c>
      <c r="G487" s="10">
        <v>45323</v>
      </c>
      <c r="H487" s="11">
        <v>10</v>
      </c>
      <c r="I487" s="20" t="s">
        <v>238</v>
      </c>
      <c r="J487" s="11" t="s">
        <v>240</v>
      </c>
      <c r="K487" s="11" t="s">
        <v>4263</v>
      </c>
      <c r="L487" s="11">
        <v>2</v>
      </c>
    </row>
    <row r="488" spans="1:12">
      <c r="A488" s="11" t="s">
        <v>636</v>
      </c>
      <c r="D488" s="11" t="s">
        <v>239</v>
      </c>
      <c r="E488" s="19" t="s">
        <v>925</v>
      </c>
      <c r="F488" s="10">
        <v>42036</v>
      </c>
      <c r="G488" s="10">
        <v>45323</v>
      </c>
      <c r="H488" s="11">
        <v>10</v>
      </c>
      <c r="I488" s="20" t="s">
        <v>238</v>
      </c>
      <c r="J488" s="11" t="s">
        <v>240</v>
      </c>
      <c r="K488" s="11" t="s">
        <v>4263</v>
      </c>
      <c r="L488" s="11">
        <v>2</v>
      </c>
    </row>
    <row r="489" spans="1:12">
      <c r="A489" s="11" t="s">
        <v>637</v>
      </c>
      <c r="D489" s="11" t="s">
        <v>239</v>
      </c>
      <c r="E489" s="19" t="s">
        <v>926</v>
      </c>
      <c r="F489" s="10">
        <v>42036</v>
      </c>
      <c r="G489" s="10">
        <v>45323</v>
      </c>
      <c r="H489" s="11">
        <v>10</v>
      </c>
      <c r="I489" s="20" t="s">
        <v>238</v>
      </c>
      <c r="J489" s="11" t="s">
        <v>240</v>
      </c>
      <c r="K489" s="11" t="s">
        <v>4263</v>
      </c>
      <c r="L489" s="11">
        <v>2</v>
      </c>
    </row>
    <row r="490" spans="1:12">
      <c r="A490" s="11" t="s">
        <v>638</v>
      </c>
      <c r="D490" s="11" t="s">
        <v>239</v>
      </c>
      <c r="E490" s="19" t="s">
        <v>927</v>
      </c>
      <c r="F490" s="10">
        <v>42036</v>
      </c>
      <c r="G490" s="10">
        <v>45323</v>
      </c>
      <c r="H490" s="11">
        <v>10</v>
      </c>
      <c r="I490" s="20" t="s">
        <v>238</v>
      </c>
      <c r="J490" s="11" t="s">
        <v>240</v>
      </c>
      <c r="K490" s="11" t="s">
        <v>4263</v>
      </c>
      <c r="L490" s="11">
        <v>2</v>
      </c>
    </row>
    <row r="491" spans="1:12">
      <c r="A491" s="11" t="s">
        <v>639</v>
      </c>
      <c r="D491" s="11" t="s">
        <v>239</v>
      </c>
      <c r="E491" s="19" t="s">
        <v>928</v>
      </c>
      <c r="F491" s="10">
        <v>42036</v>
      </c>
      <c r="G491" s="10">
        <v>45323</v>
      </c>
      <c r="H491" s="11">
        <v>10</v>
      </c>
      <c r="I491" s="20" t="s">
        <v>238</v>
      </c>
      <c r="J491" s="11" t="s">
        <v>240</v>
      </c>
      <c r="K491" s="11" t="s">
        <v>4263</v>
      </c>
      <c r="L491" s="11">
        <v>2</v>
      </c>
    </row>
    <row r="492" spans="1:12">
      <c r="A492" s="11" t="s">
        <v>640</v>
      </c>
      <c r="D492" s="11" t="s">
        <v>239</v>
      </c>
      <c r="E492" s="19" t="s">
        <v>929</v>
      </c>
      <c r="F492" s="10">
        <v>42036</v>
      </c>
      <c r="G492" s="10">
        <v>45323</v>
      </c>
      <c r="H492" s="11">
        <v>10</v>
      </c>
      <c r="I492" s="20" t="s">
        <v>238</v>
      </c>
      <c r="J492" s="11" t="s">
        <v>240</v>
      </c>
      <c r="K492" s="11" t="s">
        <v>4263</v>
      </c>
      <c r="L492" s="11">
        <v>2</v>
      </c>
    </row>
    <row r="493" spans="1:12">
      <c r="A493" s="11" t="s">
        <v>641</v>
      </c>
      <c r="D493" s="11" t="s">
        <v>239</v>
      </c>
      <c r="E493" s="19" t="s">
        <v>930</v>
      </c>
      <c r="F493" s="10">
        <v>42036</v>
      </c>
      <c r="G493" s="10">
        <v>45323</v>
      </c>
      <c r="H493" s="11">
        <v>10</v>
      </c>
      <c r="I493" s="20" t="s">
        <v>238</v>
      </c>
      <c r="J493" s="11" t="s">
        <v>240</v>
      </c>
      <c r="K493" s="11" t="s">
        <v>4263</v>
      </c>
      <c r="L493" s="11">
        <v>2</v>
      </c>
    </row>
    <row r="494" spans="1:12">
      <c r="A494" s="11" t="s">
        <v>642</v>
      </c>
      <c r="D494" s="11" t="s">
        <v>239</v>
      </c>
      <c r="E494" s="19" t="s">
        <v>931</v>
      </c>
      <c r="F494" s="10">
        <v>42036</v>
      </c>
      <c r="G494" s="10">
        <v>45323</v>
      </c>
      <c r="H494" s="11">
        <v>10</v>
      </c>
      <c r="I494" s="20" t="s">
        <v>238</v>
      </c>
      <c r="J494" s="11" t="s">
        <v>240</v>
      </c>
      <c r="K494" s="11" t="s">
        <v>4263</v>
      </c>
      <c r="L494" s="11">
        <v>2</v>
      </c>
    </row>
    <row r="495" spans="1:12">
      <c r="A495" s="11" t="s">
        <v>643</v>
      </c>
      <c r="D495" s="11" t="s">
        <v>239</v>
      </c>
      <c r="E495" s="19" t="s">
        <v>932</v>
      </c>
      <c r="F495" s="10">
        <v>42036</v>
      </c>
      <c r="G495" s="10">
        <v>45323</v>
      </c>
      <c r="H495" s="11">
        <v>10</v>
      </c>
      <c r="I495" s="20" t="s">
        <v>238</v>
      </c>
      <c r="J495" s="11" t="s">
        <v>240</v>
      </c>
      <c r="K495" s="11" t="s">
        <v>4263</v>
      </c>
      <c r="L495" s="11">
        <v>2</v>
      </c>
    </row>
    <row r="496" spans="1:12">
      <c r="A496" s="11" t="s">
        <v>644</v>
      </c>
      <c r="D496" s="11" t="s">
        <v>239</v>
      </c>
      <c r="E496" s="19" t="s">
        <v>933</v>
      </c>
      <c r="F496" s="10">
        <v>42036</v>
      </c>
      <c r="G496" s="10">
        <v>45323</v>
      </c>
      <c r="H496" s="11">
        <v>10</v>
      </c>
      <c r="I496" s="20" t="s">
        <v>238</v>
      </c>
      <c r="J496" s="11" t="s">
        <v>240</v>
      </c>
      <c r="K496" s="11" t="s">
        <v>4263</v>
      </c>
      <c r="L496" s="11">
        <v>2</v>
      </c>
    </row>
    <row r="497" spans="1:12">
      <c r="A497" s="11" t="s">
        <v>645</v>
      </c>
      <c r="D497" s="11" t="s">
        <v>239</v>
      </c>
      <c r="E497" s="19" t="s">
        <v>934</v>
      </c>
      <c r="F497" s="10">
        <v>42036</v>
      </c>
      <c r="G497" s="10">
        <v>45323</v>
      </c>
      <c r="H497" s="11">
        <v>10</v>
      </c>
      <c r="I497" s="20" t="s">
        <v>238</v>
      </c>
      <c r="J497" s="11" t="s">
        <v>240</v>
      </c>
      <c r="K497" s="11" t="s">
        <v>4263</v>
      </c>
      <c r="L497" s="11">
        <v>2</v>
      </c>
    </row>
    <row r="498" spans="1:12">
      <c r="A498" s="11" t="s">
        <v>685</v>
      </c>
      <c r="D498" s="11" t="s">
        <v>239</v>
      </c>
      <c r="E498" s="19" t="s">
        <v>935</v>
      </c>
      <c r="F498" s="10">
        <v>42036</v>
      </c>
      <c r="G498" s="10">
        <v>45323</v>
      </c>
      <c r="H498" s="11">
        <v>10</v>
      </c>
      <c r="I498" s="20" t="s">
        <v>238</v>
      </c>
      <c r="J498" s="11" t="s">
        <v>240</v>
      </c>
      <c r="K498" s="11" t="s">
        <v>4263</v>
      </c>
      <c r="L498" s="11">
        <v>2</v>
      </c>
    </row>
    <row r="499" spans="1:12">
      <c r="A499" s="11" t="s">
        <v>686</v>
      </c>
      <c r="D499" s="11" t="s">
        <v>239</v>
      </c>
      <c r="E499" s="19" t="s">
        <v>936</v>
      </c>
      <c r="F499" s="10">
        <v>42036</v>
      </c>
      <c r="G499" s="10">
        <v>45323</v>
      </c>
      <c r="H499" s="11">
        <v>10</v>
      </c>
      <c r="I499" s="20" t="s">
        <v>238</v>
      </c>
      <c r="J499" s="11" t="s">
        <v>240</v>
      </c>
      <c r="K499" s="11" t="s">
        <v>4263</v>
      </c>
      <c r="L499" s="11">
        <v>2</v>
      </c>
    </row>
    <row r="500" spans="1:12">
      <c r="A500" s="11" t="s">
        <v>687</v>
      </c>
      <c r="D500" s="11" t="s">
        <v>239</v>
      </c>
      <c r="E500" s="19" t="s">
        <v>937</v>
      </c>
      <c r="F500" s="10">
        <v>42036</v>
      </c>
      <c r="G500" s="10">
        <v>45323</v>
      </c>
      <c r="H500" s="11">
        <v>10</v>
      </c>
      <c r="I500" s="20" t="s">
        <v>238</v>
      </c>
      <c r="J500" s="11" t="s">
        <v>240</v>
      </c>
      <c r="K500" s="11" t="s">
        <v>4263</v>
      </c>
      <c r="L500" s="11">
        <v>2</v>
      </c>
    </row>
    <row r="501" spans="1:12">
      <c r="A501" s="11" t="s">
        <v>688</v>
      </c>
      <c r="D501" s="11" t="s">
        <v>239</v>
      </c>
      <c r="E501" s="19" t="s">
        <v>938</v>
      </c>
      <c r="F501" s="10">
        <v>42036</v>
      </c>
      <c r="G501" s="10">
        <v>45323</v>
      </c>
      <c r="H501" s="11">
        <v>10</v>
      </c>
      <c r="I501" s="20" t="s">
        <v>238</v>
      </c>
      <c r="J501" s="11" t="s">
        <v>240</v>
      </c>
      <c r="K501" s="11" t="s">
        <v>4263</v>
      </c>
      <c r="L501" s="11">
        <v>2</v>
      </c>
    </row>
    <row r="502" spans="1:12">
      <c r="A502" s="11" t="s">
        <v>689</v>
      </c>
      <c r="D502" s="11" t="s">
        <v>239</v>
      </c>
      <c r="E502" s="19" t="s">
        <v>939</v>
      </c>
      <c r="F502" s="10">
        <v>42036</v>
      </c>
      <c r="G502" s="10">
        <v>45323</v>
      </c>
      <c r="H502" s="11">
        <v>10</v>
      </c>
      <c r="I502" s="20" t="s">
        <v>238</v>
      </c>
      <c r="J502" s="11" t="s">
        <v>240</v>
      </c>
      <c r="K502" s="11" t="s">
        <v>4263</v>
      </c>
      <c r="L502" s="11">
        <v>2</v>
      </c>
    </row>
    <row r="503" spans="1:12">
      <c r="A503" s="11" t="s">
        <v>690</v>
      </c>
      <c r="D503" s="11" t="s">
        <v>239</v>
      </c>
      <c r="E503" s="19" t="s">
        <v>940</v>
      </c>
      <c r="F503" s="10">
        <v>42036</v>
      </c>
      <c r="G503" s="10">
        <v>45323</v>
      </c>
      <c r="H503" s="11">
        <v>10</v>
      </c>
      <c r="I503" s="20" t="s">
        <v>238</v>
      </c>
      <c r="J503" s="11" t="s">
        <v>240</v>
      </c>
      <c r="K503" s="11" t="s">
        <v>4263</v>
      </c>
      <c r="L503" s="11">
        <v>2</v>
      </c>
    </row>
    <row r="504" spans="1:12">
      <c r="A504" s="11" t="s">
        <v>691</v>
      </c>
      <c r="D504" s="11" t="s">
        <v>239</v>
      </c>
      <c r="E504" s="19" t="s">
        <v>941</v>
      </c>
      <c r="F504" s="10">
        <v>42036</v>
      </c>
      <c r="G504" s="10">
        <v>45323</v>
      </c>
      <c r="H504" s="11">
        <v>10</v>
      </c>
      <c r="I504" s="20" t="s">
        <v>238</v>
      </c>
      <c r="J504" s="11" t="s">
        <v>240</v>
      </c>
      <c r="K504" s="11" t="s">
        <v>4263</v>
      </c>
      <c r="L504" s="11">
        <v>2</v>
      </c>
    </row>
    <row r="505" spans="1:12">
      <c r="A505" s="11" t="s">
        <v>692</v>
      </c>
      <c r="D505" s="11" t="s">
        <v>239</v>
      </c>
      <c r="E505" s="19" t="s">
        <v>942</v>
      </c>
      <c r="F505" s="10">
        <v>42036</v>
      </c>
      <c r="G505" s="10">
        <v>45323</v>
      </c>
      <c r="H505" s="11">
        <v>10</v>
      </c>
      <c r="I505" s="20" t="s">
        <v>238</v>
      </c>
      <c r="J505" s="11" t="s">
        <v>240</v>
      </c>
      <c r="K505" s="11" t="s">
        <v>4263</v>
      </c>
      <c r="L505" s="11">
        <v>2</v>
      </c>
    </row>
    <row r="506" spans="1:12">
      <c r="A506" s="11" t="s">
        <v>693</v>
      </c>
      <c r="D506" s="11" t="s">
        <v>239</v>
      </c>
      <c r="E506" s="19" t="s">
        <v>943</v>
      </c>
      <c r="F506" s="10">
        <v>42036</v>
      </c>
      <c r="G506" s="10">
        <v>45323</v>
      </c>
      <c r="H506" s="11">
        <v>10</v>
      </c>
      <c r="I506" s="20" t="s">
        <v>238</v>
      </c>
      <c r="J506" s="11" t="s">
        <v>240</v>
      </c>
      <c r="K506" s="11" t="s">
        <v>4263</v>
      </c>
      <c r="L506" s="11">
        <v>2</v>
      </c>
    </row>
    <row r="507" spans="1:12">
      <c r="A507" s="11" t="s">
        <v>694</v>
      </c>
      <c r="D507" s="11" t="s">
        <v>239</v>
      </c>
      <c r="E507" s="19" t="s">
        <v>944</v>
      </c>
      <c r="F507" s="10">
        <v>42036</v>
      </c>
      <c r="G507" s="10">
        <v>45323</v>
      </c>
      <c r="H507" s="11">
        <v>10</v>
      </c>
      <c r="I507" s="20" t="s">
        <v>238</v>
      </c>
      <c r="J507" s="11" t="s">
        <v>240</v>
      </c>
      <c r="K507" s="11" t="s">
        <v>4263</v>
      </c>
      <c r="L507" s="11">
        <v>2</v>
      </c>
    </row>
    <row r="508" spans="1:12">
      <c r="A508" s="11" t="s">
        <v>695</v>
      </c>
      <c r="D508" s="11" t="s">
        <v>239</v>
      </c>
      <c r="E508" s="19" t="s">
        <v>945</v>
      </c>
      <c r="F508" s="10">
        <v>42036</v>
      </c>
      <c r="G508" s="10">
        <v>45323</v>
      </c>
      <c r="H508" s="11">
        <v>10</v>
      </c>
      <c r="I508" s="20" t="s">
        <v>238</v>
      </c>
      <c r="J508" s="11" t="s">
        <v>240</v>
      </c>
      <c r="K508" s="11" t="s">
        <v>4263</v>
      </c>
      <c r="L508" s="11">
        <v>2</v>
      </c>
    </row>
    <row r="509" spans="1:12">
      <c r="A509" s="11" t="s">
        <v>696</v>
      </c>
      <c r="D509" s="11" t="s">
        <v>239</v>
      </c>
      <c r="E509" s="19" t="s">
        <v>946</v>
      </c>
      <c r="F509" s="10">
        <v>42036</v>
      </c>
      <c r="G509" s="10">
        <v>45323</v>
      </c>
      <c r="H509" s="11">
        <v>10</v>
      </c>
      <c r="I509" s="20" t="s">
        <v>238</v>
      </c>
      <c r="J509" s="11" t="s">
        <v>240</v>
      </c>
      <c r="K509" s="11" t="s">
        <v>4263</v>
      </c>
      <c r="L509" s="11">
        <v>2</v>
      </c>
    </row>
    <row r="510" spans="1:12">
      <c r="A510" s="11" t="s">
        <v>697</v>
      </c>
      <c r="D510" s="11" t="s">
        <v>239</v>
      </c>
      <c r="E510" s="19" t="s">
        <v>947</v>
      </c>
      <c r="F510" s="10">
        <v>42036</v>
      </c>
      <c r="G510" s="10">
        <v>45323</v>
      </c>
      <c r="H510" s="11">
        <v>10</v>
      </c>
      <c r="I510" s="20" t="s">
        <v>238</v>
      </c>
      <c r="J510" s="11" t="s">
        <v>240</v>
      </c>
      <c r="K510" s="11" t="s">
        <v>4263</v>
      </c>
      <c r="L510" s="11">
        <v>2</v>
      </c>
    </row>
    <row r="511" spans="1:12">
      <c r="A511" s="11" t="s">
        <v>698</v>
      </c>
      <c r="D511" s="11" t="s">
        <v>239</v>
      </c>
      <c r="E511" s="19" t="s">
        <v>948</v>
      </c>
      <c r="F511" s="10">
        <v>42036</v>
      </c>
      <c r="G511" s="10">
        <v>45323</v>
      </c>
      <c r="H511" s="11">
        <v>10</v>
      </c>
      <c r="I511" s="20" t="s">
        <v>238</v>
      </c>
      <c r="J511" s="11" t="s">
        <v>240</v>
      </c>
      <c r="K511" s="11" t="s">
        <v>4263</v>
      </c>
      <c r="L511" s="11">
        <v>2</v>
      </c>
    </row>
    <row r="512" spans="1:12">
      <c r="A512" s="11" t="s">
        <v>949</v>
      </c>
      <c r="D512" s="11" t="s">
        <v>239</v>
      </c>
      <c r="E512" s="19" t="s">
        <v>1178</v>
      </c>
      <c r="F512" s="10">
        <v>42036</v>
      </c>
      <c r="G512" s="10">
        <v>45323</v>
      </c>
      <c r="H512" s="11">
        <v>10</v>
      </c>
      <c r="I512" s="20" t="s">
        <v>238</v>
      </c>
      <c r="J512" s="11" t="s">
        <v>240</v>
      </c>
      <c r="K512" s="11" t="s">
        <v>4263</v>
      </c>
      <c r="L512" s="11">
        <v>2</v>
      </c>
    </row>
    <row r="513" spans="1:12">
      <c r="A513" s="11" t="s">
        <v>950</v>
      </c>
      <c r="D513" s="11" t="s">
        <v>239</v>
      </c>
      <c r="E513" s="19" t="s">
        <v>1179</v>
      </c>
      <c r="F513" s="10">
        <v>42036</v>
      </c>
      <c r="G513" s="10">
        <v>45323</v>
      </c>
      <c r="H513" s="11">
        <v>10</v>
      </c>
      <c r="I513" s="20" t="s">
        <v>238</v>
      </c>
      <c r="J513" s="11" t="s">
        <v>240</v>
      </c>
      <c r="K513" s="11" t="s">
        <v>4263</v>
      </c>
      <c r="L513" s="11">
        <v>2</v>
      </c>
    </row>
    <row r="514" spans="1:12">
      <c r="A514" s="11" t="s">
        <v>951</v>
      </c>
      <c r="D514" s="11" t="s">
        <v>239</v>
      </c>
      <c r="E514" s="19" t="s">
        <v>1180</v>
      </c>
      <c r="F514" s="10">
        <v>42036</v>
      </c>
      <c r="G514" s="10">
        <v>45323</v>
      </c>
      <c r="H514" s="11">
        <v>10</v>
      </c>
      <c r="I514" s="20" t="s">
        <v>238</v>
      </c>
      <c r="J514" s="11" t="s">
        <v>240</v>
      </c>
      <c r="K514" s="11" t="s">
        <v>4263</v>
      </c>
      <c r="L514" s="11">
        <v>2</v>
      </c>
    </row>
    <row r="515" spans="1:12">
      <c r="A515" s="11" t="s">
        <v>952</v>
      </c>
      <c r="D515" s="11" t="s">
        <v>239</v>
      </c>
      <c r="E515" s="19" t="s">
        <v>1181</v>
      </c>
      <c r="F515" s="10">
        <v>42036</v>
      </c>
      <c r="G515" s="10">
        <v>45323</v>
      </c>
      <c r="H515" s="11">
        <v>10</v>
      </c>
      <c r="I515" s="20" t="s">
        <v>238</v>
      </c>
      <c r="J515" s="11" t="s">
        <v>240</v>
      </c>
      <c r="K515" s="11" t="s">
        <v>4263</v>
      </c>
      <c r="L515" s="11">
        <v>2</v>
      </c>
    </row>
    <row r="516" spans="1:12">
      <c r="A516" s="11" t="s">
        <v>953</v>
      </c>
      <c r="D516" s="11" t="s">
        <v>239</v>
      </c>
      <c r="E516" s="19" t="s">
        <v>1182</v>
      </c>
      <c r="F516" s="10">
        <v>42036</v>
      </c>
      <c r="G516" s="10">
        <v>45323</v>
      </c>
      <c r="H516" s="11">
        <v>10</v>
      </c>
      <c r="I516" s="20" t="s">
        <v>238</v>
      </c>
      <c r="J516" s="11" t="s">
        <v>240</v>
      </c>
      <c r="K516" s="11" t="s">
        <v>4263</v>
      </c>
      <c r="L516" s="11">
        <v>2</v>
      </c>
    </row>
    <row r="517" spans="1:12">
      <c r="A517" s="11" t="s">
        <v>954</v>
      </c>
      <c r="D517" s="11" t="s">
        <v>239</v>
      </c>
      <c r="E517" s="19" t="s">
        <v>1183</v>
      </c>
      <c r="F517" s="10">
        <v>42036</v>
      </c>
      <c r="G517" s="10">
        <v>45323</v>
      </c>
      <c r="H517" s="11">
        <v>10</v>
      </c>
      <c r="I517" s="20" t="s">
        <v>238</v>
      </c>
      <c r="J517" s="11" t="s">
        <v>240</v>
      </c>
      <c r="K517" s="11" t="s">
        <v>4263</v>
      </c>
      <c r="L517" s="11">
        <v>2</v>
      </c>
    </row>
    <row r="518" spans="1:12">
      <c r="A518" s="11" t="s">
        <v>955</v>
      </c>
      <c r="D518" s="11" t="s">
        <v>239</v>
      </c>
      <c r="E518" s="19" t="s">
        <v>1184</v>
      </c>
      <c r="F518" s="10">
        <v>42036</v>
      </c>
      <c r="G518" s="10">
        <v>45323</v>
      </c>
      <c r="H518" s="11">
        <v>10</v>
      </c>
      <c r="I518" s="20" t="s">
        <v>238</v>
      </c>
      <c r="J518" s="11" t="s">
        <v>240</v>
      </c>
      <c r="K518" s="11" t="s">
        <v>4263</v>
      </c>
      <c r="L518" s="11">
        <v>2</v>
      </c>
    </row>
    <row r="519" spans="1:12">
      <c r="A519" s="11" t="s">
        <v>956</v>
      </c>
      <c r="D519" s="11" t="s">
        <v>239</v>
      </c>
      <c r="E519" s="19" t="s">
        <v>1185</v>
      </c>
      <c r="F519" s="10">
        <v>42036</v>
      </c>
      <c r="G519" s="10">
        <v>45323</v>
      </c>
      <c r="H519" s="11">
        <v>10</v>
      </c>
      <c r="I519" s="20" t="s">
        <v>238</v>
      </c>
      <c r="J519" s="11" t="s">
        <v>240</v>
      </c>
      <c r="K519" s="11" t="s">
        <v>4263</v>
      </c>
      <c r="L519" s="11">
        <v>2</v>
      </c>
    </row>
    <row r="520" spans="1:12">
      <c r="A520" s="11" t="s">
        <v>957</v>
      </c>
      <c r="D520" s="11" t="s">
        <v>239</v>
      </c>
      <c r="E520" s="19" t="s">
        <v>1186</v>
      </c>
      <c r="F520" s="10">
        <v>42036</v>
      </c>
      <c r="G520" s="10">
        <v>45323</v>
      </c>
      <c r="H520" s="11">
        <v>10</v>
      </c>
      <c r="I520" s="20" t="s">
        <v>238</v>
      </c>
      <c r="J520" s="11" t="s">
        <v>240</v>
      </c>
      <c r="K520" s="11" t="s">
        <v>4263</v>
      </c>
      <c r="L520" s="11">
        <v>2</v>
      </c>
    </row>
    <row r="521" spans="1:12">
      <c r="A521" s="11" t="s">
        <v>958</v>
      </c>
      <c r="D521" s="11" t="s">
        <v>239</v>
      </c>
      <c r="E521" s="19" t="s">
        <v>1187</v>
      </c>
      <c r="F521" s="10">
        <v>42036</v>
      </c>
      <c r="G521" s="10">
        <v>45323</v>
      </c>
      <c r="H521" s="11">
        <v>10</v>
      </c>
      <c r="I521" s="20" t="s">
        <v>238</v>
      </c>
      <c r="J521" s="11" t="s">
        <v>240</v>
      </c>
      <c r="K521" s="11" t="s">
        <v>4263</v>
      </c>
      <c r="L521" s="11">
        <v>2</v>
      </c>
    </row>
    <row r="522" spans="1:12">
      <c r="A522" s="11" t="s">
        <v>959</v>
      </c>
      <c r="D522" s="11" t="s">
        <v>239</v>
      </c>
      <c r="E522" s="19" t="s">
        <v>1188</v>
      </c>
      <c r="F522" s="10">
        <v>42036</v>
      </c>
      <c r="G522" s="10">
        <v>45323</v>
      </c>
      <c r="H522" s="11">
        <v>10</v>
      </c>
      <c r="I522" s="20" t="s">
        <v>238</v>
      </c>
      <c r="J522" s="11" t="s">
        <v>240</v>
      </c>
      <c r="K522" s="11" t="s">
        <v>4263</v>
      </c>
      <c r="L522" s="11">
        <v>2</v>
      </c>
    </row>
    <row r="523" spans="1:12">
      <c r="A523" s="11" t="s">
        <v>960</v>
      </c>
      <c r="D523" s="11" t="s">
        <v>239</v>
      </c>
      <c r="E523" s="19" t="s">
        <v>1189</v>
      </c>
      <c r="F523" s="10">
        <v>42036</v>
      </c>
      <c r="G523" s="10">
        <v>45323</v>
      </c>
      <c r="H523" s="11">
        <v>10</v>
      </c>
      <c r="I523" s="20" t="s">
        <v>238</v>
      </c>
      <c r="J523" s="11" t="s">
        <v>240</v>
      </c>
      <c r="K523" s="11" t="s">
        <v>4263</v>
      </c>
      <c r="L523" s="11">
        <v>2</v>
      </c>
    </row>
    <row r="524" spans="1:12">
      <c r="A524" s="11" t="s">
        <v>961</v>
      </c>
      <c r="D524" s="11" t="s">
        <v>239</v>
      </c>
      <c r="E524" s="19" t="s">
        <v>1190</v>
      </c>
      <c r="F524" s="10">
        <v>42036</v>
      </c>
      <c r="G524" s="10">
        <v>45323</v>
      </c>
      <c r="H524" s="11">
        <v>10</v>
      </c>
      <c r="I524" s="20" t="s">
        <v>238</v>
      </c>
      <c r="J524" s="11" t="s">
        <v>240</v>
      </c>
      <c r="K524" s="11" t="s">
        <v>4263</v>
      </c>
      <c r="L524" s="11">
        <v>2</v>
      </c>
    </row>
    <row r="525" spans="1:12">
      <c r="A525" s="11" t="s">
        <v>962</v>
      </c>
      <c r="D525" s="11" t="s">
        <v>239</v>
      </c>
      <c r="E525" s="19" t="s">
        <v>1191</v>
      </c>
      <c r="F525" s="10">
        <v>42036</v>
      </c>
      <c r="G525" s="10">
        <v>45323</v>
      </c>
      <c r="H525" s="11">
        <v>10</v>
      </c>
      <c r="I525" s="20" t="s">
        <v>238</v>
      </c>
      <c r="J525" s="11" t="s">
        <v>240</v>
      </c>
      <c r="K525" s="11" t="s">
        <v>4263</v>
      </c>
      <c r="L525" s="11">
        <v>2</v>
      </c>
    </row>
    <row r="526" spans="1:12">
      <c r="A526" s="11" t="s">
        <v>963</v>
      </c>
      <c r="D526" s="11" t="s">
        <v>239</v>
      </c>
      <c r="E526" s="19" t="s">
        <v>1192</v>
      </c>
      <c r="F526" s="10">
        <v>42036</v>
      </c>
      <c r="G526" s="10">
        <v>45323</v>
      </c>
      <c r="H526" s="11">
        <v>10</v>
      </c>
      <c r="I526" s="20" t="s">
        <v>238</v>
      </c>
      <c r="J526" s="11" t="s">
        <v>240</v>
      </c>
      <c r="K526" s="11" t="s">
        <v>4263</v>
      </c>
      <c r="L526" s="11">
        <v>2</v>
      </c>
    </row>
    <row r="527" spans="1:12">
      <c r="A527" s="11" t="s">
        <v>964</v>
      </c>
      <c r="D527" s="11" t="s">
        <v>239</v>
      </c>
      <c r="E527" s="19" t="s">
        <v>1193</v>
      </c>
      <c r="F527" s="10">
        <v>42036</v>
      </c>
      <c r="G527" s="10">
        <v>45323</v>
      </c>
      <c r="H527" s="11">
        <v>10</v>
      </c>
      <c r="I527" s="20" t="s">
        <v>238</v>
      </c>
      <c r="J527" s="11" t="s">
        <v>240</v>
      </c>
      <c r="K527" s="11" t="s">
        <v>4263</v>
      </c>
      <c r="L527" s="11">
        <v>2</v>
      </c>
    </row>
    <row r="528" spans="1:12">
      <c r="A528" s="11" t="s">
        <v>965</v>
      </c>
      <c r="D528" s="11" t="s">
        <v>239</v>
      </c>
      <c r="E528" s="19" t="s">
        <v>1194</v>
      </c>
      <c r="F528" s="10">
        <v>42036</v>
      </c>
      <c r="G528" s="10">
        <v>45323</v>
      </c>
      <c r="H528" s="11">
        <v>10</v>
      </c>
      <c r="I528" s="20" t="s">
        <v>238</v>
      </c>
      <c r="J528" s="11" t="s">
        <v>240</v>
      </c>
      <c r="K528" s="11" t="s">
        <v>4263</v>
      </c>
      <c r="L528" s="11">
        <v>2</v>
      </c>
    </row>
    <row r="529" spans="1:12">
      <c r="A529" s="11" t="s">
        <v>966</v>
      </c>
      <c r="D529" s="11" t="s">
        <v>239</v>
      </c>
      <c r="E529" s="19" t="s">
        <v>1195</v>
      </c>
      <c r="F529" s="10">
        <v>42036</v>
      </c>
      <c r="G529" s="10">
        <v>45323</v>
      </c>
      <c r="H529" s="11">
        <v>10</v>
      </c>
      <c r="I529" s="20" t="s">
        <v>238</v>
      </c>
      <c r="J529" s="11" t="s">
        <v>240</v>
      </c>
      <c r="K529" s="11" t="s">
        <v>4263</v>
      </c>
      <c r="L529" s="11">
        <v>2</v>
      </c>
    </row>
    <row r="530" spans="1:12">
      <c r="A530" s="11" t="s">
        <v>967</v>
      </c>
      <c r="D530" s="11" t="s">
        <v>239</v>
      </c>
      <c r="E530" s="19" t="s">
        <v>1196</v>
      </c>
      <c r="F530" s="10">
        <v>42036</v>
      </c>
      <c r="G530" s="10">
        <v>45323</v>
      </c>
      <c r="H530" s="11">
        <v>10</v>
      </c>
      <c r="I530" s="20" t="s">
        <v>238</v>
      </c>
      <c r="J530" s="11" t="s">
        <v>240</v>
      </c>
      <c r="K530" s="11" t="s">
        <v>4263</v>
      </c>
      <c r="L530" s="11">
        <v>2</v>
      </c>
    </row>
    <row r="531" spans="1:12">
      <c r="A531" s="11" t="s">
        <v>968</v>
      </c>
      <c r="D531" s="11" t="s">
        <v>239</v>
      </c>
      <c r="E531" s="19" t="s">
        <v>1197</v>
      </c>
      <c r="F531" s="10">
        <v>42036</v>
      </c>
      <c r="G531" s="10">
        <v>45323</v>
      </c>
      <c r="H531" s="11">
        <v>10</v>
      </c>
      <c r="I531" s="20" t="s">
        <v>238</v>
      </c>
      <c r="J531" s="11" t="s">
        <v>240</v>
      </c>
      <c r="K531" s="11" t="s">
        <v>4263</v>
      </c>
      <c r="L531" s="11">
        <v>2</v>
      </c>
    </row>
    <row r="532" spans="1:12">
      <c r="A532" s="11" t="s">
        <v>969</v>
      </c>
      <c r="D532" s="11" t="s">
        <v>239</v>
      </c>
      <c r="E532" s="19" t="s">
        <v>1198</v>
      </c>
      <c r="F532" s="10">
        <v>42036</v>
      </c>
      <c r="G532" s="10">
        <v>45323</v>
      </c>
      <c r="H532" s="11">
        <v>10</v>
      </c>
      <c r="I532" s="20" t="s">
        <v>238</v>
      </c>
      <c r="J532" s="11" t="s">
        <v>240</v>
      </c>
      <c r="K532" s="11" t="s">
        <v>4263</v>
      </c>
      <c r="L532" s="11">
        <v>2</v>
      </c>
    </row>
    <row r="533" spans="1:12">
      <c r="A533" s="11" t="s">
        <v>970</v>
      </c>
      <c r="D533" s="11" t="s">
        <v>239</v>
      </c>
      <c r="E533" s="19" t="s">
        <v>1199</v>
      </c>
      <c r="F533" s="10">
        <v>42036</v>
      </c>
      <c r="G533" s="10">
        <v>45323</v>
      </c>
      <c r="H533" s="11">
        <v>10</v>
      </c>
      <c r="I533" s="20" t="s">
        <v>238</v>
      </c>
      <c r="J533" s="11" t="s">
        <v>240</v>
      </c>
      <c r="K533" s="11" t="s">
        <v>4263</v>
      </c>
      <c r="L533" s="11">
        <v>2</v>
      </c>
    </row>
    <row r="534" spans="1:12">
      <c r="A534" s="11" t="s">
        <v>971</v>
      </c>
      <c r="D534" s="11" t="s">
        <v>239</v>
      </c>
      <c r="E534" s="19" t="s">
        <v>1200</v>
      </c>
      <c r="F534" s="10">
        <v>42036</v>
      </c>
      <c r="G534" s="10">
        <v>45323</v>
      </c>
      <c r="H534" s="11">
        <v>10</v>
      </c>
      <c r="I534" s="20" t="s">
        <v>238</v>
      </c>
      <c r="J534" s="11" t="s">
        <v>240</v>
      </c>
      <c r="K534" s="11" t="s">
        <v>4263</v>
      </c>
      <c r="L534" s="11">
        <v>2</v>
      </c>
    </row>
    <row r="535" spans="1:12">
      <c r="A535" s="11" t="s">
        <v>972</v>
      </c>
      <c r="D535" s="11" t="s">
        <v>239</v>
      </c>
      <c r="E535" s="19" t="s">
        <v>1201</v>
      </c>
      <c r="F535" s="10">
        <v>42036</v>
      </c>
      <c r="G535" s="10">
        <v>45323</v>
      </c>
      <c r="H535" s="11">
        <v>10</v>
      </c>
      <c r="I535" s="20" t="s">
        <v>238</v>
      </c>
      <c r="J535" s="11" t="s">
        <v>240</v>
      </c>
      <c r="K535" s="11" t="s">
        <v>4263</v>
      </c>
      <c r="L535" s="11">
        <v>2</v>
      </c>
    </row>
    <row r="536" spans="1:12">
      <c r="A536" s="11" t="s">
        <v>973</v>
      </c>
      <c r="D536" s="11" t="s">
        <v>239</v>
      </c>
      <c r="E536" s="19" t="s">
        <v>1202</v>
      </c>
      <c r="F536" s="10">
        <v>42036</v>
      </c>
      <c r="G536" s="10">
        <v>45323</v>
      </c>
      <c r="H536" s="11">
        <v>10</v>
      </c>
      <c r="I536" s="20" t="s">
        <v>238</v>
      </c>
      <c r="J536" s="11" t="s">
        <v>240</v>
      </c>
      <c r="K536" s="11" t="s">
        <v>4263</v>
      </c>
      <c r="L536" s="11">
        <v>2</v>
      </c>
    </row>
    <row r="537" spans="1:12">
      <c r="A537" s="11" t="s">
        <v>974</v>
      </c>
      <c r="D537" s="11" t="s">
        <v>239</v>
      </c>
      <c r="E537" s="19" t="s">
        <v>1203</v>
      </c>
      <c r="F537" s="10">
        <v>42036</v>
      </c>
      <c r="G537" s="10">
        <v>45323</v>
      </c>
      <c r="H537" s="11">
        <v>10</v>
      </c>
      <c r="I537" s="20" t="s">
        <v>238</v>
      </c>
      <c r="J537" s="11" t="s">
        <v>240</v>
      </c>
      <c r="K537" s="11" t="s">
        <v>4263</v>
      </c>
      <c r="L537" s="11">
        <v>2</v>
      </c>
    </row>
    <row r="538" spans="1:12">
      <c r="A538" s="11" t="s">
        <v>975</v>
      </c>
      <c r="D538" s="11" t="s">
        <v>239</v>
      </c>
      <c r="E538" s="19" t="s">
        <v>1204</v>
      </c>
      <c r="F538" s="10">
        <v>42036</v>
      </c>
      <c r="G538" s="10">
        <v>45323</v>
      </c>
      <c r="H538" s="11">
        <v>10</v>
      </c>
      <c r="I538" s="20" t="s">
        <v>238</v>
      </c>
      <c r="J538" s="11" t="s">
        <v>240</v>
      </c>
      <c r="K538" s="11" t="s">
        <v>4263</v>
      </c>
      <c r="L538" s="11">
        <v>2</v>
      </c>
    </row>
    <row r="539" spans="1:12">
      <c r="A539" s="11" t="s">
        <v>976</v>
      </c>
      <c r="D539" s="11" t="s">
        <v>239</v>
      </c>
      <c r="E539" s="19" t="s">
        <v>1205</v>
      </c>
      <c r="F539" s="10">
        <v>42036</v>
      </c>
      <c r="G539" s="10">
        <v>45323</v>
      </c>
      <c r="H539" s="11">
        <v>10</v>
      </c>
      <c r="I539" s="20" t="s">
        <v>238</v>
      </c>
      <c r="J539" s="11" t="s">
        <v>240</v>
      </c>
      <c r="K539" s="11" t="s">
        <v>4263</v>
      </c>
      <c r="L539" s="11">
        <v>2</v>
      </c>
    </row>
    <row r="540" spans="1:12">
      <c r="A540" s="11" t="s">
        <v>977</v>
      </c>
      <c r="D540" s="11" t="s">
        <v>239</v>
      </c>
      <c r="E540" s="19" t="s">
        <v>1206</v>
      </c>
      <c r="F540" s="10">
        <v>42036</v>
      </c>
      <c r="G540" s="10">
        <v>45323</v>
      </c>
      <c r="H540" s="11">
        <v>10</v>
      </c>
      <c r="I540" s="20" t="s">
        <v>238</v>
      </c>
      <c r="J540" s="11" t="s">
        <v>240</v>
      </c>
      <c r="K540" s="11" t="s">
        <v>4263</v>
      </c>
      <c r="L540" s="11">
        <v>2</v>
      </c>
    </row>
    <row r="541" spans="1:12">
      <c r="A541" s="11" t="s">
        <v>978</v>
      </c>
      <c r="D541" s="11" t="s">
        <v>239</v>
      </c>
      <c r="E541" s="19" t="s">
        <v>1207</v>
      </c>
      <c r="F541" s="10">
        <v>42036</v>
      </c>
      <c r="G541" s="10">
        <v>45323</v>
      </c>
      <c r="H541" s="11">
        <v>10</v>
      </c>
      <c r="I541" s="20" t="s">
        <v>238</v>
      </c>
      <c r="J541" s="11" t="s">
        <v>240</v>
      </c>
      <c r="K541" s="11" t="s">
        <v>4263</v>
      </c>
      <c r="L541" s="11">
        <v>2</v>
      </c>
    </row>
    <row r="542" spans="1:12">
      <c r="A542" s="11" t="s">
        <v>979</v>
      </c>
      <c r="D542" s="11" t="s">
        <v>239</v>
      </c>
      <c r="E542" s="19" t="s">
        <v>1208</v>
      </c>
      <c r="F542" s="10">
        <v>42036</v>
      </c>
      <c r="G542" s="10">
        <v>45323</v>
      </c>
      <c r="H542" s="11">
        <v>10</v>
      </c>
      <c r="I542" s="20" t="s">
        <v>238</v>
      </c>
      <c r="J542" s="11" t="s">
        <v>240</v>
      </c>
      <c r="K542" s="11" t="s">
        <v>4263</v>
      </c>
      <c r="L542" s="11">
        <v>2</v>
      </c>
    </row>
    <row r="543" spans="1:12">
      <c r="A543" s="11" t="s">
        <v>980</v>
      </c>
      <c r="D543" s="11" t="s">
        <v>239</v>
      </c>
      <c r="E543" s="19" t="s">
        <v>1209</v>
      </c>
      <c r="F543" s="10">
        <v>42036</v>
      </c>
      <c r="G543" s="10">
        <v>45323</v>
      </c>
      <c r="H543" s="11">
        <v>10</v>
      </c>
      <c r="I543" s="20" t="s">
        <v>238</v>
      </c>
      <c r="J543" s="11" t="s">
        <v>240</v>
      </c>
      <c r="K543" s="11" t="s">
        <v>4263</v>
      </c>
      <c r="L543" s="11">
        <v>2</v>
      </c>
    </row>
    <row r="544" spans="1:12">
      <c r="A544" s="11" t="s">
        <v>981</v>
      </c>
      <c r="D544" s="11" t="s">
        <v>239</v>
      </c>
      <c r="E544" s="19" t="s">
        <v>1210</v>
      </c>
      <c r="F544" s="10">
        <v>42036</v>
      </c>
      <c r="G544" s="10">
        <v>45323</v>
      </c>
      <c r="H544" s="11">
        <v>10</v>
      </c>
      <c r="I544" s="20" t="s">
        <v>238</v>
      </c>
      <c r="J544" s="11" t="s">
        <v>240</v>
      </c>
      <c r="K544" s="11" t="s">
        <v>4263</v>
      </c>
      <c r="L544" s="11">
        <v>2</v>
      </c>
    </row>
    <row r="545" spans="1:12">
      <c r="A545" s="11" t="s">
        <v>982</v>
      </c>
      <c r="D545" s="11" t="s">
        <v>239</v>
      </c>
      <c r="E545" s="19" t="s">
        <v>1211</v>
      </c>
      <c r="F545" s="10">
        <v>42036</v>
      </c>
      <c r="G545" s="10">
        <v>45323</v>
      </c>
      <c r="H545" s="11">
        <v>10</v>
      </c>
      <c r="I545" s="20" t="s">
        <v>238</v>
      </c>
      <c r="J545" s="11" t="s">
        <v>240</v>
      </c>
      <c r="K545" s="11" t="s">
        <v>4263</v>
      </c>
      <c r="L545" s="11">
        <v>2</v>
      </c>
    </row>
    <row r="546" spans="1:12">
      <c r="A546" s="11" t="s">
        <v>983</v>
      </c>
      <c r="D546" s="11" t="s">
        <v>239</v>
      </c>
      <c r="E546" s="19" t="s">
        <v>1212</v>
      </c>
      <c r="F546" s="10">
        <v>42036</v>
      </c>
      <c r="G546" s="10">
        <v>45323</v>
      </c>
      <c r="H546" s="11">
        <v>10</v>
      </c>
      <c r="I546" s="20" t="s">
        <v>238</v>
      </c>
      <c r="J546" s="11" t="s">
        <v>240</v>
      </c>
      <c r="K546" s="11" t="s">
        <v>4263</v>
      </c>
      <c r="L546" s="11">
        <v>2</v>
      </c>
    </row>
    <row r="547" spans="1:12">
      <c r="A547" s="11" t="s">
        <v>984</v>
      </c>
      <c r="D547" s="11" t="s">
        <v>239</v>
      </c>
      <c r="E547" s="19" t="s">
        <v>1213</v>
      </c>
      <c r="F547" s="10">
        <v>42036</v>
      </c>
      <c r="G547" s="10">
        <v>45323</v>
      </c>
      <c r="H547" s="11">
        <v>10</v>
      </c>
      <c r="I547" s="20" t="s">
        <v>238</v>
      </c>
      <c r="J547" s="11" t="s">
        <v>240</v>
      </c>
      <c r="K547" s="11" t="s">
        <v>4263</v>
      </c>
      <c r="L547" s="11">
        <v>2</v>
      </c>
    </row>
    <row r="548" spans="1:12">
      <c r="A548" s="11" t="s">
        <v>985</v>
      </c>
      <c r="D548" s="11" t="s">
        <v>239</v>
      </c>
      <c r="E548" s="19" t="s">
        <v>1214</v>
      </c>
      <c r="F548" s="10">
        <v>42036</v>
      </c>
      <c r="G548" s="10">
        <v>45323</v>
      </c>
      <c r="H548" s="11">
        <v>10</v>
      </c>
      <c r="I548" s="20" t="s">
        <v>238</v>
      </c>
      <c r="J548" s="11" t="s">
        <v>240</v>
      </c>
      <c r="K548" s="11" t="s">
        <v>4263</v>
      </c>
      <c r="L548" s="11">
        <v>2</v>
      </c>
    </row>
    <row r="549" spans="1:12">
      <c r="A549" s="11" t="s">
        <v>986</v>
      </c>
      <c r="D549" s="11" t="s">
        <v>239</v>
      </c>
      <c r="E549" s="19" t="s">
        <v>1215</v>
      </c>
      <c r="F549" s="10">
        <v>42036</v>
      </c>
      <c r="G549" s="10">
        <v>45323</v>
      </c>
      <c r="H549" s="11">
        <v>10</v>
      </c>
      <c r="I549" s="20" t="s">
        <v>238</v>
      </c>
      <c r="J549" s="11" t="s">
        <v>240</v>
      </c>
      <c r="K549" s="11" t="s">
        <v>4263</v>
      </c>
      <c r="L549" s="11">
        <v>2</v>
      </c>
    </row>
    <row r="550" spans="1:12">
      <c r="A550" s="11" t="s">
        <v>987</v>
      </c>
      <c r="D550" s="11" t="s">
        <v>239</v>
      </c>
      <c r="E550" s="19" t="s">
        <v>1216</v>
      </c>
      <c r="F550" s="10">
        <v>42036</v>
      </c>
      <c r="G550" s="10">
        <v>45323</v>
      </c>
      <c r="H550" s="11">
        <v>10</v>
      </c>
      <c r="I550" s="20" t="s">
        <v>238</v>
      </c>
      <c r="J550" s="11" t="s">
        <v>240</v>
      </c>
      <c r="K550" s="11" t="s">
        <v>4263</v>
      </c>
      <c r="L550" s="11">
        <v>2</v>
      </c>
    </row>
    <row r="551" spans="1:12">
      <c r="A551" s="11" t="s">
        <v>988</v>
      </c>
      <c r="D551" s="11" t="s">
        <v>239</v>
      </c>
      <c r="E551" s="19" t="s">
        <v>1217</v>
      </c>
      <c r="F551" s="10">
        <v>42036</v>
      </c>
      <c r="G551" s="10">
        <v>45323</v>
      </c>
      <c r="H551" s="11">
        <v>10</v>
      </c>
      <c r="I551" s="20" t="s">
        <v>238</v>
      </c>
      <c r="J551" s="11" t="s">
        <v>240</v>
      </c>
      <c r="K551" s="11" t="s">
        <v>4263</v>
      </c>
      <c r="L551" s="11">
        <v>2</v>
      </c>
    </row>
    <row r="552" spans="1:12">
      <c r="A552" s="11" t="s">
        <v>989</v>
      </c>
      <c r="D552" s="11" t="s">
        <v>239</v>
      </c>
      <c r="E552" s="19" t="s">
        <v>1218</v>
      </c>
      <c r="F552" s="10">
        <v>42036</v>
      </c>
      <c r="G552" s="10">
        <v>45323</v>
      </c>
      <c r="H552" s="11">
        <v>10</v>
      </c>
      <c r="I552" s="20" t="s">
        <v>238</v>
      </c>
      <c r="J552" s="11" t="s">
        <v>240</v>
      </c>
      <c r="K552" s="11" t="s">
        <v>4263</v>
      </c>
      <c r="L552" s="11">
        <v>2</v>
      </c>
    </row>
    <row r="553" spans="1:12">
      <c r="A553" s="11" t="s">
        <v>990</v>
      </c>
      <c r="D553" s="11" t="s">
        <v>239</v>
      </c>
      <c r="E553" s="19" t="s">
        <v>1219</v>
      </c>
      <c r="F553" s="10">
        <v>42036</v>
      </c>
      <c r="G553" s="10">
        <v>45323</v>
      </c>
      <c r="H553" s="11">
        <v>10</v>
      </c>
      <c r="I553" s="20" t="s">
        <v>238</v>
      </c>
      <c r="J553" s="11" t="s">
        <v>240</v>
      </c>
      <c r="K553" s="11" t="s">
        <v>4263</v>
      </c>
      <c r="L553" s="11">
        <v>2</v>
      </c>
    </row>
    <row r="554" spans="1:12">
      <c r="A554" s="11" t="s">
        <v>991</v>
      </c>
      <c r="D554" s="11" t="s">
        <v>239</v>
      </c>
      <c r="E554" s="19" t="s">
        <v>1220</v>
      </c>
      <c r="F554" s="10">
        <v>42036</v>
      </c>
      <c r="G554" s="10">
        <v>45323</v>
      </c>
      <c r="H554" s="11">
        <v>10</v>
      </c>
      <c r="I554" s="20" t="s">
        <v>238</v>
      </c>
      <c r="J554" s="11" t="s">
        <v>240</v>
      </c>
      <c r="K554" s="11" t="s">
        <v>4263</v>
      </c>
      <c r="L554" s="11">
        <v>2</v>
      </c>
    </row>
    <row r="555" spans="1:12">
      <c r="A555" s="11" t="s">
        <v>992</v>
      </c>
      <c r="D555" s="11" t="s">
        <v>239</v>
      </c>
      <c r="E555" s="19" t="s">
        <v>1221</v>
      </c>
      <c r="F555" s="10">
        <v>42036</v>
      </c>
      <c r="G555" s="10">
        <v>45323</v>
      </c>
      <c r="H555" s="11">
        <v>10</v>
      </c>
      <c r="I555" s="20" t="s">
        <v>238</v>
      </c>
      <c r="J555" s="11" t="s">
        <v>240</v>
      </c>
      <c r="K555" s="11" t="s">
        <v>4263</v>
      </c>
      <c r="L555" s="11">
        <v>2</v>
      </c>
    </row>
    <row r="556" spans="1:12">
      <c r="A556" s="11" t="s">
        <v>993</v>
      </c>
      <c r="D556" s="11" t="s">
        <v>239</v>
      </c>
      <c r="E556" s="19" t="s">
        <v>1222</v>
      </c>
      <c r="F556" s="10">
        <v>42036</v>
      </c>
      <c r="G556" s="10">
        <v>45323</v>
      </c>
      <c r="H556" s="11">
        <v>10</v>
      </c>
      <c r="I556" s="20" t="s">
        <v>238</v>
      </c>
      <c r="J556" s="11" t="s">
        <v>240</v>
      </c>
      <c r="K556" s="11" t="s">
        <v>4263</v>
      </c>
      <c r="L556" s="11">
        <v>2</v>
      </c>
    </row>
    <row r="557" spans="1:12">
      <c r="A557" s="11" t="s">
        <v>994</v>
      </c>
      <c r="D557" s="11" t="s">
        <v>239</v>
      </c>
      <c r="E557" s="19" t="s">
        <v>1223</v>
      </c>
      <c r="F557" s="10">
        <v>42036</v>
      </c>
      <c r="G557" s="10">
        <v>45323</v>
      </c>
      <c r="H557" s="11">
        <v>10</v>
      </c>
      <c r="I557" s="20" t="s">
        <v>238</v>
      </c>
      <c r="J557" s="11" t="s">
        <v>240</v>
      </c>
      <c r="K557" s="11" t="s">
        <v>4263</v>
      </c>
      <c r="L557" s="11">
        <v>2</v>
      </c>
    </row>
    <row r="558" spans="1:12">
      <c r="A558" s="11" t="s">
        <v>995</v>
      </c>
      <c r="D558" s="11" t="s">
        <v>239</v>
      </c>
      <c r="E558" s="19" t="s">
        <v>1224</v>
      </c>
      <c r="F558" s="10">
        <v>42036</v>
      </c>
      <c r="G558" s="10">
        <v>45323</v>
      </c>
      <c r="H558" s="11">
        <v>10</v>
      </c>
      <c r="I558" s="20" t="s">
        <v>238</v>
      </c>
      <c r="J558" s="11" t="s">
        <v>240</v>
      </c>
      <c r="K558" s="11" t="s">
        <v>4263</v>
      </c>
      <c r="L558" s="11">
        <v>2</v>
      </c>
    </row>
    <row r="559" spans="1:12">
      <c r="A559" s="11" t="s">
        <v>996</v>
      </c>
      <c r="D559" s="11" t="s">
        <v>239</v>
      </c>
      <c r="E559" s="19" t="s">
        <v>1225</v>
      </c>
      <c r="F559" s="10">
        <v>42036</v>
      </c>
      <c r="G559" s="10">
        <v>45323</v>
      </c>
      <c r="H559" s="11">
        <v>10</v>
      </c>
      <c r="I559" s="20" t="s">
        <v>238</v>
      </c>
      <c r="J559" s="11" t="s">
        <v>240</v>
      </c>
      <c r="K559" s="11" t="s">
        <v>4263</v>
      </c>
      <c r="L559" s="11">
        <v>2</v>
      </c>
    </row>
    <row r="560" spans="1:12">
      <c r="A560" s="11" t="s">
        <v>997</v>
      </c>
      <c r="D560" s="11" t="s">
        <v>239</v>
      </c>
      <c r="E560" s="19" t="s">
        <v>1226</v>
      </c>
      <c r="F560" s="10">
        <v>42036</v>
      </c>
      <c r="G560" s="10">
        <v>45323</v>
      </c>
      <c r="H560" s="11">
        <v>10</v>
      </c>
      <c r="I560" s="20" t="s">
        <v>238</v>
      </c>
      <c r="J560" s="11" t="s">
        <v>240</v>
      </c>
      <c r="K560" s="11" t="s">
        <v>4263</v>
      </c>
      <c r="L560" s="11">
        <v>2</v>
      </c>
    </row>
    <row r="561" spans="1:12">
      <c r="A561" s="11" t="s">
        <v>998</v>
      </c>
      <c r="D561" s="11" t="s">
        <v>239</v>
      </c>
      <c r="E561" s="19" t="s">
        <v>1227</v>
      </c>
      <c r="F561" s="10">
        <v>42036</v>
      </c>
      <c r="G561" s="10">
        <v>45323</v>
      </c>
      <c r="H561" s="11">
        <v>10</v>
      </c>
      <c r="I561" s="20" t="s">
        <v>238</v>
      </c>
      <c r="J561" s="11" t="s">
        <v>240</v>
      </c>
      <c r="K561" s="11" t="s">
        <v>4263</v>
      </c>
      <c r="L561" s="11">
        <v>2</v>
      </c>
    </row>
    <row r="562" spans="1:12">
      <c r="A562" s="11" t="s">
        <v>999</v>
      </c>
      <c r="D562" s="11" t="s">
        <v>239</v>
      </c>
      <c r="E562" s="19" t="s">
        <v>1228</v>
      </c>
      <c r="F562" s="10">
        <v>42036</v>
      </c>
      <c r="G562" s="10">
        <v>45323</v>
      </c>
      <c r="H562" s="11">
        <v>10</v>
      </c>
      <c r="I562" s="20" t="s">
        <v>238</v>
      </c>
      <c r="J562" s="11" t="s">
        <v>240</v>
      </c>
      <c r="K562" s="11" t="s">
        <v>4263</v>
      </c>
      <c r="L562" s="11">
        <v>2</v>
      </c>
    </row>
    <row r="563" spans="1:12">
      <c r="A563" s="11" t="s">
        <v>1000</v>
      </c>
      <c r="D563" s="11" t="s">
        <v>239</v>
      </c>
      <c r="E563" s="19" t="s">
        <v>1229</v>
      </c>
      <c r="F563" s="10">
        <v>42036</v>
      </c>
      <c r="G563" s="10">
        <v>45323</v>
      </c>
      <c r="H563" s="11">
        <v>10</v>
      </c>
      <c r="I563" s="20" t="s">
        <v>238</v>
      </c>
      <c r="J563" s="11" t="s">
        <v>240</v>
      </c>
      <c r="K563" s="11" t="s">
        <v>4263</v>
      </c>
      <c r="L563" s="11">
        <v>2</v>
      </c>
    </row>
    <row r="564" spans="1:12">
      <c r="A564" s="11" t="s">
        <v>1001</v>
      </c>
      <c r="D564" s="11" t="s">
        <v>239</v>
      </c>
      <c r="E564" s="19" t="s">
        <v>1230</v>
      </c>
      <c r="F564" s="10">
        <v>42036</v>
      </c>
      <c r="G564" s="10">
        <v>45323</v>
      </c>
      <c r="H564" s="11">
        <v>10</v>
      </c>
      <c r="I564" s="20" t="s">
        <v>238</v>
      </c>
      <c r="J564" s="11" t="s">
        <v>240</v>
      </c>
      <c r="K564" s="11" t="s">
        <v>4263</v>
      </c>
      <c r="L564" s="11">
        <v>2</v>
      </c>
    </row>
    <row r="565" spans="1:12">
      <c r="A565" s="11" t="s">
        <v>1002</v>
      </c>
      <c r="D565" s="11" t="s">
        <v>239</v>
      </c>
      <c r="E565" s="19" t="s">
        <v>1231</v>
      </c>
      <c r="F565" s="10">
        <v>42036</v>
      </c>
      <c r="G565" s="10">
        <v>45323</v>
      </c>
      <c r="H565" s="11">
        <v>10</v>
      </c>
      <c r="I565" s="20" t="s">
        <v>238</v>
      </c>
      <c r="J565" s="11" t="s">
        <v>240</v>
      </c>
      <c r="K565" s="11" t="s">
        <v>4263</v>
      </c>
      <c r="L565" s="11">
        <v>2</v>
      </c>
    </row>
    <row r="566" spans="1:12">
      <c r="A566" s="11" t="s">
        <v>1003</v>
      </c>
      <c r="D566" s="11" t="s">
        <v>239</v>
      </c>
      <c r="E566" s="19" t="s">
        <v>1232</v>
      </c>
      <c r="F566" s="10">
        <v>42036</v>
      </c>
      <c r="G566" s="10">
        <v>45323</v>
      </c>
      <c r="H566" s="11">
        <v>10</v>
      </c>
      <c r="I566" s="20" t="s">
        <v>238</v>
      </c>
      <c r="J566" s="11" t="s">
        <v>240</v>
      </c>
      <c r="K566" s="11" t="s">
        <v>4263</v>
      </c>
      <c r="L566" s="11">
        <v>2</v>
      </c>
    </row>
    <row r="567" spans="1:12">
      <c r="A567" s="11" t="s">
        <v>1004</v>
      </c>
      <c r="D567" s="11" t="s">
        <v>239</v>
      </c>
      <c r="E567" s="19" t="s">
        <v>1233</v>
      </c>
      <c r="F567" s="10">
        <v>42036</v>
      </c>
      <c r="G567" s="10">
        <v>45323</v>
      </c>
      <c r="H567" s="11">
        <v>10</v>
      </c>
      <c r="I567" s="20" t="s">
        <v>238</v>
      </c>
      <c r="J567" s="11" t="s">
        <v>240</v>
      </c>
      <c r="K567" s="11" t="s">
        <v>4263</v>
      </c>
      <c r="L567" s="11">
        <v>2</v>
      </c>
    </row>
    <row r="568" spans="1:12">
      <c r="A568" s="11" t="s">
        <v>1005</v>
      </c>
      <c r="D568" s="11" t="s">
        <v>239</v>
      </c>
      <c r="E568" s="19" t="s">
        <v>1234</v>
      </c>
      <c r="F568" s="10">
        <v>42036</v>
      </c>
      <c r="G568" s="10">
        <v>45323</v>
      </c>
      <c r="H568" s="11">
        <v>10</v>
      </c>
      <c r="I568" s="20" t="s">
        <v>238</v>
      </c>
      <c r="J568" s="11" t="s">
        <v>240</v>
      </c>
      <c r="K568" s="11" t="s">
        <v>4263</v>
      </c>
      <c r="L568" s="11">
        <v>2</v>
      </c>
    </row>
    <row r="569" spans="1:12">
      <c r="A569" s="11" t="s">
        <v>1006</v>
      </c>
      <c r="D569" s="11" t="s">
        <v>239</v>
      </c>
      <c r="E569" s="19" t="s">
        <v>1235</v>
      </c>
      <c r="F569" s="10">
        <v>42036</v>
      </c>
      <c r="G569" s="10">
        <v>45323</v>
      </c>
      <c r="H569" s="11">
        <v>10</v>
      </c>
      <c r="I569" s="20" t="s">
        <v>238</v>
      </c>
      <c r="J569" s="11" t="s">
        <v>240</v>
      </c>
      <c r="K569" s="11" t="s">
        <v>4263</v>
      </c>
      <c r="L569" s="11">
        <v>2</v>
      </c>
    </row>
    <row r="570" spans="1:12">
      <c r="A570" s="11" t="s">
        <v>1007</v>
      </c>
      <c r="D570" s="11" t="s">
        <v>239</v>
      </c>
      <c r="E570" s="19" t="s">
        <v>1236</v>
      </c>
      <c r="F570" s="10">
        <v>42036</v>
      </c>
      <c r="G570" s="10">
        <v>45323</v>
      </c>
      <c r="H570" s="11">
        <v>10</v>
      </c>
      <c r="I570" s="20" t="s">
        <v>238</v>
      </c>
      <c r="J570" s="11" t="s">
        <v>240</v>
      </c>
      <c r="K570" s="11" t="s">
        <v>4263</v>
      </c>
      <c r="L570" s="11">
        <v>2</v>
      </c>
    </row>
    <row r="571" spans="1:12">
      <c r="A571" s="11" t="s">
        <v>1008</v>
      </c>
      <c r="D571" s="11" t="s">
        <v>239</v>
      </c>
      <c r="E571" s="19" t="s">
        <v>1237</v>
      </c>
      <c r="F571" s="10">
        <v>42036</v>
      </c>
      <c r="G571" s="10">
        <v>45323</v>
      </c>
      <c r="H571" s="11">
        <v>10</v>
      </c>
      <c r="I571" s="20" t="s">
        <v>238</v>
      </c>
      <c r="J571" s="11" t="s">
        <v>240</v>
      </c>
      <c r="K571" s="11" t="s">
        <v>4263</v>
      </c>
      <c r="L571" s="11">
        <v>2</v>
      </c>
    </row>
    <row r="572" spans="1:12">
      <c r="A572" s="11" t="s">
        <v>1009</v>
      </c>
      <c r="D572" s="11" t="s">
        <v>239</v>
      </c>
      <c r="E572" s="19" t="s">
        <v>1238</v>
      </c>
      <c r="F572" s="10">
        <v>42036</v>
      </c>
      <c r="G572" s="10">
        <v>45323</v>
      </c>
      <c r="H572" s="11">
        <v>10</v>
      </c>
      <c r="I572" s="20" t="s">
        <v>238</v>
      </c>
      <c r="J572" s="11" t="s">
        <v>240</v>
      </c>
      <c r="K572" s="11" t="s">
        <v>4263</v>
      </c>
      <c r="L572" s="11">
        <v>2</v>
      </c>
    </row>
    <row r="573" spans="1:12">
      <c r="A573" s="11" t="s">
        <v>1010</v>
      </c>
      <c r="D573" s="11" t="s">
        <v>239</v>
      </c>
      <c r="E573" s="19" t="s">
        <v>1239</v>
      </c>
      <c r="F573" s="10">
        <v>42036</v>
      </c>
      <c r="G573" s="10">
        <v>45323</v>
      </c>
      <c r="H573" s="11">
        <v>10</v>
      </c>
      <c r="I573" s="20" t="s">
        <v>238</v>
      </c>
      <c r="J573" s="11" t="s">
        <v>240</v>
      </c>
      <c r="K573" s="11" t="s">
        <v>4263</v>
      </c>
      <c r="L573" s="11">
        <v>2</v>
      </c>
    </row>
    <row r="574" spans="1:12">
      <c r="A574" s="11" t="s">
        <v>1011</v>
      </c>
      <c r="D574" s="11" t="s">
        <v>239</v>
      </c>
      <c r="E574" s="19" t="s">
        <v>1240</v>
      </c>
      <c r="F574" s="10">
        <v>42036</v>
      </c>
      <c r="G574" s="10">
        <v>45323</v>
      </c>
      <c r="H574" s="11">
        <v>10</v>
      </c>
      <c r="I574" s="20" t="s">
        <v>238</v>
      </c>
      <c r="J574" s="11" t="s">
        <v>240</v>
      </c>
      <c r="K574" s="11" t="s">
        <v>4263</v>
      </c>
      <c r="L574" s="11">
        <v>2</v>
      </c>
    </row>
    <row r="575" spans="1:12">
      <c r="A575" s="11" t="s">
        <v>1012</v>
      </c>
      <c r="D575" s="11" t="s">
        <v>239</v>
      </c>
      <c r="E575" s="19" t="s">
        <v>1241</v>
      </c>
      <c r="F575" s="10">
        <v>42036</v>
      </c>
      <c r="G575" s="10">
        <v>45323</v>
      </c>
      <c r="H575" s="11">
        <v>10</v>
      </c>
      <c r="I575" s="20" t="s">
        <v>238</v>
      </c>
      <c r="J575" s="11" t="s">
        <v>240</v>
      </c>
      <c r="K575" s="11" t="s">
        <v>4263</v>
      </c>
      <c r="L575" s="11">
        <v>2</v>
      </c>
    </row>
    <row r="576" spans="1:12">
      <c r="A576" s="11" t="s">
        <v>1013</v>
      </c>
      <c r="D576" s="11" t="s">
        <v>239</v>
      </c>
      <c r="E576" s="19" t="s">
        <v>1242</v>
      </c>
      <c r="F576" s="10">
        <v>42036</v>
      </c>
      <c r="G576" s="10">
        <v>45323</v>
      </c>
      <c r="H576" s="11">
        <v>10</v>
      </c>
      <c r="I576" s="20" t="s">
        <v>238</v>
      </c>
      <c r="J576" s="11" t="s">
        <v>240</v>
      </c>
      <c r="K576" s="11" t="s">
        <v>4263</v>
      </c>
      <c r="L576" s="11">
        <v>2</v>
      </c>
    </row>
    <row r="577" spans="1:12">
      <c r="A577" s="11" t="s">
        <v>1014</v>
      </c>
      <c r="D577" s="11" t="s">
        <v>239</v>
      </c>
      <c r="E577" s="19" t="s">
        <v>1243</v>
      </c>
      <c r="F577" s="10">
        <v>42036</v>
      </c>
      <c r="G577" s="10">
        <v>45323</v>
      </c>
      <c r="H577" s="11">
        <v>10</v>
      </c>
      <c r="I577" s="20" t="s">
        <v>238</v>
      </c>
      <c r="J577" s="11" t="s">
        <v>240</v>
      </c>
      <c r="K577" s="11" t="s">
        <v>4263</v>
      </c>
      <c r="L577" s="11">
        <v>2</v>
      </c>
    </row>
    <row r="578" spans="1:12">
      <c r="A578" s="11" t="s">
        <v>1015</v>
      </c>
      <c r="D578" s="11" t="s">
        <v>239</v>
      </c>
      <c r="E578" s="19" t="s">
        <v>1244</v>
      </c>
      <c r="F578" s="10">
        <v>42036</v>
      </c>
      <c r="G578" s="10">
        <v>45323</v>
      </c>
      <c r="H578" s="11">
        <v>10</v>
      </c>
      <c r="I578" s="20" t="s">
        <v>238</v>
      </c>
      <c r="J578" s="11" t="s">
        <v>240</v>
      </c>
      <c r="K578" s="11" t="s">
        <v>4263</v>
      </c>
      <c r="L578" s="11">
        <v>2</v>
      </c>
    </row>
    <row r="579" spans="1:12">
      <c r="A579" s="11" t="s">
        <v>1016</v>
      </c>
      <c r="D579" s="11" t="s">
        <v>239</v>
      </c>
      <c r="E579" s="19" t="s">
        <v>1245</v>
      </c>
      <c r="F579" s="10">
        <v>42036</v>
      </c>
      <c r="G579" s="10">
        <v>45323</v>
      </c>
      <c r="H579" s="11">
        <v>10</v>
      </c>
      <c r="I579" s="20" t="s">
        <v>238</v>
      </c>
      <c r="J579" s="11" t="s">
        <v>240</v>
      </c>
      <c r="K579" s="11" t="s">
        <v>4263</v>
      </c>
      <c r="L579" s="11">
        <v>2</v>
      </c>
    </row>
    <row r="580" spans="1:12">
      <c r="A580" s="11" t="s">
        <v>1017</v>
      </c>
      <c r="D580" s="11" t="s">
        <v>239</v>
      </c>
      <c r="E580" s="19" t="s">
        <v>1246</v>
      </c>
      <c r="F580" s="10">
        <v>42036</v>
      </c>
      <c r="G580" s="10">
        <v>45323</v>
      </c>
      <c r="H580" s="11">
        <v>10</v>
      </c>
      <c r="I580" s="20" t="s">
        <v>238</v>
      </c>
      <c r="J580" s="11" t="s">
        <v>240</v>
      </c>
      <c r="K580" s="11" t="s">
        <v>4263</v>
      </c>
      <c r="L580" s="11">
        <v>2</v>
      </c>
    </row>
    <row r="581" spans="1:12">
      <c r="A581" s="11" t="s">
        <v>1018</v>
      </c>
      <c r="D581" s="11" t="s">
        <v>239</v>
      </c>
      <c r="E581" s="19" t="s">
        <v>1247</v>
      </c>
      <c r="F581" s="10">
        <v>42036</v>
      </c>
      <c r="G581" s="10">
        <v>45323</v>
      </c>
      <c r="H581" s="11">
        <v>10</v>
      </c>
      <c r="I581" s="20" t="s">
        <v>238</v>
      </c>
      <c r="J581" s="11" t="s">
        <v>240</v>
      </c>
      <c r="K581" s="11" t="s">
        <v>4263</v>
      </c>
      <c r="L581" s="11">
        <v>2</v>
      </c>
    </row>
    <row r="582" spans="1:12">
      <c r="A582" s="11" t="s">
        <v>1019</v>
      </c>
      <c r="D582" s="11" t="s">
        <v>239</v>
      </c>
      <c r="E582" s="19" t="s">
        <v>1248</v>
      </c>
      <c r="F582" s="10">
        <v>42036</v>
      </c>
      <c r="G582" s="10">
        <v>45323</v>
      </c>
      <c r="H582" s="11">
        <v>10</v>
      </c>
      <c r="I582" s="20" t="s">
        <v>238</v>
      </c>
      <c r="J582" s="11" t="s">
        <v>240</v>
      </c>
      <c r="K582" s="11" t="s">
        <v>4263</v>
      </c>
      <c r="L582" s="11">
        <v>2</v>
      </c>
    </row>
    <row r="583" spans="1:12">
      <c r="A583" s="11" t="s">
        <v>1020</v>
      </c>
      <c r="D583" s="11" t="s">
        <v>239</v>
      </c>
      <c r="E583" s="19" t="s">
        <v>1249</v>
      </c>
      <c r="F583" s="10">
        <v>42036</v>
      </c>
      <c r="G583" s="10">
        <v>45323</v>
      </c>
      <c r="H583" s="11">
        <v>10</v>
      </c>
      <c r="I583" s="20" t="s">
        <v>238</v>
      </c>
      <c r="J583" s="11" t="s">
        <v>240</v>
      </c>
      <c r="K583" s="11" t="s">
        <v>4263</v>
      </c>
      <c r="L583" s="11">
        <v>2</v>
      </c>
    </row>
    <row r="584" spans="1:12">
      <c r="A584" s="11" t="s">
        <v>1021</v>
      </c>
      <c r="D584" s="11" t="s">
        <v>239</v>
      </c>
      <c r="E584" s="19" t="s">
        <v>1250</v>
      </c>
      <c r="F584" s="10">
        <v>42036</v>
      </c>
      <c r="G584" s="10">
        <v>45323</v>
      </c>
      <c r="H584" s="11">
        <v>10</v>
      </c>
      <c r="I584" s="20" t="s">
        <v>238</v>
      </c>
      <c r="J584" s="11" t="s">
        <v>240</v>
      </c>
      <c r="K584" s="11" t="s">
        <v>4263</v>
      </c>
      <c r="L584" s="11">
        <v>2</v>
      </c>
    </row>
    <row r="585" spans="1:12">
      <c r="A585" s="11" t="s">
        <v>1022</v>
      </c>
      <c r="D585" s="11" t="s">
        <v>239</v>
      </c>
      <c r="E585" s="19" t="s">
        <v>1251</v>
      </c>
      <c r="F585" s="10">
        <v>42036</v>
      </c>
      <c r="G585" s="10">
        <v>45323</v>
      </c>
      <c r="H585" s="11">
        <v>10</v>
      </c>
      <c r="I585" s="20" t="s">
        <v>238</v>
      </c>
      <c r="J585" s="11" t="s">
        <v>240</v>
      </c>
      <c r="K585" s="11" t="s">
        <v>4263</v>
      </c>
      <c r="L585" s="11">
        <v>2</v>
      </c>
    </row>
    <row r="586" spans="1:12">
      <c r="A586" s="11" t="s">
        <v>1023</v>
      </c>
      <c r="D586" s="11" t="s">
        <v>239</v>
      </c>
      <c r="E586" s="19" t="s">
        <v>1252</v>
      </c>
      <c r="F586" s="10">
        <v>42036</v>
      </c>
      <c r="G586" s="10">
        <v>45323</v>
      </c>
      <c r="H586" s="11">
        <v>10</v>
      </c>
      <c r="I586" s="20" t="s">
        <v>238</v>
      </c>
      <c r="J586" s="11" t="s">
        <v>240</v>
      </c>
      <c r="K586" s="11" t="s">
        <v>4263</v>
      </c>
      <c r="L586" s="11">
        <v>2</v>
      </c>
    </row>
    <row r="587" spans="1:12">
      <c r="A587" s="11" t="s">
        <v>1024</v>
      </c>
      <c r="D587" s="11" t="s">
        <v>239</v>
      </c>
      <c r="E587" s="19" t="s">
        <v>1253</v>
      </c>
      <c r="F587" s="10">
        <v>42036</v>
      </c>
      <c r="G587" s="10">
        <v>45323</v>
      </c>
      <c r="H587" s="11">
        <v>10</v>
      </c>
      <c r="I587" s="20" t="s">
        <v>238</v>
      </c>
      <c r="J587" s="11" t="s">
        <v>240</v>
      </c>
      <c r="K587" s="11" t="s">
        <v>4263</v>
      </c>
      <c r="L587" s="11">
        <v>2</v>
      </c>
    </row>
    <row r="588" spans="1:12">
      <c r="A588" s="11" t="s">
        <v>1025</v>
      </c>
      <c r="D588" s="11" t="s">
        <v>239</v>
      </c>
      <c r="E588" s="19" t="s">
        <v>1254</v>
      </c>
      <c r="F588" s="10">
        <v>42036</v>
      </c>
      <c r="G588" s="10">
        <v>45323</v>
      </c>
      <c r="H588" s="11">
        <v>10</v>
      </c>
      <c r="I588" s="20" t="s">
        <v>238</v>
      </c>
      <c r="J588" s="11" t="s">
        <v>240</v>
      </c>
      <c r="K588" s="11" t="s">
        <v>4263</v>
      </c>
      <c r="L588" s="11">
        <v>2</v>
      </c>
    </row>
    <row r="589" spans="1:12">
      <c r="A589" s="11" t="s">
        <v>1026</v>
      </c>
      <c r="D589" s="11" t="s">
        <v>239</v>
      </c>
      <c r="E589" s="19" t="s">
        <v>1255</v>
      </c>
      <c r="F589" s="10">
        <v>42036</v>
      </c>
      <c r="G589" s="10">
        <v>45323</v>
      </c>
      <c r="H589" s="11">
        <v>10</v>
      </c>
      <c r="I589" s="20" t="s">
        <v>238</v>
      </c>
      <c r="J589" s="11" t="s">
        <v>240</v>
      </c>
      <c r="K589" s="11" t="s">
        <v>4263</v>
      </c>
      <c r="L589" s="11">
        <v>2</v>
      </c>
    </row>
    <row r="590" spans="1:12">
      <c r="A590" s="11" t="s">
        <v>1027</v>
      </c>
      <c r="D590" s="11" t="s">
        <v>239</v>
      </c>
      <c r="E590" s="19" t="s">
        <v>1256</v>
      </c>
      <c r="F590" s="10">
        <v>42036</v>
      </c>
      <c r="G590" s="10">
        <v>45323</v>
      </c>
      <c r="H590" s="11">
        <v>10</v>
      </c>
      <c r="I590" s="20" t="s">
        <v>238</v>
      </c>
      <c r="J590" s="11" t="s">
        <v>240</v>
      </c>
      <c r="K590" s="11" t="s">
        <v>4263</v>
      </c>
      <c r="L590" s="11">
        <v>2</v>
      </c>
    </row>
    <row r="591" spans="1:12">
      <c r="A591" s="11" t="s">
        <v>1028</v>
      </c>
      <c r="D591" s="11" t="s">
        <v>239</v>
      </c>
      <c r="E591" s="19" t="s">
        <v>1257</v>
      </c>
      <c r="F591" s="10">
        <v>42036</v>
      </c>
      <c r="G591" s="10">
        <v>45323</v>
      </c>
      <c r="H591" s="11">
        <v>10</v>
      </c>
      <c r="I591" s="20" t="s">
        <v>238</v>
      </c>
      <c r="J591" s="11" t="s">
        <v>240</v>
      </c>
      <c r="K591" s="11" t="s">
        <v>4263</v>
      </c>
      <c r="L591" s="11">
        <v>2</v>
      </c>
    </row>
    <row r="592" spans="1:12">
      <c r="A592" s="11" t="s">
        <v>1029</v>
      </c>
      <c r="D592" s="11" t="s">
        <v>239</v>
      </c>
      <c r="E592" s="19" t="s">
        <v>1258</v>
      </c>
      <c r="F592" s="10">
        <v>42036</v>
      </c>
      <c r="G592" s="10">
        <v>45323</v>
      </c>
      <c r="H592" s="11">
        <v>10</v>
      </c>
      <c r="I592" s="20" t="s">
        <v>238</v>
      </c>
      <c r="J592" s="11" t="s">
        <v>240</v>
      </c>
      <c r="K592" s="11" t="s">
        <v>4263</v>
      </c>
      <c r="L592" s="11">
        <v>2</v>
      </c>
    </row>
    <row r="593" spans="1:12">
      <c r="A593" s="11" t="s">
        <v>1030</v>
      </c>
      <c r="D593" s="11" t="s">
        <v>239</v>
      </c>
      <c r="E593" s="19" t="s">
        <v>1259</v>
      </c>
      <c r="F593" s="10">
        <v>42036</v>
      </c>
      <c r="G593" s="10">
        <v>45323</v>
      </c>
      <c r="H593" s="11">
        <v>10</v>
      </c>
      <c r="I593" s="20" t="s">
        <v>238</v>
      </c>
      <c r="J593" s="11" t="s">
        <v>240</v>
      </c>
      <c r="K593" s="11" t="s">
        <v>4263</v>
      </c>
      <c r="L593" s="11">
        <v>2</v>
      </c>
    </row>
    <row r="594" spans="1:12">
      <c r="A594" s="11" t="s">
        <v>1031</v>
      </c>
      <c r="D594" s="11" t="s">
        <v>239</v>
      </c>
      <c r="E594" s="19" t="s">
        <v>1260</v>
      </c>
      <c r="F594" s="10">
        <v>42036</v>
      </c>
      <c r="G594" s="10">
        <v>45323</v>
      </c>
      <c r="H594" s="11">
        <v>10</v>
      </c>
      <c r="I594" s="20" t="s">
        <v>238</v>
      </c>
      <c r="J594" s="11" t="s">
        <v>240</v>
      </c>
      <c r="K594" s="11" t="s">
        <v>4263</v>
      </c>
      <c r="L594" s="11">
        <v>2</v>
      </c>
    </row>
    <row r="595" spans="1:12">
      <c r="A595" s="11" t="s">
        <v>1032</v>
      </c>
      <c r="D595" s="11" t="s">
        <v>239</v>
      </c>
      <c r="E595" s="19" t="s">
        <v>1261</v>
      </c>
      <c r="F595" s="10">
        <v>42036</v>
      </c>
      <c r="G595" s="10">
        <v>45323</v>
      </c>
      <c r="H595" s="11">
        <v>10</v>
      </c>
      <c r="I595" s="20" t="s">
        <v>238</v>
      </c>
      <c r="J595" s="11" t="s">
        <v>240</v>
      </c>
      <c r="K595" s="11" t="s">
        <v>4263</v>
      </c>
      <c r="L595" s="11">
        <v>2</v>
      </c>
    </row>
    <row r="596" spans="1:12">
      <c r="A596" s="11" t="s">
        <v>1033</v>
      </c>
      <c r="D596" s="11" t="s">
        <v>239</v>
      </c>
      <c r="E596" s="19" t="s">
        <v>1262</v>
      </c>
      <c r="F596" s="10">
        <v>42036</v>
      </c>
      <c r="G596" s="10">
        <v>45323</v>
      </c>
      <c r="H596" s="11">
        <v>10</v>
      </c>
      <c r="I596" s="20" t="s">
        <v>238</v>
      </c>
      <c r="J596" s="11" t="s">
        <v>240</v>
      </c>
      <c r="K596" s="11" t="s">
        <v>4263</v>
      </c>
      <c r="L596" s="11">
        <v>2</v>
      </c>
    </row>
    <row r="597" spans="1:12">
      <c r="A597" s="11" t="s">
        <v>1034</v>
      </c>
      <c r="D597" s="11" t="s">
        <v>239</v>
      </c>
      <c r="E597" s="19" t="s">
        <v>1263</v>
      </c>
      <c r="F597" s="10">
        <v>42036</v>
      </c>
      <c r="G597" s="10">
        <v>45323</v>
      </c>
      <c r="H597" s="11">
        <v>10</v>
      </c>
      <c r="I597" s="20" t="s">
        <v>238</v>
      </c>
      <c r="J597" s="11" t="s">
        <v>240</v>
      </c>
      <c r="K597" s="11" t="s">
        <v>4263</v>
      </c>
      <c r="L597" s="11">
        <v>2</v>
      </c>
    </row>
    <row r="598" spans="1:12">
      <c r="A598" s="11" t="s">
        <v>1035</v>
      </c>
      <c r="D598" s="11" t="s">
        <v>239</v>
      </c>
      <c r="E598" s="19" t="s">
        <v>1264</v>
      </c>
      <c r="F598" s="10">
        <v>42036</v>
      </c>
      <c r="G598" s="10">
        <v>45323</v>
      </c>
      <c r="H598" s="11">
        <v>10</v>
      </c>
      <c r="I598" s="20" t="s">
        <v>238</v>
      </c>
      <c r="J598" s="11" t="s">
        <v>240</v>
      </c>
      <c r="K598" s="11" t="s">
        <v>4263</v>
      </c>
      <c r="L598" s="11">
        <v>2</v>
      </c>
    </row>
    <row r="599" spans="1:12">
      <c r="A599" s="11" t="s">
        <v>1036</v>
      </c>
      <c r="D599" s="11" t="s">
        <v>239</v>
      </c>
      <c r="E599" s="19" t="s">
        <v>1265</v>
      </c>
      <c r="F599" s="10">
        <v>42036</v>
      </c>
      <c r="G599" s="10">
        <v>45323</v>
      </c>
      <c r="H599" s="11">
        <v>10</v>
      </c>
      <c r="I599" s="20" t="s">
        <v>238</v>
      </c>
      <c r="J599" s="11" t="s">
        <v>240</v>
      </c>
      <c r="K599" s="11" t="s">
        <v>4263</v>
      </c>
      <c r="L599" s="11">
        <v>2</v>
      </c>
    </row>
    <row r="600" spans="1:12">
      <c r="A600" s="11" t="s">
        <v>1037</v>
      </c>
      <c r="D600" s="11" t="s">
        <v>239</v>
      </c>
      <c r="E600" s="19" t="s">
        <v>1266</v>
      </c>
      <c r="F600" s="10">
        <v>42036</v>
      </c>
      <c r="G600" s="10">
        <v>45323</v>
      </c>
      <c r="H600" s="11">
        <v>10</v>
      </c>
      <c r="I600" s="20" t="s">
        <v>238</v>
      </c>
      <c r="J600" s="11" t="s">
        <v>240</v>
      </c>
      <c r="K600" s="11" t="s">
        <v>4263</v>
      </c>
      <c r="L600" s="11">
        <v>2</v>
      </c>
    </row>
    <row r="601" spans="1:12">
      <c r="A601" s="11" t="s">
        <v>1038</v>
      </c>
      <c r="D601" s="11" t="s">
        <v>239</v>
      </c>
      <c r="E601" s="19" t="s">
        <v>1267</v>
      </c>
      <c r="F601" s="10">
        <v>42036</v>
      </c>
      <c r="G601" s="10">
        <v>45323</v>
      </c>
      <c r="H601" s="11">
        <v>10</v>
      </c>
      <c r="I601" s="20" t="s">
        <v>238</v>
      </c>
      <c r="J601" s="11" t="s">
        <v>240</v>
      </c>
      <c r="K601" s="11" t="s">
        <v>4263</v>
      </c>
      <c r="L601" s="11">
        <v>2</v>
      </c>
    </row>
    <row r="602" spans="1:12">
      <c r="A602" s="11" t="s">
        <v>1039</v>
      </c>
      <c r="D602" s="11" t="s">
        <v>239</v>
      </c>
      <c r="E602" s="19" t="s">
        <v>1268</v>
      </c>
      <c r="F602" s="10">
        <v>42036</v>
      </c>
      <c r="G602" s="10">
        <v>45323</v>
      </c>
      <c r="H602" s="11">
        <v>10</v>
      </c>
      <c r="I602" s="20" t="s">
        <v>238</v>
      </c>
      <c r="J602" s="11" t="s">
        <v>240</v>
      </c>
      <c r="K602" s="11" t="s">
        <v>4263</v>
      </c>
      <c r="L602" s="11">
        <v>2</v>
      </c>
    </row>
    <row r="603" spans="1:12">
      <c r="A603" s="11" t="s">
        <v>1040</v>
      </c>
      <c r="D603" s="11" t="s">
        <v>239</v>
      </c>
      <c r="E603" s="19" t="s">
        <v>1269</v>
      </c>
      <c r="F603" s="10">
        <v>42036</v>
      </c>
      <c r="G603" s="10">
        <v>45323</v>
      </c>
      <c r="H603" s="11">
        <v>10</v>
      </c>
      <c r="I603" s="20" t="s">
        <v>238</v>
      </c>
      <c r="J603" s="11" t="s">
        <v>240</v>
      </c>
      <c r="K603" s="11" t="s">
        <v>4263</v>
      </c>
      <c r="L603" s="11">
        <v>2</v>
      </c>
    </row>
    <row r="604" spans="1:12">
      <c r="A604" s="11" t="s">
        <v>1041</v>
      </c>
      <c r="D604" s="11" t="s">
        <v>239</v>
      </c>
      <c r="E604" s="19" t="s">
        <v>1270</v>
      </c>
      <c r="F604" s="10">
        <v>42036</v>
      </c>
      <c r="G604" s="10">
        <v>45323</v>
      </c>
      <c r="H604" s="11">
        <v>10</v>
      </c>
      <c r="I604" s="20" t="s">
        <v>238</v>
      </c>
      <c r="J604" s="11" t="s">
        <v>240</v>
      </c>
      <c r="K604" s="11" t="s">
        <v>4263</v>
      </c>
      <c r="L604" s="11">
        <v>2</v>
      </c>
    </row>
    <row r="605" spans="1:12">
      <c r="A605" s="11" t="s">
        <v>1042</v>
      </c>
      <c r="D605" s="11" t="s">
        <v>239</v>
      </c>
      <c r="E605" s="19" t="s">
        <v>1271</v>
      </c>
      <c r="F605" s="10">
        <v>42036</v>
      </c>
      <c r="G605" s="10">
        <v>45323</v>
      </c>
      <c r="H605" s="11">
        <v>10</v>
      </c>
      <c r="I605" s="20" t="s">
        <v>238</v>
      </c>
      <c r="J605" s="11" t="s">
        <v>240</v>
      </c>
      <c r="K605" s="11" t="s">
        <v>4263</v>
      </c>
      <c r="L605" s="11">
        <v>2</v>
      </c>
    </row>
    <row r="606" spans="1:12">
      <c r="A606" s="11" t="s">
        <v>1043</v>
      </c>
      <c r="D606" s="11" t="s">
        <v>239</v>
      </c>
      <c r="E606" s="19" t="s">
        <v>1272</v>
      </c>
      <c r="F606" s="10">
        <v>42036</v>
      </c>
      <c r="G606" s="10">
        <v>45323</v>
      </c>
      <c r="H606" s="11">
        <v>10</v>
      </c>
      <c r="I606" s="20" t="s">
        <v>238</v>
      </c>
      <c r="J606" s="11" t="s">
        <v>240</v>
      </c>
      <c r="K606" s="11" t="s">
        <v>4263</v>
      </c>
      <c r="L606" s="11">
        <v>2</v>
      </c>
    </row>
    <row r="607" spans="1:12">
      <c r="A607" s="11" t="s">
        <v>1044</v>
      </c>
      <c r="D607" s="11" t="s">
        <v>239</v>
      </c>
      <c r="E607" s="19" t="s">
        <v>1273</v>
      </c>
      <c r="F607" s="10">
        <v>42036</v>
      </c>
      <c r="G607" s="10">
        <v>45323</v>
      </c>
      <c r="H607" s="11">
        <v>10</v>
      </c>
      <c r="I607" s="20" t="s">
        <v>238</v>
      </c>
      <c r="J607" s="11" t="s">
        <v>240</v>
      </c>
      <c r="K607" s="11" t="s">
        <v>4263</v>
      </c>
      <c r="L607" s="11">
        <v>2</v>
      </c>
    </row>
    <row r="608" spans="1:12">
      <c r="A608" s="11" t="s">
        <v>1045</v>
      </c>
      <c r="D608" s="11" t="s">
        <v>239</v>
      </c>
      <c r="E608" s="19" t="s">
        <v>1274</v>
      </c>
      <c r="F608" s="10">
        <v>42036</v>
      </c>
      <c r="G608" s="10">
        <v>45323</v>
      </c>
      <c r="H608" s="11">
        <v>10</v>
      </c>
      <c r="I608" s="20" t="s">
        <v>238</v>
      </c>
      <c r="J608" s="11" t="s">
        <v>240</v>
      </c>
      <c r="K608" s="11" t="s">
        <v>4263</v>
      </c>
      <c r="L608" s="11">
        <v>2</v>
      </c>
    </row>
    <row r="609" spans="1:12">
      <c r="A609" s="11" t="s">
        <v>1046</v>
      </c>
      <c r="D609" s="11" t="s">
        <v>239</v>
      </c>
      <c r="E609" s="19" t="s">
        <v>1275</v>
      </c>
      <c r="F609" s="10">
        <v>42036</v>
      </c>
      <c r="G609" s="10">
        <v>45323</v>
      </c>
      <c r="H609" s="11">
        <v>10</v>
      </c>
      <c r="I609" s="20" t="s">
        <v>238</v>
      </c>
      <c r="J609" s="11" t="s">
        <v>240</v>
      </c>
      <c r="K609" s="11" t="s">
        <v>4263</v>
      </c>
      <c r="L609" s="11">
        <v>2</v>
      </c>
    </row>
    <row r="610" spans="1:12">
      <c r="A610" s="11" t="s">
        <v>1047</v>
      </c>
      <c r="D610" s="11" t="s">
        <v>239</v>
      </c>
      <c r="E610" s="19" t="s">
        <v>1276</v>
      </c>
      <c r="F610" s="10">
        <v>42036</v>
      </c>
      <c r="G610" s="10">
        <v>45323</v>
      </c>
      <c r="H610" s="11">
        <v>10</v>
      </c>
      <c r="I610" s="20" t="s">
        <v>238</v>
      </c>
      <c r="J610" s="11" t="s">
        <v>240</v>
      </c>
      <c r="K610" s="11" t="s">
        <v>4263</v>
      </c>
      <c r="L610" s="11">
        <v>2</v>
      </c>
    </row>
    <row r="611" spans="1:12">
      <c r="A611" s="11" t="s">
        <v>1048</v>
      </c>
      <c r="D611" s="11" t="s">
        <v>239</v>
      </c>
      <c r="E611" s="19" t="s">
        <v>1277</v>
      </c>
      <c r="F611" s="10">
        <v>42036</v>
      </c>
      <c r="G611" s="10">
        <v>45323</v>
      </c>
      <c r="H611" s="11">
        <v>10</v>
      </c>
      <c r="I611" s="20" t="s">
        <v>238</v>
      </c>
      <c r="J611" s="11" t="s">
        <v>240</v>
      </c>
      <c r="K611" s="11" t="s">
        <v>4263</v>
      </c>
      <c r="L611" s="11">
        <v>2</v>
      </c>
    </row>
    <row r="612" spans="1:12">
      <c r="A612" s="11" t="s">
        <v>1049</v>
      </c>
      <c r="D612" s="11" t="s">
        <v>239</v>
      </c>
      <c r="E612" s="19" t="s">
        <v>1278</v>
      </c>
      <c r="F612" s="10">
        <v>42036</v>
      </c>
      <c r="G612" s="10">
        <v>45323</v>
      </c>
      <c r="H612" s="11">
        <v>10</v>
      </c>
      <c r="I612" s="20" t="s">
        <v>238</v>
      </c>
      <c r="J612" s="11" t="s">
        <v>240</v>
      </c>
      <c r="K612" s="11" t="s">
        <v>4263</v>
      </c>
      <c r="L612" s="11">
        <v>2</v>
      </c>
    </row>
    <row r="613" spans="1:12">
      <c r="A613" s="11" t="s">
        <v>1050</v>
      </c>
      <c r="D613" s="11" t="s">
        <v>239</v>
      </c>
      <c r="E613" s="19" t="s">
        <v>1279</v>
      </c>
      <c r="F613" s="10">
        <v>42036</v>
      </c>
      <c r="G613" s="10">
        <v>45323</v>
      </c>
      <c r="H613" s="11">
        <v>10</v>
      </c>
      <c r="I613" s="20" t="s">
        <v>238</v>
      </c>
      <c r="J613" s="11" t="s">
        <v>240</v>
      </c>
      <c r="K613" s="11" t="s">
        <v>4263</v>
      </c>
      <c r="L613" s="11">
        <v>2</v>
      </c>
    </row>
    <row r="614" spans="1:12">
      <c r="A614" s="11" t="s">
        <v>1051</v>
      </c>
      <c r="D614" s="11" t="s">
        <v>239</v>
      </c>
      <c r="E614" s="19" t="s">
        <v>1280</v>
      </c>
      <c r="F614" s="10">
        <v>42036</v>
      </c>
      <c r="G614" s="10">
        <v>45323</v>
      </c>
      <c r="H614" s="11">
        <v>10</v>
      </c>
      <c r="I614" s="20" t="s">
        <v>238</v>
      </c>
      <c r="J614" s="11" t="s">
        <v>240</v>
      </c>
      <c r="K614" s="11" t="s">
        <v>4263</v>
      </c>
      <c r="L614" s="11">
        <v>2</v>
      </c>
    </row>
    <row r="615" spans="1:12">
      <c r="A615" s="11" t="s">
        <v>1052</v>
      </c>
      <c r="D615" s="11" t="s">
        <v>239</v>
      </c>
      <c r="E615" s="19" t="s">
        <v>1281</v>
      </c>
      <c r="F615" s="10">
        <v>42036</v>
      </c>
      <c r="G615" s="10">
        <v>45323</v>
      </c>
      <c r="H615" s="11">
        <v>10</v>
      </c>
      <c r="I615" s="20" t="s">
        <v>238</v>
      </c>
      <c r="J615" s="11" t="s">
        <v>240</v>
      </c>
      <c r="K615" s="11" t="s">
        <v>4263</v>
      </c>
      <c r="L615" s="11">
        <v>2</v>
      </c>
    </row>
    <row r="616" spans="1:12">
      <c r="A616" s="11" t="s">
        <v>1053</v>
      </c>
      <c r="D616" s="11" t="s">
        <v>239</v>
      </c>
      <c r="E616" s="19" t="s">
        <v>1282</v>
      </c>
      <c r="F616" s="10">
        <v>42036</v>
      </c>
      <c r="G616" s="10">
        <v>45323</v>
      </c>
      <c r="H616" s="11">
        <v>10</v>
      </c>
      <c r="I616" s="20" t="s">
        <v>238</v>
      </c>
      <c r="J616" s="11" t="s">
        <v>240</v>
      </c>
      <c r="K616" s="11" t="s">
        <v>4263</v>
      </c>
      <c r="L616" s="11">
        <v>2</v>
      </c>
    </row>
    <row r="617" spans="1:12">
      <c r="A617" s="11" t="s">
        <v>1054</v>
      </c>
      <c r="D617" s="11" t="s">
        <v>239</v>
      </c>
      <c r="E617" s="19" t="s">
        <v>1283</v>
      </c>
      <c r="F617" s="10">
        <v>42036</v>
      </c>
      <c r="G617" s="10">
        <v>45323</v>
      </c>
      <c r="H617" s="11">
        <v>10</v>
      </c>
      <c r="I617" s="20" t="s">
        <v>238</v>
      </c>
      <c r="J617" s="11" t="s">
        <v>240</v>
      </c>
      <c r="K617" s="11" t="s">
        <v>4263</v>
      </c>
      <c r="L617" s="11">
        <v>2</v>
      </c>
    </row>
    <row r="618" spans="1:12">
      <c r="A618" s="11" t="s">
        <v>1055</v>
      </c>
      <c r="D618" s="11" t="s">
        <v>239</v>
      </c>
      <c r="E618" s="19" t="s">
        <v>1284</v>
      </c>
      <c r="F618" s="10">
        <v>42036</v>
      </c>
      <c r="G618" s="10">
        <v>45323</v>
      </c>
      <c r="H618" s="11">
        <v>10</v>
      </c>
      <c r="I618" s="20" t="s">
        <v>238</v>
      </c>
      <c r="J618" s="11" t="s">
        <v>240</v>
      </c>
      <c r="K618" s="11" t="s">
        <v>4263</v>
      </c>
      <c r="L618" s="11">
        <v>2</v>
      </c>
    </row>
    <row r="619" spans="1:12">
      <c r="A619" s="11" t="s">
        <v>1056</v>
      </c>
      <c r="D619" s="11" t="s">
        <v>239</v>
      </c>
      <c r="E619" s="19" t="s">
        <v>1285</v>
      </c>
      <c r="F619" s="10">
        <v>42036</v>
      </c>
      <c r="G619" s="10">
        <v>45323</v>
      </c>
      <c r="H619" s="11">
        <v>10</v>
      </c>
      <c r="I619" s="20" t="s">
        <v>238</v>
      </c>
      <c r="J619" s="11" t="s">
        <v>240</v>
      </c>
      <c r="K619" s="11" t="s">
        <v>4263</v>
      </c>
      <c r="L619" s="11">
        <v>2</v>
      </c>
    </row>
    <row r="620" spans="1:12">
      <c r="A620" s="11" t="s">
        <v>1057</v>
      </c>
      <c r="D620" s="11" t="s">
        <v>239</v>
      </c>
      <c r="E620" s="19" t="s">
        <v>1286</v>
      </c>
      <c r="F620" s="10">
        <v>42036</v>
      </c>
      <c r="G620" s="10">
        <v>45323</v>
      </c>
      <c r="H620" s="11">
        <v>10</v>
      </c>
      <c r="I620" s="20" t="s">
        <v>238</v>
      </c>
      <c r="J620" s="11" t="s">
        <v>240</v>
      </c>
      <c r="K620" s="11" t="s">
        <v>4263</v>
      </c>
      <c r="L620" s="11">
        <v>2</v>
      </c>
    </row>
    <row r="621" spans="1:12">
      <c r="A621" s="11" t="s">
        <v>1058</v>
      </c>
      <c r="D621" s="11" t="s">
        <v>239</v>
      </c>
      <c r="E621" s="19" t="s">
        <v>1287</v>
      </c>
      <c r="F621" s="10">
        <v>42036</v>
      </c>
      <c r="G621" s="10">
        <v>45323</v>
      </c>
      <c r="H621" s="11">
        <v>10</v>
      </c>
      <c r="I621" s="20" t="s">
        <v>238</v>
      </c>
      <c r="J621" s="11" t="s">
        <v>240</v>
      </c>
      <c r="K621" s="11" t="s">
        <v>4263</v>
      </c>
      <c r="L621" s="11">
        <v>2</v>
      </c>
    </row>
    <row r="622" spans="1:12">
      <c r="A622" s="11" t="s">
        <v>1059</v>
      </c>
      <c r="D622" s="11" t="s">
        <v>239</v>
      </c>
      <c r="E622" s="19" t="s">
        <v>1288</v>
      </c>
      <c r="F622" s="10">
        <v>42036</v>
      </c>
      <c r="G622" s="10">
        <v>45323</v>
      </c>
      <c r="H622" s="11">
        <v>10</v>
      </c>
      <c r="I622" s="20" t="s">
        <v>238</v>
      </c>
      <c r="J622" s="11" t="s">
        <v>240</v>
      </c>
      <c r="K622" s="11" t="s">
        <v>4263</v>
      </c>
      <c r="L622" s="11">
        <v>2</v>
      </c>
    </row>
    <row r="623" spans="1:12">
      <c r="A623" s="11" t="s">
        <v>1060</v>
      </c>
      <c r="D623" s="11" t="s">
        <v>239</v>
      </c>
      <c r="E623" s="19" t="s">
        <v>1289</v>
      </c>
      <c r="F623" s="10">
        <v>42036</v>
      </c>
      <c r="G623" s="10">
        <v>45323</v>
      </c>
      <c r="H623" s="11">
        <v>10</v>
      </c>
      <c r="I623" s="20" t="s">
        <v>238</v>
      </c>
      <c r="J623" s="11" t="s">
        <v>240</v>
      </c>
      <c r="K623" s="11" t="s">
        <v>4263</v>
      </c>
      <c r="L623" s="11">
        <v>2</v>
      </c>
    </row>
    <row r="624" spans="1:12">
      <c r="A624" s="11" t="s">
        <v>1061</v>
      </c>
      <c r="D624" s="11" t="s">
        <v>239</v>
      </c>
      <c r="E624" s="19" t="s">
        <v>1290</v>
      </c>
      <c r="F624" s="10">
        <v>42036</v>
      </c>
      <c r="G624" s="10">
        <v>45323</v>
      </c>
      <c r="H624" s="11">
        <v>10</v>
      </c>
      <c r="I624" s="20" t="s">
        <v>238</v>
      </c>
      <c r="J624" s="11" t="s">
        <v>240</v>
      </c>
      <c r="K624" s="11" t="s">
        <v>4263</v>
      </c>
      <c r="L624" s="11">
        <v>2</v>
      </c>
    </row>
    <row r="625" spans="1:12">
      <c r="A625" s="11" t="s">
        <v>1062</v>
      </c>
      <c r="D625" s="11" t="s">
        <v>239</v>
      </c>
      <c r="E625" s="19" t="s">
        <v>1291</v>
      </c>
      <c r="F625" s="10">
        <v>42036</v>
      </c>
      <c r="G625" s="10">
        <v>45323</v>
      </c>
      <c r="H625" s="11">
        <v>10</v>
      </c>
      <c r="I625" s="20" t="s">
        <v>238</v>
      </c>
      <c r="J625" s="11" t="s">
        <v>240</v>
      </c>
      <c r="K625" s="11" t="s">
        <v>4263</v>
      </c>
      <c r="L625" s="11">
        <v>2</v>
      </c>
    </row>
    <row r="626" spans="1:12">
      <c r="A626" s="11" t="s">
        <v>1063</v>
      </c>
      <c r="D626" s="11" t="s">
        <v>239</v>
      </c>
      <c r="E626" s="19" t="s">
        <v>1292</v>
      </c>
      <c r="F626" s="10">
        <v>42036</v>
      </c>
      <c r="G626" s="10">
        <v>45323</v>
      </c>
      <c r="H626" s="11">
        <v>10</v>
      </c>
      <c r="I626" s="20" t="s">
        <v>238</v>
      </c>
      <c r="J626" s="11" t="s">
        <v>240</v>
      </c>
      <c r="K626" s="11" t="s">
        <v>4263</v>
      </c>
      <c r="L626" s="11">
        <v>2</v>
      </c>
    </row>
    <row r="627" spans="1:12">
      <c r="A627" s="11" t="s">
        <v>1064</v>
      </c>
      <c r="D627" s="11" t="s">
        <v>239</v>
      </c>
      <c r="E627" s="19" t="s">
        <v>1293</v>
      </c>
      <c r="F627" s="10">
        <v>42036</v>
      </c>
      <c r="G627" s="10">
        <v>45323</v>
      </c>
      <c r="H627" s="11">
        <v>10</v>
      </c>
      <c r="I627" s="20" t="s">
        <v>238</v>
      </c>
      <c r="J627" s="11" t="s">
        <v>240</v>
      </c>
      <c r="K627" s="11" t="s">
        <v>4263</v>
      </c>
      <c r="L627" s="11">
        <v>2</v>
      </c>
    </row>
    <row r="628" spans="1:12">
      <c r="A628" s="11" t="s">
        <v>1065</v>
      </c>
      <c r="D628" s="11" t="s">
        <v>239</v>
      </c>
      <c r="E628" s="19" t="s">
        <v>1294</v>
      </c>
      <c r="F628" s="10">
        <v>42036</v>
      </c>
      <c r="G628" s="10">
        <v>45323</v>
      </c>
      <c r="H628" s="11">
        <v>10</v>
      </c>
      <c r="I628" s="20" t="s">
        <v>238</v>
      </c>
      <c r="J628" s="11" t="s">
        <v>240</v>
      </c>
      <c r="K628" s="11" t="s">
        <v>4263</v>
      </c>
      <c r="L628" s="11">
        <v>2</v>
      </c>
    </row>
    <row r="629" spans="1:12">
      <c r="A629" s="11" t="s">
        <v>1066</v>
      </c>
      <c r="D629" s="11" t="s">
        <v>239</v>
      </c>
      <c r="E629" s="19" t="s">
        <v>1295</v>
      </c>
      <c r="F629" s="10">
        <v>42036</v>
      </c>
      <c r="G629" s="10">
        <v>45323</v>
      </c>
      <c r="H629" s="11">
        <v>10</v>
      </c>
      <c r="I629" s="20" t="s">
        <v>238</v>
      </c>
      <c r="J629" s="11" t="s">
        <v>240</v>
      </c>
      <c r="K629" s="11" t="s">
        <v>4263</v>
      </c>
      <c r="L629" s="11">
        <v>2</v>
      </c>
    </row>
    <row r="630" spans="1:12">
      <c r="A630" s="11" t="s">
        <v>1067</v>
      </c>
      <c r="D630" s="11" t="s">
        <v>239</v>
      </c>
      <c r="E630" s="19" t="s">
        <v>1296</v>
      </c>
      <c r="F630" s="10">
        <v>42036</v>
      </c>
      <c r="G630" s="10">
        <v>45323</v>
      </c>
      <c r="H630" s="11">
        <v>10</v>
      </c>
      <c r="I630" s="20" t="s">
        <v>238</v>
      </c>
      <c r="J630" s="11" t="s">
        <v>240</v>
      </c>
      <c r="K630" s="11" t="s">
        <v>4263</v>
      </c>
      <c r="L630" s="11">
        <v>2</v>
      </c>
    </row>
    <row r="631" spans="1:12">
      <c r="A631" s="11" t="s">
        <v>1068</v>
      </c>
      <c r="D631" s="11" t="s">
        <v>239</v>
      </c>
      <c r="E631" s="19" t="s">
        <v>1297</v>
      </c>
      <c r="F631" s="10">
        <v>42036</v>
      </c>
      <c r="G631" s="10">
        <v>45323</v>
      </c>
      <c r="H631" s="11">
        <v>10</v>
      </c>
      <c r="I631" s="20" t="s">
        <v>238</v>
      </c>
      <c r="J631" s="11" t="s">
        <v>240</v>
      </c>
      <c r="K631" s="11" t="s">
        <v>4263</v>
      </c>
      <c r="L631" s="11">
        <v>2</v>
      </c>
    </row>
    <row r="632" spans="1:12">
      <c r="A632" s="11" t="s">
        <v>1069</v>
      </c>
      <c r="D632" s="11" t="s">
        <v>239</v>
      </c>
      <c r="E632" s="19" t="s">
        <v>1298</v>
      </c>
      <c r="F632" s="10">
        <v>42036</v>
      </c>
      <c r="G632" s="10">
        <v>45323</v>
      </c>
      <c r="H632" s="11">
        <v>10</v>
      </c>
      <c r="I632" s="20" t="s">
        <v>238</v>
      </c>
      <c r="J632" s="11" t="s">
        <v>240</v>
      </c>
      <c r="K632" s="11" t="s">
        <v>4263</v>
      </c>
      <c r="L632" s="11">
        <v>2</v>
      </c>
    </row>
    <row r="633" spans="1:12">
      <c r="A633" s="11" t="s">
        <v>1070</v>
      </c>
      <c r="D633" s="11" t="s">
        <v>239</v>
      </c>
      <c r="E633" s="19" t="s">
        <v>1299</v>
      </c>
      <c r="F633" s="10">
        <v>42036</v>
      </c>
      <c r="G633" s="10">
        <v>45323</v>
      </c>
      <c r="H633" s="11">
        <v>10</v>
      </c>
      <c r="I633" s="20" t="s">
        <v>238</v>
      </c>
      <c r="J633" s="11" t="s">
        <v>240</v>
      </c>
      <c r="K633" s="11" t="s">
        <v>4263</v>
      </c>
      <c r="L633" s="11">
        <v>2</v>
      </c>
    </row>
    <row r="634" spans="1:12">
      <c r="A634" s="11" t="s">
        <v>1071</v>
      </c>
      <c r="D634" s="11" t="s">
        <v>239</v>
      </c>
      <c r="E634" s="19" t="s">
        <v>1300</v>
      </c>
      <c r="F634" s="10">
        <v>42036</v>
      </c>
      <c r="G634" s="10">
        <v>45323</v>
      </c>
      <c r="H634" s="11">
        <v>10</v>
      </c>
      <c r="I634" s="20" t="s">
        <v>238</v>
      </c>
      <c r="J634" s="11" t="s">
        <v>240</v>
      </c>
      <c r="K634" s="11" t="s">
        <v>4263</v>
      </c>
      <c r="L634" s="11">
        <v>2</v>
      </c>
    </row>
    <row r="635" spans="1:12">
      <c r="A635" s="11" t="s">
        <v>1072</v>
      </c>
      <c r="D635" s="11" t="s">
        <v>239</v>
      </c>
      <c r="E635" s="19" t="s">
        <v>1301</v>
      </c>
      <c r="F635" s="10">
        <v>42036</v>
      </c>
      <c r="G635" s="10">
        <v>45323</v>
      </c>
      <c r="H635" s="11">
        <v>10</v>
      </c>
      <c r="I635" s="20" t="s">
        <v>238</v>
      </c>
      <c r="J635" s="11" t="s">
        <v>240</v>
      </c>
      <c r="K635" s="11" t="s">
        <v>4263</v>
      </c>
      <c r="L635" s="11">
        <v>2</v>
      </c>
    </row>
    <row r="636" spans="1:12">
      <c r="A636" s="11" t="s">
        <v>1013</v>
      </c>
      <c r="D636" s="11" t="s">
        <v>239</v>
      </c>
      <c r="E636" s="19" t="s">
        <v>1302</v>
      </c>
      <c r="F636" s="10">
        <v>42036</v>
      </c>
      <c r="G636" s="10">
        <v>45323</v>
      </c>
      <c r="H636" s="11">
        <v>10</v>
      </c>
      <c r="I636" s="20" t="s">
        <v>238</v>
      </c>
      <c r="J636" s="11" t="s">
        <v>240</v>
      </c>
      <c r="K636" s="11" t="s">
        <v>4263</v>
      </c>
      <c r="L636" s="11">
        <v>2</v>
      </c>
    </row>
    <row r="637" spans="1:12">
      <c r="A637" s="11" t="s">
        <v>1014</v>
      </c>
      <c r="D637" s="11" t="s">
        <v>239</v>
      </c>
      <c r="E637" s="19" t="s">
        <v>1303</v>
      </c>
      <c r="F637" s="10">
        <v>42036</v>
      </c>
      <c r="G637" s="10">
        <v>45323</v>
      </c>
      <c r="H637" s="11">
        <v>10</v>
      </c>
      <c r="I637" s="20" t="s">
        <v>238</v>
      </c>
      <c r="J637" s="11" t="s">
        <v>240</v>
      </c>
      <c r="K637" s="11" t="s">
        <v>4263</v>
      </c>
      <c r="L637" s="11">
        <v>2</v>
      </c>
    </row>
    <row r="638" spans="1:12">
      <c r="A638" s="11" t="s">
        <v>1015</v>
      </c>
      <c r="D638" s="11" t="s">
        <v>239</v>
      </c>
      <c r="E638" s="19" t="s">
        <v>1304</v>
      </c>
      <c r="F638" s="10">
        <v>42036</v>
      </c>
      <c r="G638" s="10">
        <v>45323</v>
      </c>
      <c r="H638" s="11">
        <v>10</v>
      </c>
      <c r="I638" s="20" t="s">
        <v>238</v>
      </c>
      <c r="J638" s="11" t="s">
        <v>240</v>
      </c>
      <c r="K638" s="11" t="s">
        <v>4263</v>
      </c>
      <c r="L638" s="11">
        <v>2</v>
      </c>
    </row>
    <row r="639" spans="1:12">
      <c r="A639" s="11" t="s">
        <v>1016</v>
      </c>
      <c r="D639" s="11" t="s">
        <v>239</v>
      </c>
      <c r="E639" s="19" t="s">
        <v>1305</v>
      </c>
      <c r="F639" s="10">
        <v>42036</v>
      </c>
      <c r="G639" s="10">
        <v>45323</v>
      </c>
      <c r="H639" s="11">
        <v>10</v>
      </c>
      <c r="I639" s="20" t="s">
        <v>238</v>
      </c>
      <c r="J639" s="11" t="s">
        <v>240</v>
      </c>
      <c r="K639" s="11" t="s">
        <v>4263</v>
      </c>
      <c r="L639" s="11">
        <v>2</v>
      </c>
    </row>
    <row r="640" spans="1:12">
      <c r="A640" s="11" t="s">
        <v>1017</v>
      </c>
      <c r="D640" s="11" t="s">
        <v>239</v>
      </c>
      <c r="E640" s="19" t="s">
        <v>1306</v>
      </c>
      <c r="F640" s="10">
        <v>42036</v>
      </c>
      <c r="G640" s="10">
        <v>45323</v>
      </c>
      <c r="H640" s="11">
        <v>10</v>
      </c>
      <c r="I640" s="20" t="s">
        <v>238</v>
      </c>
      <c r="J640" s="11" t="s">
        <v>240</v>
      </c>
      <c r="K640" s="11" t="s">
        <v>4263</v>
      </c>
      <c r="L640" s="11">
        <v>2</v>
      </c>
    </row>
    <row r="641" spans="1:12">
      <c r="A641" s="11" t="s">
        <v>1018</v>
      </c>
      <c r="D641" s="11" t="s">
        <v>239</v>
      </c>
      <c r="E641" s="19" t="s">
        <v>1307</v>
      </c>
      <c r="F641" s="10">
        <v>42036</v>
      </c>
      <c r="G641" s="10">
        <v>45323</v>
      </c>
      <c r="H641" s="11">
        <v>10</v>
      </c>
      <c r="I641" s="20" t="s">
        <v>238</v>
      </c>
      <c r="J641" s="11" t="s">
        <v>240</v>
      </c>
      <c r="K641" s="11" t="s">
        <v>4263</v>
      </c>
      <c r="L641" s="11">
        <v>2</v>
      </c>
    </row>
    <row r="642" spans="1:12">
      <c r="A642" s="11" t="s">
        <v>1019</v>
      </c>
      <c r="D642" s="11" t="s">
        <v>239</v>
      </c>
      <c r="E642" s="19" t="s">
        <v>1308</v>
      </c>
      <c r="F642" s="10">
        <v>42036</v>
      </c>
      <c r="G642" s="10">
        <v>45323</v>
      </c>
      <c r="H642" s="11">
        <v>10</v>
      </c>
      <c r="I642" s="20" t="s">
        <v>238</v>
      </c>
      <c r="J642" s="11" t="s">
        <v>240</v>
      </c>
      <c r="K642" s="11" t="s">
        <v>4263</v>
      </c>
      <c r="L642" s="11">
        <v>2</v>
      </c>
    </row>
    <row r="643" spans="1:12">
      <c r="A643" s="11" t="s">
        <v>1020</v>
      </c>
      <c r="D643" s="11" t="s">
        <v>239</v>
      </c>
      <c r="E643" s="19" t="s">
        <v>1309</v>
      </c>
      <c r="F643" s="10">
        <v>42036</v>
      </c>
      <c r="G643" s="10">
        <v>45323</v>
      </c>
      <c r="H643" s="11">
        <v>10</v>
      </c>
      <c r="I643" s="20" t="s">
        <v>238</v>
      </c>
      <c r="J643" s="11" t="s">
        <v>240</v>
      </c>
      <c r="K643" s="11" t="s">
        <v>4263</v>
      </c>
      <c r="L643" s="11">
        <v>2</v>
      </c>
    </row>
    <row r="644" spans="1:12">
      <c r="A644" s="11" t="s">
        <v>1021</v>
      </c>
      <c r="D644" s="11" t="s">
        <v>239</v>
      </c>
      <c r="E644" s="19" t="s">
        <v>1310</v>
      </c>
      <c r="F644" s="10">
        <v>42036</v>
      </c>
      <c r="G644" s="10">
        <v>45323</v>
      </c>
      <c r="H644" s="11">
        <v>10</v>
      </c>
      <c r="I644" s="20" t="s">
        <v>238</v>
      </c>
      <c r="J644" s="11" t="s">
        <v>240</v>
      </c>
      <c r="K644" s="11" t="s">
        <v>4263</v>
      </c>
      <c r="L644" s="11">
        <v>2</v>
      </c>
    </row>
    <row r="645" spans="1:12">
      <c r="A645" s="11" t="s">
        <v>1073</v>
      </c>
      <c r="D645" s="11" t="s">
        <v>239</v>
      </c>
      <c r="E645" s="19" t="s">
        <v>1311</v>
      </c>
      <c r="F645" s="10">
        <v>42036</v>
      </c>
      <c r="G645" s="10">
        <v>45323</v>
      </c>
      <c r="H645" s="11">
        <v>10</v>
      </c>
      <c r="I645" s="20" t="s">
        <v>238</v>
      </c>
      <c r="J645" s="11" t="s">
        <v>240</v>
      </c>
      <c r="K645" s="11" t="s">
        <v>4263</v>
      </c>
      <c r="L645" s="11">
        <v>2</v>
      </c>
    </row>
    <row r="646" spans="1:12">
      <c r="A646" s="11" t="s">
        <v>1074</v>
      </c>
      <c r="D646" s="11" t="s">
        <v>239</v>
      </c>
      <c r="E646" s="19" t="s">
        <v>1312</v>
      </c>
      <c r="F646" s="10">
        <v>42036</v>
      </c>
      <c r="G646" s="10">
        <v>45323</v>
      </c>
      <c r="H646" s="11">
        <v>10</v>
      </c>
      <c r="I646" s="20" t="s">
        <v>238</v>
      </c>
      <c r="J646" s="11" t="s">
        <v>240</v>
      </c>
      <c r="K646" s="11" t="s">
        <v>4263</v>
      </c>
      <c r="L646" s="11">
        <v>2</v>
      </c>
    </row>
    <row r="647" spans="1:12">
      <c r="A647" s="11" t="s">
        <v>1075</v>
      </c>
      <c r="D647" s="11" t="s">
        <v>239</v>
      </c>
      <c r="E647" s="19" t="s">
        <v>1313</v>
      </c>
      <c r="F647" s="10">
        <v>42036</v>
      </c>
      <c r="G647" s="10">
        <v>45323</v>
      </c>
      <c r="H647" s="11">
        <v>10</v>
      </c>
      <c r="I647" s="20" t="s">
        <v>238</v>
      </c>
      <c r="J647" s="11" t="s">
        <v>240</v>
      </c>
      <c r="K647" s="11" t="s">
        <v>4263</v>
      </c>
      <c r="L647" s="11">
        <v>2</v>
      </c>
    </row>
    <row r="648" spans="1:12">
      <c r="A648" s="11" t="s">
        <v>1025</v>
      </c>
      <c r="D648" s="11" t="s">
        <v>239</v>
      </c>
      <c r="E648" s="19" t="s">
        <v>1314</v>
      </c>
      <c r="F648" s="10">
        <v>42036</v>
      </c>
      <c r="G648" s="10">
        <v>45323</v>
      </c>
      <c r="H648" s="11">
        <v>10</v>
      </c>
      <c r="I648" s="20" t="s">
        <v>238</v>
      </c>
      <c r="J648" s="11" t="s">
        <v>240</v>
      </c>
      <c r="K648" s="11" t="s">
        <v>4263</v>
      </c>
      <c r="L648" s="11">
        <v>2</v>
      </c>
    </row>
    <row r="649" spans="1:12">
      <c r="A649" s="11" t="s">
        <v>1026</v>
      </c>
      <c r="D649" s="11" t="s">
        <v>239</v>
      </c>
      <c r="E649" s="19" t="s">
        <v>1315</v>
      </c>
      <c r="F649" s="10">
        <v>42036</v>
      </c>
      <c r="G649" s="10">
        <v>45323</v>
      </c>
      <c r="H649" s="11">
        <v>10</v>
      </c>
      <c r="I649" s="20" t="s">
        <v>238</v>
      </c>
      <c r="J649" s="11" t="s">
        <v>240</v>
      </c>
      <c r="K649" s="11" t="s">
        <v>4263</v>
      </c>
      <c r="L649" s="11">
        <v>2</v>
      </c>
    </row>
    <row r="650" spans="1:12">
      <c r="A650" s="11" t="s">
        <v>1027</v>
      </c>
      <c r="D650" s="11" t="s">
        <v>239</v>
      </c>
      <c r="E650" s="19" t="s">
        <v>1316</v>
      </c>
      <c r="F650" s="10">
        <v>42036</v>
      </c>
      <c r="G650" s="10">
        <v>45323</v>
      </c>
      <c r="H650" s="11">
        <v>10</v>
      </c>
      <c r="I650" s="20" t="s">
        <v>238</v>
      </c>
      <c r="J650" s="11" t="s">
        <v>240</v>
      </c>
      <c r="K650" s="11" t="s">
        <v>4263</v>
      </c>
      <c r="L650" s="11">
        <v>2</v>
      </c>
    </row>
    <row r="651" spans="1:12">
      <c r="A651" s="11" t="s">
        <v>1028</v>
      </c>
      <c r="D651" s="11" t="s">
        <v>239</v>
      </c>
      <c r="E651" s="19" t="s">
        <v>1317</v>
      </c>
      <c r="F651" s="10">
        <v>42036</v>
      </c>
      <c r="G651" s="10">
        <v>45323</v>
      </c>
      <c r="H651" s="11">
        <v>10</v>
      </c>
      <c r="I651" s="20" t="s">
        <v>238</v>
      </c>
      <c r="J651" s="11" t="s">
        <v>240</v>
      </c>
      <c r="K651" s="11" t="s">
        <v>4263</v>
      </c>
      <c r="L651" s="11">
        <v>2</v>
      </c>
    </row>
    <row r="652" spans="1:12">
      <c r="A652" s="11" t="s">
        <v>1029</v>
      </c>
      <c r="D652" s="11" t="s">
        <v>239</v>
      </c>
      <c r="E652" s="19" t="s">
        <v>1318</v>
      </c>
      <c r="F652" s="10">
        <v>42036</v>
      </c>
      <c r="G652" s="10">
        <v>45323</v>
      </c>
      <c r="H652" s="11">
        <v>10</v>
      </c>
      <c r="I652" s="20" t="s">
        <v>238</v>
      </c>
      <c r="J652" s="11" t="s">
        <v>240</v>
      </c>
      <c r="K652" s="11" t="s">
        <v>4263</v>
      </c>
      <c r="L652" s="11">
        <v>2</v>
      </c>
    </row>
    <row r="653" spans="1:12">
      <c r="A653" s="11" t="s">
        <v>1030</v>
      </c>
      <c r="D653" s="11" t="s">
        <v>239</v>
      </c>
      <c r="E653" s="19" t="s">
        <v>1319</v>
      </c>
      <c r="F653" s="10">
        <v>42036</v>
      </c>
      <c r="G653" s="10">
        <v>45323</v>
      </c>
      <c r="H653" s="11">
        <v>10</v>
      </c>
      <c r="I653" s="20" t="s">
        <v>238</v>
      </c>
      <c r="J653" s="11" t="s">
        <v>240</v>
      </c>
      <c r="K653" s="11" t="s">
        <v>4263</v>
      </c>
      <c r="L653" s="11">
        <v>2</v>
      </c>
    </row>
    <row r="654" spans="1:12">
      <c r="A654" s="11" t="s">
        <v>1031</v>
      </c>
      <c r="D654" s="11" t="s">
        <v>239</v>
      </c>
      <c r="E654" s="19" t="s">
        <v>1320</v>
      </c>
      <c r="F654" s="10">
        <v>42036</v>
      </c>
      <c r="G654" s="10">
        <v>45323</v>
      </c>
      <c r="H654" s="11">
        <v>10</v>
      </c>
      <c r="I654" s="20" t="s">
        <v>238</v>
      </c>
      <c r="J654" s="11" t="s">
        <v>240</v>
      </c>
      <c r="K654" s="11" t="s">
        <v>4263</v>
      </c>
      <c r="L654" s="11">
        <v>2</v>
      </c>
    </row>
    <row r="655" spans="1:12">
      <c r="A655" s="11" t="s">
        <v>1032</v>
      </c>
      <c r="D655" s="11" t="s">
        <v>239</v>
      </c>
      <c r="E655" s="19" t="s">
        <v>1321</v>
      </c>
      <c r="F655" s="10">
        <v>42036</v>
      </c>
      <c r="G655" s="10">
        <v>45323</v>
      </c>
      <c r="H655" s="11">
        <v>10</v>
      </c>
      <c r="I655" s="20" t="s">
        <v>238</v>
      </c>
      <c r="J655" s="11" t="s">
        <v>240</v>
      </c>
      <c r="K655" s="11" t="s">
        <v>4263</v>
      </c>
      <c r="L655" s="11">
        <v>2</v>
      </c>
    </row>
    <row r="656" spans="1:12">
      <c r="A656" s="11" t="s">
        <v>1033</v>
      </c>
      <c r="D656" s="11" t="s">
        <v>239</v>
      </c>
      <c r="E656" s="19" t="s">
        <v>1322</v>
      </c>
      <c r="F656" s="10">
        <v>42036</v>
      </c>
      <c r="G656" s="10">
        <v>45323</v>
      </c>
      <c r="H656" s="11">
        <v>10</v>
      </c>
      <c r="I656" s="20" t="s">
        <v>238</v>
      </c>
      <c r="J656" s="11" t="s">
        <v>240</v>
      </c>
      <c r="K656" s="11" t="s">
        <v>4263</v>
      </c>
      <c r="L656" s="11">
        <v>2</v>
      </c>
    </row>
    <row r="657" spans="1:12">
      <c r="A657" s="11" t="s">
        <v>1034</v>
      </c>
      <c r="D657" s="11" t="s">
        <v>239</v>
      </c>
      <c r="E657" s="19" t="s">
        <v>1323</v>
      </c>
      <c r="F657" s="10">
        <v>42036</v>
      </c>
      <c r="G657" s="10">
        <v>45323</v>
      </c>
      <c r="H657" s="11">
        <v>10</v>
      </c>
      <c r="I657" s="20" t="s">
        <v>238</v>
      </c>
      <c r="J657" s="11" t="s">
        <v>240</v>
      </c>
      <c r="K657" s="11" t="s">
        <v>4263</v>
      </c>
      <c r="L657" s="11">
        <v>2</v>
      </c>
    </row>
    <row r="658" spans="1:12">
      <c r="A658" s="11" t="s">
        <v>1035</v>
      </c>
      <c r="D658" s="11" t="s">
        <v>239</v>
      </c>
      <c r="E658" s="19" t="s">
        <v>1324</v>
      </c>
      <c r="F658" s="10">
        <v>42036</v>
      </c>
      <c r="G658" s="10">
        <v>45323</v>
      </c>
      <c r="H658" s="11">
        <v>10</v>
      </c>
      <c r="I658" s="20" t="s">
        <v>238</v>
      </c>
      <c r="J658" s="11" t="s">
        <v>240</v>
      </c>
      <c r="K658" s="11" t="s">
        <v>4263</v>
      </c>
      <c r="L658" s="11">
        <v>2</v>
      </c>
    </row>
    <row r="659" spans="1:12">
      <c r="A659" s="11" t="s">
        <v>1036</v>
      </c>
      <c r="D659" s="11" t="s">
        <v>239</v>
      </c>
      <c r="E659" s="19" t="s">
        <v>1325</v>
      </c>
      <c r="F659" s="10">
        <v>42036</v>
      </c>
      <c r="G659" s="10">
        <v>45323</v>
      </c>
      <c r="H659" s="11">
        <v>10</v>
      </c>
      <c r="I659" s="20" t="s">
        <v>238</v>
      </c>
      <c r="J659" s="11" t="s">
        <v>240</v>
      </c>
      <c r="K659" s="11" t="s">
        <v>4263</v>
      </c>
      <c r="L659" s="11">
        <v>2</v>
      </c>
    </row>
    <row r="660" spans="1:12">
      <c r="A660" s="11" t="s">
        <v>1076</v>
      </c>
      <c r="D660" s="11" t="s">
        <v>239</v>
      </c>
      <c r="E660" s="19" t="s">
        <v>1326</v>
      </c>
      <c r="F660" s="10">
        <v>42036</v>
      </c>
      <c r="G660" s="10">
        <v>45323</v>
      </c>
      <c r="H660" s="11">
        <v>10</v>
      </c>
      <c r="I660" s="20" t="s">
        <v>238</v>
      </c>
      <c r="J660" s="11" t="s">
        <v>240</v>
      </c>
      <c r="K660" s="11" t="s">
        <v>4263</v>
      </c>
      <c r="L660" s="11">
        <v>2</v>
      </c>
    </row>
    <row r="661" spans="1:12">
      <c r="A661" s="11" t="s">
        <v>1077</v>
      </c>
      <c r="D661" s="11" t="s">
        <v>239</v>
      </c>
      <c r="E661" s="19" t="s">
        <v>1327</v>
      </c>
      <c r="F661" s="10">
        <v>42036</v>
      </c>
      <c r="G661" s="10">
        <v>45323</v>
      </c>
      <c r="H661" s="11">
        <v>10</v>
      </c>
      <c r="I661" s="20" t="s">
        <v>238</v>
      </c>
      <c r="J661" s="11" t="s">
        <v>240</v>
      </c>
      <c r="K661" s="11" t="s">
        <v>4263</v>
      </c>
      <c r="L661" s="11">
        <v>2</v>
      </c>
    </row>
    <row r="662" spans="1:12">
      <c r="A662" s="11" t="s">
        <v>1078</v>
      </c>
      <c r="D662" s="11" t="s">
        <v>239</v>
      </c>
      <c r="E662" s="19" t="s">
        <v>1328</v>
      </c>
      <c r="F662" s="10">
        <v>42036</v>
      </c>
      <c r="G662" s="10">
        <v>45323</v>
      </c>
      <c r="H662" s="11">
        <v>10</v>
      </c>
      <c r="I662" s="20" t="s">
        <v>238</v>
      </c>
      <c r="J662" s="11" t="s">
        <v>240</v>
      </c>
      <c r="K662" s="11" t="s">
        <v>4263</v>
      </c>
      <c r="L662" s="11">
        <v>2</v>
      </c>
    </row>
    <row r="663" spans="1:12">
      <c r="A663" s="11" t="s">
        <v>1079</v>
      </c>
      <c r="D663" s="11" t="s">
        <v>239</v>
      </c>
      <c r="E663" s="19" t="s">
        <v>1329</v>
      </c>
      <c r="F663" s="10">
        <v>42036</v>
      </c>
      <c r="G663" s="10">
        <v>45323</v>
      </c>
      <c r="H663" s="11">
        <v>10</v>
      </c>
      <c r="I663" s="20" t="s">
        <v>238</v>
      </c>
      <c r="J663" s="11" t="s">
        <v>240</v>
      </c>
      <c r="K663" s="11" t="s">
        <v>4263</v>
      </c>
      <c r="L663" s="11">
        <v>2</v>
      </c>
    </row>
    <row r="664" spans="1:12">
      <c r="A664" s="11" t="s">
        <v>1080</v>
      </c>
      <c r="D664" s="11" t="s">
        <v>239</v>
      </c>
      <c r="E664" s="19" t="s">
        <v>1330</v>
      </c>
      <c r="F664" s="10">
        <v>42036</v>
      </c>
      <c r="G664" s="10">
        <v>45323</v>
      </c>
      <c r="H664" s="11">
        <v>10</v>
      </c>
      <c r="I664" s="20" t="s">
        <v>238</v>
      </c>
      <c r="J664" s="11" t="s">
        <v>240</v>
      </c>
      <c r="K664" s="11" t="s">
        <v>4263</v>
      </c>
      <c r="L664" s="11">
        <v>2</v>
      </c>
    </row>
    <row r="665" spans="1:12">
      <c r="A665" s="11" t="s">
        <v>1081</v>
      </c>
      <c r="D665" s="11" t="s">
        <v>239</v>
      </c>
      <c r="E665" s="19" t="s">
        <v>1331</v>
      </c>
      <c r="F665" s="10">
        <v>42036</v>
      </c>
      <c r="G665" s="10">
        <v>45323</v>
      </c>
      <c r="H665" s="11">
        <v>10</v>
      </c>
      <c r="I665" s="20" t="s">
        <v>238</v>
      </c>
      <c r="J665" s="11" t="s">
        <v>240</v>
      </c>
      <c r="K665" s="11" t="s">
        <v>4263</v>
      </c>
      <c r="L665" s="11">
        <v>2</v>
      </c>
    </row>
    <row r="666" spans="1:12">
      <c r="A666" s="11" t="s">
        <v>1082</v>
      </c>
      <c r="D666" s="11" t="s">
        <v>239</v>
      </c>
      <c r="E666" s="19" t="s">
        <v>1332</v>
      </c>
      <c r="F666" s="10">
        <v>42036</v>
      </c>
      <c r="G666" s="10">
        <v>45323</v>
      </c>
      <c r="H666" s="11">
        <v>10</v>
      </c>
      <c r="I666" s="20" t="s">
        <v>238</v>
      </c>
      <c r="J666" s="11" t="s">
        <v>240</v>
      </c>
      <c r="K666" s="11" t="s">
        <v>4263</v>
      </c>
      <c r="L666" s="11">
        <v>2</v>
      </c>
    </row>
    <row r="667" spans="1:12">
      <c r="A667" s="11" t="s">
        <v>1083</v>
      </c>
      <c r="D667" s="11" t="s">
        <v>239</v>
      </c>
      <c r="E667" s="19" t="s">
        <v>1333</v>
      </c>
      <c r="F667" s="10">
        <v>42036</v>
      </c>
      <c r="G667" s="10">
        <v>45323</v>
      </c>
      <c r="H667" s="11">
        <v>10</v>
      </c>
      <c r="I667" s="20" t="s">
        <v>238</v>
      </c>
      <c r="J667" s="11" t="s">
        <v>240</v>
      </c>
      <c r="K667" s="11" t="s">
        <v>4263</v>
      </c>
      <c r="L667" s="11">
        <v>2</v>
      </c>
    </row>
    <row r="668" spans="1:12">
      <c r="A668" s="11" t="s">
        <v>1084</v>
      </c>
      <c r="D668" s="11" t="s">
        <v>239</v>
      </c>
      <c r="E668" s="19" t="s">
        <v>1334</v>
      </c>
      <c r="F668" s="10">
        <v>42036</v>
      </c>
      <c r="G668" s="10">
        <v>45323</v>
      </c>
      <c r="H668" s="11">
        <v>10</v>
      </c>
      <c r="I668" s="20" t="s">
        <v>238</v>
      </c>
      <c r="J668" s="11" t="s">
        <v>240</v>
      </c>
      <c r="K668" s="11" t="s">
        <v>4263</v>
      </c>
      <c r="L668" s="11">
        <v>2</v>
      </c>
    </row>
    <row r="669" spans="1:12">
      <c r="A669" s="11" t="s">
        <v>1085</v>
      </c>
      <c r="D669" s="11" t="s">
        <v>239</v>
      </c>
      <c r="E669" s="19" t="s">
        <v>1335</v>
      </c>
      <c r="F669" s="10">
        <v>42036</v>
      </c>
      <c r="G669" s="10">
        <v>45323</v>
      </c>
      <c r="H669" s="11">
        <v>10</v>
      </c>
      <c r="I669" s="20" t="s">
        <v>238</v>
      </c>
      <c r="J669" s="11" t="s">
        <v>240</v>
      </c>
      <c r="K669" s="11" t="s">
        <v>4263</v>
      </c>
      <c r="L669" s="11">
        <v>2</v>
      </c>
    </row>
    <row r="670" spans="1:12">
      <c r="A670" s="11" t="s">
        <v>1086</v>
      </c>
      <c r="D670" s="11" t="s">
        <v>239</v>
      </c>
      <c r="E670" s="19" t="s">
        <v>1336</v>
      </c>
      <c r="F670" s="10">
        <v>42036</v>
      </c>
      <c r="G670" s="10">
        <v>45323</v>
      </c>
      <c r="H670" s="11">
        <v>10</v>
      </c>
      <c r="I670" s="20" t="s">
        <v>238</v>
      </c>
      <c r="J670" s="11" t="s">
        <v>240</v>
      </c>
      <c r="K670" s="11" t="s">
        <v>4263</v>
      </c>
      <c r="L670" s="11">
        <v>2</v>
      </c>
    </row>
    <row r="671" spans="1:12">
      <c r="A671" s="11" t="s">
        <v>1087</v>
      </c>
      <c r="D671" s="11" t="s">
        <v>239</v>
      </c>
      <c r="E671" s="19" t="s">
        <v>1337</v>
      </c>
      <c r="F671" s="10">
        <v>42036</v>
      </c>
      <c r="G671" s="10">
        <v>45323</v>
      </c>
      <c r="H671" s="11">
        <v>10</v>
      </c>
      <c r="I671" s="20" t="s">
        <v>238</v>
      </c>
      <c r="J671" s="11" t="s">
        <v>240</v>
      </c>
      <c r="K671" s="11" t="s">
        <v>4263</v>
      </c>
      <c r="L671" s="11">
        <v>2</v>
      </c>
    </row>
    <row r="672" spans="1:12">
      <c r="A672" s="11" t="s">
        <v>1088</v>
      </c>
      <c r="D672" s="11" t="s">
        <v>239</v>
      </c>
      <c r="E672" s="19" t="s">
        <v>1338</v>
      </c>
      <c r="F672" s="10">
        <v>42036</v>
      </c>
      <c r="G672" s="10">
        <v>45323</v>
      </c>
      <c r="H672" s="11">
        <v>10</v>
      </c>
      <c r="I672" s="20" t="s">
        <v>238</v>
      </c>
      <c r="J672" s="11" t="s">
        <v>240</v>
      </c>
      <c r="K672" s="11" t="s">
        <v>4263</v>
      </c>
      <c r="L672" s="11">
        <v>2</v>
      </c>
    </row>
    <row r="673" spans="1:12">
      <c r="A673" s="11" t="s">
        <v>1089</v>
      </c>
      <c r="D673" s="11" t="s">
        <v>239</v>
      </c>
      <c r="E673" s="19" t="s">
        <v>1339</v>
      </c>
      <c r="F673" s="10">
        <v>42036</v>
      </c>
      <c r="G673" s="10">
        <v>45323</v>
      </c>
      <c r="H673" s="11">
        <v>10</v>
      </c>
      <c r="I673" s="20" t="s">
        <v>238</v>
      </c>
      <c r="J673" s="11" t="s">
        <v>240</v>
      </c>
      <c r="K673" s="11" t="s">
        <v>4263</v>
      </c>
      <c r="L673" s="11">
        <v>2</v>
      </c>
    </row>
    <row r="674" spans="1:12">
      <c r="A674" s="11" t="s">
        <v>1090</v>
      </c>
      <c r="D674" s="11" t="s">
        <v>239</v>
      </c>
      <c r="E674" s="19" t="s">
        <v>1340</v>
      </c>
      <c r="F674" s="10">
        <v>42036</v>
      </c>
      <c r="G674" s="10">
        <v>45323</v>
      </c>
      <c r="H674" s="11">
        <v>10</v>
      </c>
      <c r="I674" s="20" t="s">
        <v>238</v>
      </c>
      <c r="J674" s="11" t="s">
        <v>240</v>
      </c>
      <c r="K674" s="11" t="s">
        <v>4263</v>
      </c>
      <c r="L674" s="11">
        <v>2</v>
      </c>
    </row>
    <row r="675" spans="1:12">
      <c r="A675" s="11" t="s">
        <v>1091</v>
      </c>
      <c r="D675" s="11" t="s">
        <v>239</v>
      </c>
      <c r="E675" s="19" t="s">
        <v>1341</v>
      </c>
      <c r="F675" s="10">
        <v>42036</v>
      </c>
      <c r="G675" s="10">
        <v>45323</v>
      </c>
      <c r="H675" s="11">
        <v>10</v>
      </c>
      <c r="I675" s="20" t="s">
        <v>238</v>
      </c>
      <c r="J675" s="11" t="s">
        <v>240</v>
      </c>
      <c r="K675" s="11" t="s">
        <v>4263</v>
      </c>
      <c r="L675" s="11">
        <v>2</v>
      </c>
    </row>
    <row r="676" spans="1:12">
      <c r="A676" s="11" t="s">
        <v>1092</v>
      </c>
      <c r="D676" s="11" t="s">
        <v>239</v>
      </c>
      <c r="E676" s="19" t="s">
        <v>1342</v>
      </c>
      <c r="F676" s="10">
        <v>42036</v>
      </c>
      <c r="G676" s="10">
        <v>45323</v>
      </c>
      <c r="H676" s="11">
        <v>10</v>
      </c>
      <c r="I676" s="20" t="s">
        <v>238</v>
      </c>
      <c r="J676" s="11" t="s">
        <v>240</v>
      </c>
      <c r="K676" s="11" t="s">
        <v>4263</v>
      </c>
      <c r="L676" s="11">
        <v>2</v>
      </c>
    </row>
    <row r="677" spans="1:12">
      <c r="A677" s="11" t="s">
        <v>1093</v>
      </c>
      <c r="D677" s="11" t="s">
        <v>239</v>
      </c>
      <c r="E677" s="19" t="s">
        <v>1343</v>
      </c>
      <c r="F677" s="10">
        <v>42036</v>
      </c>
      <c r="G677" s="10">
        <v>45323</v>
      </c>
      <c r="H677" s="11">
        <v>10</v>
      </c>
      <c r="I677" s="20" t="s">
        <v>238</v>
      </c>
      <c r="J677" s="11" t="s">
        <v>240</v>
      </c>
      <c r="K677" s="11" t="s">
        <v>4263</v>
      </c>
      <c r="L677" s="11">
        <v>2</v>
      </c>
    </row>
    <row r="678" spans="1:12">
      <c r="A678" s="11" t="s">
        <v>1094</v>
      </c>
      <c r="D678" s="11" t="s">
        <v>239</v>
      </c>
      <c r="E678" s="19" t="s">
        <v>1344</v>
      </c>
      <c r="F678" s="10">
        <v>42036</v>
      </c>
      <c r="G678" s="10">
        <v>45323</v>
      </c>
      <c r="H678" s="11">
        <v>10</v>
      </c>
      <c r="I678" s="20" t="s">
        <v>238</v>
      </c>
      <c r="J678" s="11" t="s">
        <v>240</v>
      </c>
      <c r="K678" s="11" t="s">
        <v>4263</v>
      </c>
      <c r="L678" s="11">
        <v>2</v>
      </c>
    </row>
    <row r="679" spans="1:12">
      <c r="A679" s="11" t="s">
        <v>1095</v>
      </c>
      <c r="D679" s="11" t="s">
        <v>239</v>
      </c>
      <c r="E679" s="19" t="s">
        <v>1345</v>
      </c>
      <c r="F679" s="10">
        <v>42036</v>
      </c>
      <c r="G679" s="10">
        <v>45323</v>
      </c>
      <c r="H679" s="11">
        <v>10</v>
      </c>
      <c r="I679" s="20" t="s">
        <v>238</v>
      </c>
      <c r="J679" s="11" t="s">
        <v>240</v>
      </c>
      <c r="K679" s="11" t="s">
        <v>4263</v>
      </c>
      <c r="L679" s="11">
        <v>2</v>
      </c>
    </row>
    <row r="680" spans="1:12">
      <c r="A680" s="11" t="s">
        <v>1096</v>
      </c>
      <c r="D680" s="11" t="s">
        <v>239</v>
      </c>
      <c r="E680" s="19" t="s">
        <v>1346</v>
      </c>
      <c r="F680" s="10">
        <v>42036</v>
      </c>
      <c r="G680" s="10">
        <v>45323</v>
      </c>
      <c r="H680" s="11">
        <v>10</v>
      </c>
      <c r="I680" s="20" t="s">
        <v>238</v>
      </c>
      <c r="J680" s="11" t="s">
        <v>240</v>
      </c>
      <c r="K680" s="11" t="s">
        <v>4263</v>
      </c>
      <c r="L680" s="11">
        <v>2</v>
      </c>
    </row>
    <row r="681" spans="1:12">
      <c r="A681" s="11" t="s">
        <v>1097</v>
      </c>
      <c r="D681" s="11" t="s">
        <v>239</v>
      </c>
      <c r="E681" s="19" t="s">
        <v>1347</v>
      </c>
      <c r="F681" s="10">
        <v>42036</v>
      </c>
      <c r="G681" s="10">
        <v>45323</v>
      </c>
      <c r="H681" s="11">
        <v>10</v>
      </c>
      <c r="I681" s="20" t="s">
        <v>238</v>
      </c>
      <c r="J681" s="11" t="s">
        <v>240</v>
      </c>
      <c r="K681" s="11" t="s">
        <v>4263</v>
      </c>
      <c r="L681" s="11">
        <v>2</v>
      </c>
    </row>
    <row r="682" spans="1:12">
      <c r="A682" s="11" t="s">
        <v>1098</v>
      </c>
      <c r="D682" s="11" t="s">
        <v>239</v>
      </c>
      <c r="E682" s="19" t="s">
        <v>1348</v>
      </c>
      <c r="F682" s="10">
        <v>42036</v>
      </c>
      <c r="G682" s="10">
        <v>45323</v>
      </c>
      <c r="H682" s="11">
        <v>10</v>
      </c>
      <c r="I682" s="20" t="s">
        <v>238</v>
      </c>
      <c r="J682" s="11" t="s">
        <v>240</v>
      </c>
      <c r="K682" s="11" t="s">
        <v>4263</v>
      </c>
      <c r="L682" s="11">
        <v>2</v>
      </c>
    </row>
    <row r="683" spans="1:12">
      <c r="A683" s="11" t="s">
        <v>1099</v>
      </c>
      <c r="D683" s="11" t="s">
        <v>239</v>
      </c>
      <c r="E683" s="19" t="s">
        <v>1349</v>
      </c>
      <c r="F683" s="10">
        <v>42036</v>
      </c>
      <c r="G683" s="10">
        <v>45323</v>
      </c>
      <c r="H683" s="11">
        <v>10</v>
      </c>
      <c r="I683" s="20" t="s">
        <v>238</v>
      </c>
      <c r="J683" s="11" t="s">
        <v>240</v>
      </c>
      <c r="K683" s="11" t="s">
        <v>4263</v>
      </c>
      <c r="L683" s="11">
        <v>2</v>
      </c>
    </row>
    <row r="684" spans="1:12">
      <c r="A684" s="11" t="s">
        <v>1100</v>
      </c>
      <c r="D684" s="11" t="s">
        <v>239</v>
      </c>
      <c r="E684" s="19" t="s">
        <v>1350</v>
      </c>
      <c r="F684" s="10">
        <v>42036</v>
      </c>
      <c r="G684" s="10">
        <v>45323</v>
      </c>
      <c r="H684" s="11">
        <v>10</v>
      </c>
      <c r="I684" s="20" t="s">
        <v>238</v>
      </c>
      <c r="J684" s="11" t="s">
        <v>240</v>
      </c>
      <c r="K684" s="11" t="s">
        <v>4263</v>
      </c>
      <c r="L684" s="11">
        <v>2</v>
      </c>
    </row>
    <row r="685" spans="1:12">
      <c r="A685" s="11" t="s">
        <v>1101</v>
      </c>
      <c r="D685" s="11" t="s">
        <v>239</v>
      </c>
      <c r="E685" s="19" t="s">
        <v>1351</v>
      </c>
      <c r="F685" s="10">
        <v>42036</v>
      </c>
      <c r="G685" s="10">
        <v>45323</v>
      </c>
      <c r="H685" s="11">
        <v>10</v>
      </c>
      <c r="I685" s="20" t="s">
        <v>238</v>
      </c>
      <c r="J685" s="11" t="s">
        <v>240</v>
      </c>
      <c r="K685" s="11" t="s">
        <v>4263</v>
      </c>
      <c r="L685" s="11">
        <v>2</v>
      </c>
    </row>
    <row r="686" spans="1:12">
      <c r="A686" s="11" t="s">
        <v>1102</v>
      </c>
      <c r="D686" s="11" t="s">
        <v>239</v>
      </c>
      <c r="E686" s="19" t="s">
        <v>1352</v>
      </c>
      <c r="F686" s="10">
        <v>42036</v>
      </c>
      <c r="G686" s="10">
        <v>45323</v>
      </c>
      <c r="H686" s="11">
        <v>10</v>
      </c>
      <c r="I686" s="20" t="s">
        <v>238</v>
      </c>
      <c r="J686" s="11" t="s">
        <v>240</v>
      </c>
      <c r="K686" s="11" t="s">
        <v>4263</v>
      </c>
      <c r="L686" s="11">
        <v>2</v>
      </c>
    </row>
    <row r="687" spans="1:12">
      <c r="A687" s="11" t="s">
        <v>1103</v>
      </c>
      <c r="D687" s="11" t="s">
        <v>239</v>
      </c>
      <c r="E687" s="19" t="s">
        <v>1353</v>
      </c>
      <c r="F687" s="10">
        <v>42036</v>
      </c>
      <c r="G687" s="10">
        <v>45323</v>
      </c>
      <c r="H687" s="11">
        <v>10</v>
      </c>
      <c r="I687" s="20" t="s">
        <v>238</v>
      </c>
      <c r="J687" s="11" t="s">
        <v>240</v>
      </c>
      <c r="K687" s="11" t="s">
        <v>4263</v>
      </c>
      <c r="L687" s="11">
        <v>2</v>
      </c>
    </row>
    <row r="688" spans="1:12">
      <c r="A688" s="11" t="s">
        <v>1104</v>
      </c>
      <c r="D688" s="11" t="s">
        <v>239</v>
      </c>
      <c r="E688" s="19" t="s">
        <v>1354</v>
      </c>
      <c r="F688" s="10">
        <v>42036</v>
      </c>
      <c r="G688" s="10">
        <v>45323</v>
      </c>
      <c r="H688" s="11">
        <v>10</v>
      </c>
      <c r="I688" s="20" t="s">
        <v>238</v>
      </c>
      <c r="J688" s="11" t="s">
        <v>240</v>
      </c>
      <c r="K688" s="11" t="s">
        <v>4263</v>
      </c>
      <c r="L688" s="11">
        <v>2</v>
      </c>
    </row>
    <row r="689" spans="1:12">
      <c r="A689" s="11" t="s">
        <v>1105</v>
      </c>
      <c r="D689" s="11" t="s">
        <v>239</v>
      </c>
      <c r="E689" s="19" t="s">
        <v>1355</v>
      </c>
      <c r="F689" s="10">
        <v>42036</v>
      </c>
      <c r="G689" s="10">
        <v>45323</v>
      </c>
      <c r="H689" s="11">
        <v>10</v>
      </c>
      <c r="I689" s="20" t="s">
        <v>238</v>
      </c>
      <c r="J689" s="11" t="s">
        <v>240</v>
      </c>
      <c r="K689" s="11" t="s">
        <v>4263</v>
      </c>
      <c r="L689" s="11">
        <v>2</v>
      </c>
    </row>
    <row r="690" spans="1:12">
      <c r="A690" s="11" t="s">
        <v>1106</v>
      </c>
      <c r="D690" s="11" t="s">
        <v>239</v>
      </c>
      <c r="E690" s="19" t="s">
        <v>1356</v>
      </c>
      <c r="F690" s="10">
        <v>42036</v>
      </c>
      <c r="G690" s="10">
        <v>45323</v>
      </c>
      <c r="H690" s="11">
        <v>10</v>
      </c>
      <c r="I690" s="20" t="s">
        <v>238</v>
      </c>
      <c r="J690" s="11" t="s">
        <v>240</v>
      </c>
      <c r="K690" s="11" t="s">
        <v>4263</v>
      </c>
      <c r="L690" s="11">
        <v>2</v>
      </c>
    </row>
    <row r="691" spans="1:12">
      <c r="A691" s="11" t="s">
        <v>1107</v>
      </c>
      <c r="D691" s="11" t="s">
        <v>239</v>
      </c>
      <c r="E691" s="19" t="s">
        <v>1357</v>
      </c>
      <c r="F691" s="10">
        <v>42036</v>
      </c>
      <c r="G691" s="10">
        <v>45323</v>
      </c>
      <c r="H691" s="11">
        <v>10</v>
      </c>
      <c r="I691" s="20" t="s">
        <v>238</v>
      </c>
      <c r="J691" s="11" t="s">
        <v>240</v>
      </c>
      <c r="K691" s="11" t="s">
        <v>4263</v>
      </c>
      <c r="L691" s="11">
        <v>2</v>
      </c>
    </row>
    <row r="692" spans="1:12">
      <c r="A692" s="11" t="s">
        <v>1108</v>
      </c>
      <c r="D692" s="11" t="s">
        <v>239</v>
      </c>
      <c r="E692" s="19" t="s">
        <v>1358</v>
      </c>
      <c r="F692" s="10">
        <v>42036</v>
      </c>
      <c r="G692" s="10">
        <v>45323</v>
      </c>
      <c r="H692" s="11">
        <v>10</v>
      </c>
      <c r="I692" s="20" t="s">
        <v>238</v>
      </c>
      <c r="J692" s="11" t="s">
        <v>240</v>
      </c>
      <c r="K692" s="11" t="s">
        <v>4263</v>
      </c>
      <c r="L692" s="11">
        <v>2</v>
      </c>
    </row>
    <row r="693" spans="1:12">
      <c r="A693" s="11" t="s">
        <v>1109</v>
      </c>
      <c r="D693" s="11" t="s">
        <v>239</v>
      </c>
      <c r="E693" s="19" t="s">
        <v>1359</v>
      </c>
      <c r="F693" s="10">
        <v>42036</v>
      </c>
      <c r="G693" s="10">
        <v>45323</v>
      </c>
      <c r="H693" s="11">
        <v>10</v>
      </c>
      <c r="I693" s="20" t="s">
        <v>238</v>
      </c>
      <c r="J693" s="11" t="s">
        <v>240</v>
      </c>
      <c r="K693" s="11" t="s">
        <v>4263</v>
      </c>
      <c r="L693" s="11">
        <v>2</v>
      </c>
    </row>
    <row r="694" spans="1:12">
      <c r="A694" s="11" t="s">
        <v>1110</v>
      </c>
      <c r="D694" s="11" t="s">
        <v>239</v>
      </c>
      <c r="E694" s="19" t="s">
        <v>1360</v>
      </c>
      <c r="F694" s="10">
        <v>42036</v>
      </c>
      <c r="G694" s="10">
        <v>45323</v>
      </c>
      <c r="H694" s="11">
        <v>10</v>
      </c>
      <c r="I694" s="20" t="s">
        <v>238</v>
      </c>
      <c r="J694" s="11" t="s">
        <v>240</v>
      </c>
      <c r="K694" s="11" t="s">
        <v>4263</v>
      </c>
      <c r="L694" s="11">
        <v>2</v>
      </c>
    </row>
    <row r="695" spans="1:12">
      <c r="A695" s="11" t="s">
        <v>1111</v>
      </c>
      <c r="D695" s="11" t="s">
        <v>239</v>
      </c>
      <c r="E695" s="19" t="s">
        <v>1361</v>
      </c>
      <c r="F695" s="10">
        <v>42036</v>
      </c>
      <c r="G695" s="10">
        <v>45323</v>
      </c>
      <c r="H695" s="11">
        <v>10</v>
      </c>
      <c r="I695" s="20" t="s">
        <v>238</v>
      </c>
      <c r="J695" s="11" t="s">
        <v>240</v>
      </c>
      <c r="K695" s="11" t="s">
        <v>4263</v>
      </c>
      <c r="L695" s="11">
        <v>2</v>
      </c>
    </row>
    <row r="696" spans="1:12">
      <c r="A696" s="11" t="s">
        <v>1112</v>
      </c>
      <c r="D696" s="11" t="s">
        <v>239</v>
      </c>
      <c r="E696" s="19" t="s">
        <v>1362</v>
      </c>
      <c r="F696" s="10">
        <v>42036</v>
      </c>
      <c r="G696" s="10">
        <v>45323</v>
      </c>
      <c r="H696" s="11">
        <v>10</v>
      </c>
      <c r="I696" s="20" t="s">
        <v>238</v>
      </c>
      <c r="J696" s="11" t="s">
        <v>240</v>
      </c>
      <c r="K696" s="11" t="s">
        <v>4263</v>
      </c>
      <c r="L696" s="11">
        <v>2</v>
      </c>
    </row>
    <row r="697" spans="1:12">
      <c r="A697" s="11" t="s">
        <v>1113</v>
      </c>
      <c r="D697" s="11" t="s">
        <v>239</v>
      </c>
      <c r="E697" s="19" t="s">
        <v>1363</v>
      </c>
      <c r="F697" s="10">
        <v>42036</v>
      </c>
      <c r="G697" s="10">
        <v>45323</v>
      </c>
      <c r="H697" s="11">
        <v>10</v>
      </c>
      <c r="I697" s="20" t="s">
        <v>238</v>
      </c>
      <c r="J697" s="11" t="s">
        <v>240</v>
      </c>
      <c r="K697" s="11" t="s">
        <v>4263</v>
      </c>
      <c r="L697" s="11">
        <v>2</v>
      </c>
    </row>
    <row r="698" spans="1:12">
      <c r="A698" s="11" t="s">
        <v>1114</v>
      </c>
      <c r="D698" s="11" t="s">
        <v>239</v>
      </c>
      <c r="E698" s="19" t="s">
        <v>1364</v>
      </c>
      <c r="F698" s="10">
        <v>42036</v>
      </c>
      <c r="G698" s="10">
        <v>45323</v>
      </c>
      <c r="H698" s="11">
        <v>10</v>
      </c>
      <c r="I698" s="20" t="s">
        <v>238</v>
      </c>
      <c r="J698" s="11" t="s">
        <v>240</v>
      </c>
      <c r="K698" s="11" t="s">
        <v>4263</v>
      </c>
      <c r="L698" s="11">
        <v>2</v>
      </c>
    </row>
    <row r="699" spans="1:12">
      <c r="A699" s="11" t="s">
        <v>1115</v>
      </c>
      <c r="D699" s="11" t="s">
        <v>239</v>
      </c>
      <c r="E699" s="19" t="s">
        <v>1365</v>
      </c>
      <c r="F699" s="10">
        <v>42036</v>
      </c>
      <c r="G699" s="10">
        <v>45323</v>
      </c>
      <c r="H699" s="11">
        <v>10</v>
      </c>
      <c r="I699" s="20" t="s">
        <v>238</v>
      </c>
      <c r="J699" s="11" t="s">
        <v>240</v>
      </c>
      <c r="K699" s="11" t="s">
        <v>4263</v>
      </c>
      <c r="L699" s="11">
        <v>2</v>
      </c>
    </row>
    <row r="700" spans="1:12">
      <c r="A700" s="11" t="s">
        <v>1116</v>
      </c>
      <c r="D700" s="11" t="s">
        <v>239</v>
      </c>
      <c r="E700" s="19" t="s">
        <v>1366</v>
      </c>
      <c r="F700" s="10">
        <v>42036</v>
      </c>
      <c r="G700" s="10">
        <v>45323</v>
      </c>
      <c r="H700" s="11">
        <v>10</v>
      </c>
      <c r="I700" s="20" t="s">
        <v>238</v>
      </c>
      <c r="J700" s="11" t="s">
        <v>240</v>
      </c>
      <c r="K700" s="11" t="s">
        <v>4263</v>
      </c>
      <c r="L700" s="11">
        <v>2</v>
      </c>
    </row>
    <row r="701" spans="1:12">
      <c r="A701" s="11" t="s">
        <v>1117</v>
      </c>
      <c r="D701" s="11" t="s">
        <v>239</v>
      </c>
      <c r="E701" s="19" t="s">
        <v>1367</v>
      </c>
      <c r="F701" s="10">
        <v>42036</v>
      </c>
      <c r="G701" s="10">
        <v>45323</v>
      </c>
      <c r="H701" s="11">
        <v>10</v>
      </c>
      <c r="I701" s="20" t="s">
        <v>238</v>
      </c>
      <c r="J701" s="11" t="s">
        <v>240</v>
      </c>
      <c r="K701" s="11" t="s">
        <v>4263</v>
      </c>
      <c r="L701" s="11">
        <v>2</v>
      </c>
    </row>
    <row r="702" spans="1:12">
      <c r="A702" s="11" t="s">
        <v>1118</v>
      </c>
      <c r="D702" s="11" t="s">
        <v>239</v>
      </c>
      <c r="E702" s="19" t="s">
        <v>1368</v>
      </c>
      <c r="F702" s="10">
        <v>42036</v>
      </c>
      <c r="G702" s="10">
        <v>45323</v>
      </c>
      <c r="H702" s="11">
        <v>10</v>
      </c>
      <c r="I702" s="20" t="s">
        <v>238</v>
      </c>
      <c r="J702" s="11" t="s">
        <v>240</v>
      </c>
      <c r="K702" s="11" t="s">
        <v>4263</v>
      </c>
      <c r="L702" s="11">
        <v>2</v>
      </c>
    </row>
    <row r="703" spans="1:12">
      <c r="A703" s="11" t="s">
        <v>1119</v>
      </c>
      <c r="D703" s="11" t="s">
        <v>239</v>
      </c>
      <c r="E703" s="19" t="s">
        <v>1369</v>
      </c>
      <c r="F703" s="10">
        <v>42036</v>
      </c>
      <c r="G703" s="10">
        <v>45323</v>
      </c>
      <c r="H703" s="11">
        <v>10</v>
      </c>
      <c r="I703" s="20" t="s">
        <v>238</v>
      </c>
      <c r="J703" s="11" t="s">
        <v>240</v>
      </c>
      <c r="K703" s="11" t="s">
        <v>4263</v>
      </c>
      <c r="L703" s="11">
        <v>2</v>
      </c>
    </row>
    <row r="704" spans="1:12">
      <c r="A704" s="11" t="s">
        <v>1120</v>
      </c>
      <c r="D704" s="11" t="s">
        <v>239</v>
      </c>
      <c r="E704" s="19" t="s">
        <v>1370</v>
      </c>
      <c r="F704" s="10">
        <v>42036</v>
      </c>
      <c r="G704" s="10">
        <v>45323</v>
      </c>
      <c r="H704" s="11">
        <v>10</v>
      </c>
      <c r="I704" s="20" t="s">
        <v>238</v>
      </c>
      <c r="J704" s="11" t="s">
        <v>240</v>
      </c>
      <c r="K704" s="11" t="s">
        <v>4263</v>
      </c>
      <c r="L704" s="11">
        <v>2</v>
      </c>
    </row>
    <row r="705" spans="1:12">
      <c r="A705" s="11" t="s">
        <v>1121</v>
      </c>
      <c r="D705" s="11" t="s">
        <v>239</v>
      </c>
      <c r="E705" s="19" t="s">
        <v>1371</v>
      </c>
      <c r="F705" s="10">
        <v>42036</v>
      </c>
      <c r="G705" s="10">
        <v>45323</v>
      </c>
      <c r="H705" s="11">
        <v>10</v>
      </c>
      <c r="I705" s="20" t="s">
        <v>238</v>
      </c>
      <c r="J705" s="11" t="s">
        <v>240</v>
      </c>
      <c r="K705" s="11" t="s">
        <v>4263</v>
      </c>
      <c r="L705" s="11">
        <v>2</v>
      </c>
    </row>
    <row r="706" spans="1:12">
      <c r="A706" s="11" t="s">
        <v>1122</v>
      </c>
      <c r="D706" s="11" t="s">
        <v>239</v>
      </c>
      <c r="E706" s="19" t="s">
        <v>1372</v>
      </c>
      <c r="F706" s="10">
        <v>42036</v>
      </c>
      <c r="G706" s="10">
        <v>45323</v>
      </c>
      <c r="H706" s="11">
        <v>10</v>
      </c>
      <c r="I706" s="20" t="s">
        <v>238</v>
      </c>
      <c r="J706" s="11" t="s">
        <v>240</v>
      </c>
      <c r="K706" s="11" t="s">
        <v>4263</v>
      </c>
      <c r="L706" s="11">
        <v>2</v>
      </c>
    </row>
    <row r="707" spans="1:12">
      <c r="A707" s="11" t="s">
        <v>1123</v>
      </c>
      <c r="D707" s="11" t="s">
        <v>239</v>
      </c>
      <c r="E707" s="19" t="s">
        <v>1373</v>
      </c>
      <c r="F707" s="10">
        <v>42036</v>
      </c>
      <c r="G707" s="10">
        <v>45323</v>
      </c>
      <c r="H707" s="11">
        <v>10</v>
      </c>
      <c r="I707" s="20" t="s">
        <v>238</v>
      </c>
      <c r="J707" s="11" t="s">
        <v>240</v>
      </c>
      <c r="K707" s="11" t="s">
        <v>4263</v>
      </c>
      <c r="L707" s="11">
        <v>2</v>
      </c>
    </row>
    <row r="708" spans="1:12">
      <c r="A708" s="11" t="s">
        <v>1124</v>
      </c>
      <c r="D708" s="11" t="s">
        <v>239</v>
      </c>
      <c r="E708" s="19" t="s">
        <v>1374</v>
      </c>
      <c r="F708" s="10">
        <v>42036</v>
      </c>
      <c r="G708" s="10">
        <v>45323</v>
      </c>
      <c r="H708" s="11">
        <v>10</v>
      </c>
      <c r="I708" s="20" t="s">
        <v>238</v>
      </c>
      <c r="J708" s="11" t="s">
        <v>240</v>
      </c>
      <c r="K708" s="11" t="s">
        <v>4263</v>
      </c>
      <c r="L708" s="11">
        <v>2</v>
      </c>
    </row>
    <row r="709" spans="1:12">
      <c r="A709" s="11" t="s">
        <v>1125</v>
      </c>
      <c r="D709" s="11" t="s">
        <v>239</v>
      </c>
      <c r="E709" s="19" t="s">
        <v>1375</v>
      </c>
      <c r="F709" s="10">
        <v>42036</v>
      </c>
      <c r="G709" s="10">
        <v>45323</v>
      </c>
      <c r="H709" s="11">
        <v>10</v>
      </c>
      <c r="I709" s="20" t="s">
        <v>238</v>
      </c>
      <c r="J709" s="11" t="s">
        <v>240</v>
      </c>
      <c r="K709" s="11" t="s">
        <v>4263</v>
      </c>
      <c r="L709" s="11">
        <v>2</v>
      </c>
    </row>
    <row r="710" spans="1:12">
      <c r="A710" s="11" t="s">
        <v>1126</v>
      </c>
      <c r="D710" s="11" t="s">
        <v>239</v>
      </c>
      <c r="E710" s="19" t="s">
        <v>1376</v>
      </c>
      <c r="F710" s="10">
        <v>42036</v>
      </c>
      <c r="G710" s="10">
        <v>45323</v>
      </c>
      <c r="H710" s="11">
        <v>10</v>
      </c>
      <c r="I710" s="20" t="s">
        <v>238</v>
      </c>
      <c r="J710" s="11" t="s">
        <v>240</v>
      </c>
      <c r="K710" s="11" t="s">
        <v>4263</v>
      </c>
      <c r="L710" s="11">
        <v>2</v>
      </c>
    </row>
    <row r="711" spans="1:12">
      <c r="A711" s="11" t="s">
        <v>1127</v>
      </c>
      <c r="D711" s="11" t="s">
        <v>239</v>
      </c>
      <c r="E711" s="19" t="s">
        <v>1377</v>
      </c>
      <c r="F711" s="10">
        <v>42036</v>
      </c>
      <c r="G711" s="10">
        <v>45323</v>
      </c>
      <c r="H711" s="11">
        <v>10</v>
      </c>
      <c r="I711" s="20" t="s">
        <v>238</v>
      </c>
      <c r="J711" s="11" t="s">
        <v>240</v>
      </c>
      <c r="K711" s="11" t="s">
        <v>4263</v>
      </c>
      <c r="L711" s="11">
        <v>2</v>
      </c>
    </row>
    <row r="712" spans="1:12">
      <c r="A712" s="11" t="s">
        <v>1128</v>
      </c>
      <c r="D712" s="11" t="s">
        <v>239</v>
      </c>
      <c r="E712" s="19" t="s">
        <v>1378</v>
      </c>
      <c r="F712" s="10">
        <v>42036</v>
      </c>
      <c r="G712" s="10">
        <v>45323</v>
      </c>
      <c r="H712" s="11">
        <v>10</v>
      </c>
      <c r="I712" s="20" t="s">
        <v>238</v>
      </c>
      <c r="J712" s="11" t="s">
        <v>240</v>
      </c>
      <c r="K712" s="11" t="s">
        <v>4263</v>
      </c>
      <c r="L712" s="11">
        <v>2</v>
      </c>
    </row>
    <row r="713" spans="1:12">
      <c r="A713" s="11" t="s">
        <v>1129</v>
      </c>
      <c r="D713" s="11" t="s">
        <v>239</v>
      </c>
      <c r="E713" s="19" t="s">
        <v>1379</v>
      </c>
      <c r="F713" s="10">
        <v>42036</v>
      </c>
      <c r="G713" s="10">
        <v>45323</v>
      </c>
      <c r="H713" s="11">
        <v>10</v>
      </c>
      <c r="I713" s="20" t="s">
        <v>238</v>
      </c>
      <c r="J713" s="11" t="s">
        <v>240</v>
      </c>
      <c r="K713" s="11" t="s">
        <v>4263</v>
      </c>
      <c r="L713" s="11">
        <v>2</v>
      </c>
    </row>
    <row r="714" spans="1:12">
      <c r="A714" s="11" t="s">
        <v>1130</v>
      </c>
      <c r="D714" s="11" t="s">
        <v>239</v>
      </c>
      <c r="E714" s="19" t="s">
        <v>1380</v>
      </c>
      <c r="F714" s="10">
        <v>42036</v>
      </c>
      <c r="G714" s="10">
        <v>45323</v>
      </c>
      <c r="H714" s="11">
        <v>10</v>
      </c>
      <c r="I714" s="20" t="s">
        <v>238</v>
      </c>
      <c r="J714" s="11" t="s">
        <v>240</v>
      </c>
      <c r="K714" s="11" t="s">
        <v>4263</v>
      </c>
      <c r="L714" s="11">
        <v>2</v>
      </c>
    </row>
    <row r="715" spans="1:12">
      <c r="A715" s="11" t="s">
        <v>1131</v>
      </c>
      <c r="D715" s="11" t="s">
        <v>239</v>
      </c>
      <c r="E715" s="19" t="s">
        <v>1381</v>
      </c>
      <c r="F715" s="10">
        <v>42036</v>
      </c>
      <c r="G715" s="10">
        <v>45323</v>
      </c>
      <c r="H715" s="11">
        <v>10</v>
      </c>
      <c r="I715" s="20" t="s">
        <v>238</v>
      </c>
      <c r="J715" s="11" t="s">
        <v>240</v>
      </c>
      <c r="K715" s="11" t="s">
        <v>4263</v>
      </c>
      <c r="L715" s="11">
        <v>2</v>
      </c>
    </row>
    <row r="716" spans="1:12">
      <c r="A716" s="11" t="s">
        <v>1132</v>
      </c>
      <c r="D716" s="11" t="s">
        <v>239</v>
      </c>
      <c r="E716" s="19" t="s">
        <v>1382</v>
      </c>
      <c r="F716" s="10">
        <v>42036</v>
      </c>
      <c r="G716" s="10">
        <v>45323</v>
      </c>
      <c r="H716" s="11">
        <v>10</v>
      </c>
      <c r="I716" s="20" t="s">
        <v>238</v>
      </c>
      <c r="J716" s="11" t="s">
        <v>240</v>
      </c>
      <c r="K716" s="11" t="s">
        <v>4263</v>
      </c>
      <c r="L716" s="11">
        <v>2</v>
      </c>
    </row>
    <row r="717" spans="1:12">
      <c r="A717" s="11" t="s">
        <v>1133</v>
      </c>
      <c r="D717" s="11" t="s">
        <v>239</v>
      </c>
      <c r="E717" s="19" t="s">
        <v>1383</v>
      </c>
      <c r="F717" s="10">
        <v>42036</v>
      </c>
      <c r="G717" s="10">
        <v>45323</v>
      </c>
      <c r="H717" s="11">
        <v>10</v>
      </c>
      <c r="I717" s="20" t="s">
        <v>238</v>
      </c>
      <c r="J717" s="11" t="s">
        <v>240</v>
      </c>
      <c r="K717" s="11" t="s">
        <v>4263</v>
      </c>
      <c r="L717" s="11">
        <v>2</v>
      </c>
    </row>
    <row r="718" spans="1:12">
      <c r="A718" s="11" t="s">
        <v>1134</v>
      </c>
      <c r="D718" s="11" t="s">
        <v>239</v>
      </c>
      <c r="E718" s="19" t="s">
        <v>1384</v>
      </c>
      <c r="F718" s="10">
        <v>42036</v>
      </c>
      <c r="G718" s="10">
        <v>45323</v>
      </c>
      <c r="H718" s="11">
        <v>10</v>
      </c>
      <c r="I718" s="20" t="s">
        <v>238</v>
      </c>
      <c r="J718" s="11" t="s">
        <v>240</v>
      </c>
      <c r="K718" s="11" t="s">
        <v>4263</v>
      </c>
      <c r="L718" s="11">
        <v>2</v>
      </c>
    </row>
    <row r="719" spans="1:12">
      <c r="A719" s="11" t="s">
        <v>1135</v>
      </c>
      <c r="D719" s="11" t="s">
        <v>239</v>
      </c>
      <c r="E719" s="19" t="s">
        <v>1385</v>
      </c>
      <c r="F719" s="10">
        <v>42036</v>
      </c>
      <c r="G719" s="10">
        <v>45323</v>
      </c>
      <c r="H719" s="11">
        <v>10</v>
      </c>
      <c r="I719" s="20" t="s">
        <v>238</v>
      </c>
      <c r="J719" s="11" t="s">
        <v>240</v>
      </c>
      <c r="K719" s="11" t="s">
        <v>4263</v>
      </c>
      <c r="L719" s="11">
        <v>2</v>
      </c>
    </row>
    <row r="720" spans="1:12">
      <c r="A720" s="11" t="s">
        <v>1136</v>
      </c>
      <c r="D720" s="11" t="s">
        <v>239</v>
      </c>
      <c r="E720" s="19" t="s">
        <v>1386</v>
      </c>
      <c r="F720" s="10">
        <v>42036</v>
      </c>
      <c r="G720" s="10">
        <v>45323</v>
      </c>
      <c r="H720" s="11">
        <v>10</v>
      </c>
      <c r="I720" s="20" t="s">
        <v>238</v>
      </c>
      <c r="J720" s="11" t="s">
        <v>240</v>
      </c>
      <c r="K720" s="11" t="s">
        <v>4263</v>
      </c>
      <c r="L720" s="11">
        <v>2</v>
      </c>
    </row>
    <row r="721" spans="1:12">
      <c r="A721" s="11" t="s">
        <v>1137</v>
      </c>
      <c r="D721" s="11" t="s">
        <v>239</v>
      </c>
      <c r="E721" s="19" t="s">
        <v>1387</v>
      </c>
      <c r="F721" s="10">
        <v>42036</v>
      </c>
      <c r="G721" s="10">
        <v>45323</v>
      </c>
      <c r="H721" s="11">
        <v>10</v>
      </c>
      <c r="I721" s="20" t="s">
        <v>238</v>
      </c>
      <c r="J721" s="11" t="s">
        <v>240</v>
      </c>
      <c r="K721" s="11" t="s">
        <v>4263</v>
      </c>
      <c r="L721" s="11">
        <v>2</v>
      </c>
    </row>
    <row r="722" spans="1:12">
      <c r="A722" s="11" t="s">
        <v>1138</v>
      </c>
      <c r="D722" s="11" t="s">
        <v>239</v>
      </c>
      <c r="E722" s="19" t="s">
        <v>1388</v>
      </c>
      <c r="F722" s="10">
        <v>42036</v>
      </c>
      <c r="G722" s="10">
        <v>45323</v>
      </c>
      <c r="H722" s="11">
        <v>10</v>
      </c>
      <c r="I722" s="20" t="s">
        <v>238</v>
      </c>
      <c r="J722" s="11" t="s">
        <v>240</v>
      </c>
      <c r="K722" s="11" t="s">
        <v>4263</v>
      </c>
      <c r="L722" s="11">
        <v>2</v>
      </c>
    </row>
    <row r="723" spans="1:12">
      <c r="A723" s="11" t="s">
        <v>1139</v>
      </c>
      <c r="D723" s="11" t="s">
        <v>239</v>
      </c>
      <c r="E723" s="19" t="s">
        <v>1389</v>
      </c>
      <c r="F723" s="10">
        <v>42036</v>
      </c>
      <c r="G723" s="10">
        <v>45323</v>
      </c>
      <c r="H723" s="11">
        <v>10</v>
      </c>
      <c r="I723" s="20" t="s">
        <v>238</v>
      </c>
      <c r="J723" s="11" t="s">
        <v>240</v>
      </c>
      <c r="K723" s="11" t="s">
        <v>4263</v>
      </c>
      <c r="L723" s="11">
        <v>2</v>
      </c>
    </row>
    <row r="724" spans="1:12">
      <c r="A724" s="11" t="s">
        <v>1140</v>
      </c>
      <c r="D724" s="11" t="s">
        <v>239</v>
      </c>
      <c r="E724" s="19" t="s">
        <v>1390</v>
      </c>
      <c r="F724" s="10">
        <v>42036</v>
      </c>
      <c r="G724" s="10">
        <v>45323</v>
      </c>
      <c r="H724" s="11">
        <v>10</v>
      </c>
      <c r="I724" s="20" t="s">
        <v>238</v>
      </c>
      <c r="J724" s="11" t="s">
        <v>240</v>
      </c>
      <c r="K724" s="11" t="s">
        <v>4263</v>
      </c>
      <c r="L724" s="11">
        <v>2</v>
      </c>
    </row>
    <row r="725" spans="1:12">
      <c r="A725" s="11" t="s">
        <v>1141</v>
      </c>
      <c r="D725" s="11" t="s">
        <v>239</v>
      </c>
      <c r="E725" s="19" t="s">
        <v>1391</v>
      </c>
      <c r="F725" s="10">
        <v>42036</v>
      </c>
      <c r="G725" s="10">
        <v>45323</v>
      </c>
      <c r="H725" s="11">
        <v>10</v>
      </c>
      <c r="I725" s="20" t="s">
        <v>238</v>
      </c>
      <c r="J725" s="11" t="s">
        <v>240</v>
      </c>
      <c r="K725" s="11" t="s">
        <v>4263</v>
      </c>
      <c r="L725" s="11">
        <v>2</v>
      </c>
    </row>
    <row r="726" spans="1:12">
      <c r="A726" s="11" t="s">
        <v>1142</v>
      </c>
      <c r="D726" s="11" t="s">
        <v>239</v>
      </c>
      <c r="E726" s="19" t="s">
        <v>1392</v>
      </c>
      <c r="F726" s="10">
        <v>42036</v>
      </c>
      <c r="G726" s="10">
        <v>45323</v>
      </c>
      <c r="H726" s="11">
        <v>10</v>
      </c>
      <c r="I726" s="20" t="s">
        <v>238</v>
      </c>
      <c r="J726" s="11" t="s">
        <v>240</v>
      </c>
      <c r="K726" s="11" t="s">
        <v>4263</v>
      </c>
      <c r="L726" s="11">
        <v>2</v>
      </c>
    </row>
    <row r="727" spans="1:12">
      <c r="A727" s="11" t="s">
        <v>1143</v>
      </c>
      <c r="D727" s="11" t="s">
        <v>239</v>
      </c>
      <c r="E727" s="19" t="s">
        <v>1393</v>
      </c>
      <c r="F727" s="10">
        <v>42036</v>
      </c>
      <c r="G727" s="10">
        <v>45323</v>
      </c>
      <c r="H727" s="11">
        <v>10</v>
      </c>
      <c r="I727" s="20" t="s">
        <v>238</v>
      </c>
      <c r="J727" s="11" t="s">
        <v>240</v>
      </c>
      <c r="K727" s="11" t="s">
        <v>4263</v>
      </c>
      <c r="L727" s="11">
        <v>2</v>
      </c>
    </row>
    <row r="728" spans="1:12">
      <c r="A728" s="11" t="s">
        <v>1144</v>
      </c>
      <c r="D728" s="11" t="s">
        <v>239</v>
      </c>
      <c r="E728" s="19" t="s">
        <v>1394</v>
      </c>
      <c r="F728" s="10">
        <v>42036</v>
      </c>
      <c r="G728" s="10">
        <v>45323</v>
      </c>
      <c r="H728" s="11">
        <v>10</v>
      </c>
      <c r="I728" s="20" t="s">
        <v>238</v>
      </c>
      <c r="J728" s="11" t="s">
        <v>240</v>
      </c>
      <c r="K728" s="11" t="s">
        <v>4263</v>
      </c>
      <c r="L728" s="11">
        <v>2</v>
      </c>
    </row>
    <row r="729" spans="1:12">
      <c r="A729" s="11" t="s">
        <v>1145</v>
      </c>
      <c r="D729" s="11" t="s">
        <v>239</v>
      </c>
      <c r="E729" s="19" t="s">
        <v>1395</v>
      </c>
      <c r="F729" s="10">
        <v>42036</v>
      </c>
      <c r="G729" s="10">
        <v>45323</v>
      </c>
      <c r="H729" s="11">
        <v>10</v>
      </c>
      <c r="I729" s="20" t="s">
        <v>238</v>
      </c>
      <c r="J729" s="11" t="s">
        <v>240</v>
      </c>
      <c r="K729" s="11" t="s">
        <v>4263</v>
      </c>
      <c r="L729" s="11">
        <v>2</v>
      </c>
    </row>
    <row r="730" spans="1:12">
      <c r="A730" s="11" t="s">
        <v>1146</v>
      </c>
      <c r="D730" s="11" t="s">
        <v>239</v>
      </c>
      <c r="E730" s="19" t="s">
        <v>1396</v>
      </c>
      <c r="F730" s="10">
        <v>42036</v>
      </c>
      <c r="G730" s="10">
        <v>45323</v>
      </c>
      <c r="H730" s="11">
        <v>10</v>
      </c>
      <c r="I730" s="20" t="s">
        <v>238</v>
      </c>
      <c r="J730" s="11" t="s">
        <v>240</v>
      </c>
      <c r="K730" s="11" t="s">
        <v>4263</v>
      </c>
      <c r="L730" s="11">
        <v>2</v>
      </c>
    </row>
    <row r="731" spans="1:12">
      <c r="A731" s="11" t="s">
        <v>1147</v>
      </c>
      <c r="D731" s="11" t="s">
        <v>239</v>
      </c>
      <c r="E731" s="19" t="s">
        <v>1397</v>
      </c>
      <c r="F731" s="10">
        <v>42036</v>
      </c>
      <c r="G731" s="10">
        <v>45323</v>
      </c>
      <c r="H731" s="11">
        <v>10</v>
      </c>
      <c r="I731" s="20" t="s">
        <v>238</v>
      </c>
      <c r="J731" s="11" t="s">
        <v>240</v>
      </c>
      <c r="K731" s="11" t="s">
        <v>4263</v>
      </c>
      <c r="L731" s="11">
        <v>2</v>
      </c>
    </row>
    <row r="732" spans="1:12">
      <c r="A732" s="11" t="s">
        <v>1148</v>
      </c>
      <c r="D732" s="11" t="s">
        <v>239</v>
      </c>
      <c r="E732" s="19" t="s">
        <v>1398</v>
      </c>
      <c r="F732" s="10">
        <v>42036</v>
      </c>
      <c r="G732" s="10">
        <v>45323</v>
      </c>
      <c r="H732" s="11">
        <v>10</v>
      </c>
      <c r="I732" s="20" t="s">
        <v>238</v>
      </c>
      <c r="J732" s="11" t="s">
        <v>240</v>
      </c>
      <c r="K732" s="11" t="s">
        <v>4263</v>
      </c>
      <c r="L732" s="11">
        <v>2</v>
      </c>
    </row>
    <row r="733" spans="1:12">
      <c r="A733" s="11" t="s">
        <v>1149</v>
      </c>
      <c r="D733" s="11" t="s">
        <v>239</v>
      </c>
      <c r="E733" s="19" t="s">
        <v>1399</v>
      </c>
      <c r="F733" s="10">
        <v>42036</v>
      </c>
      <c r="G733" s="10">
        <v>45323</v>
      </c>
      <c r="H733" s="11">
        <v>10</v>
      </c>
      <c r="I733" s="20" t="s">
        <v>238</v>
      </c>
      <c r="J733" s="11" t="s">
        <v>240</v>
      </c>
      <c r="K733" s="11" t="s">
        <v>4263</v>
      </c>
      <c r="L733" s="11">
        <v>2</v>
      </c>
    </row>
    <row r="734" spans="1:12">
      <c r="A734" s="11" t="s">
        <v>1150</v>
      </c>
      <c r="D734" s="11" t="s">
        <v>239</v>
      </c>
      <c r="E734" s="19" t="s">
        <v>1400</v>
      </c>
      <c r="F734" s="10">
        <v>42036</v>
      </c>
      <c r="G734" s="10">
        <v>45323</v>
      </c>
      <c r="H734" s="11">
        <v>10</v>
      </c>
      <c r="I734" s="20" t="s">
        <v>238</v>
      </c>
      <c r="J734" s="11" t="s">
        <v>240</v>
      </c>
      <c r="K734" s="11" t="s">
        <v>4263</v>
      </c>
      <c r="L734" s="11">
        <v>2</v>
      </c>
    </row>
    <row r="735" spans="1:12">
      <c r="A735" s="11" t="s">
        <v>1151</v>
      </c>
      <c r="D735" s="11" t="s">
        <v>239</v>
      </c>
      <c r="E735" s="19" t="s">
        <v>1401</v>
      </c>
      <c r="F735" s="10">
        <v>42036</v>
      </c>
      <c r="G735" s="10">
        <v>45323</v>
      </c>
      <c r="H735" s="11">
        <v>10</v>
      </c>
      <c r="I735" s="20" t="s">
        <v>238</v>
      </c>
      <c r="J735" s="11" t="s">
        <v>240</v>
      </c>
      <c r="K735" s="11" t="s">
        <v>4263</v>
      </c>
      <c r="L735" s="11">
        <v>2</v>
      </c>
    </row>
    <row r="736" spans="1:12">
      <c r="A736" s="11" t="s">
        <v>1152</v>
      </c>
      <c r="D736" s="11" t="s">
        <v>239</v>
      </c>
      <c r="E736" s="19" t="s">
        <v>1402</v>
      </c>
      <c r="F736" s="10">
        <v>42036</v>
      </c>
      <c r="G736" s="10">
        <v>45323</v>
      </c>
      <c r="H736" s="11">
        <v>10</v>
      </c>
      <c r="I736" s="20" t="s">
        <v>238</v>
      </c>
      <c r="J736" s="11" t="s">
        <v>240</v>
      </c>
      <c r="K736" s="11" t="s">
        <v>4263</v>
      </c>
      <c r="L736" s="11">
        <v>2</v>
      </c>
    </row>
    <row r="737" spans="1:12">
      <c r="A737" s="11" t="s">
        <v>1153</v>
      </c>
      <c r="D737" s="11" t="s">
        <v>239</v>
      </c>
      <c r="E737" s="19" t="s">
        <v>1403</v>
      </c>
      <c r="F737" s="10">
        <v>42036</v>
      </c>
      <c r="G737" s="10">
        <v>45323</v>
      </c>
      <c r="H737" s="11">
        <v>10</v>
      </c>
      <c r="I737" s="20" t="s">
        <v>238</v>
      </c>
      <c r="J737" s="11" t="s">
        <v>240</v>
      </c>
      <c r="K737" s="11" t="s">
        <v>4263</v>
      </c>
      <c r="L737" s="11">
        <v>2</v>
      </c>
    </row>
    <row r="738" spans="1:12">
      <c r="A738" s="11" t="s">
        <v>1154</v>
      </c>
      <c r="D738" s="11" t="s">
        <v>239</v>
      </c>
      <c r="E738" s="19" t="s">
        <v>1404</v>
      </c>
      <c r="F738" s="10">
        <v>42036</v>
      </c>
      <c r="G738" s="10">
        <v>45323</v>
      </c>
      <c r="H738" s="11">
        <v>10</v>
      </c>
      <c r="I738" s="20" t="s">
        <v>238</v>
      </c>
      <c r="J738" s="11" t="s">
        <v>240</v>
      </c>
      <c r="K738" s="11" t="s">
        <v>4263</v>
      </c>
      <c r="L738" s="11">
        <v>2</v>
      </c>
    </row>
    <row r="739" spans="1:12">
      <c r="A739" s="11" t="s">
        <v>1155</v>
      </c>
      <c r="D739" s="11" t="s">
        <v>239</v>
      </c>
      <c r="E739" s="19" t="s">
        <v>1405</v>
      </c>
      <c r="F739" s="10">
        <v>42036</v>
      </c>
      <c r="G739" s="10">
        <v>45323</v>
      </c>
      <c r="H739" s="11">
        <v>10</v>
      </c>
      <c r="I739" s="20" t="s">
        <v>238</v>
      </c>
      <c r="J739" s="11" t="s">
        <v>240</v>
      </c>
      <c r="K739" s="11" t="s">
        <v>4263</v>
      </c>
      <c r="L739" s="11">
        <v>2</v>
      </c>
    </row>
    <row r="740" spans="1:12">
      <c r="A740" s="11" t="s">
        <v>1156</v>
      </c>
      <c r="D740" s="11" t="s">
        <v>239</v>
      </c>
      <c r="E740" s="19" t="s">
        <v>1406</v>
      </c>
      <c r="F740" s="10">
        <v>42036</v>
      </c>
      <c r="G740" s="10">
        <v>45323</v>
      </c>
      <c r="H740" s="11">
        <v>10</v>
      </c>
      <c r="I740" s="20" t="s">
        <v>238</v>
      </c>
      <c r="J740" s="11" t="s">
        <v>240</v>
      </c>
      <c r="K740" s="11" t="s">
        <v>4263</v>
      </c>
      <c r="L740" s="11">
        <v>2</v>
      </c>
    </row>
    <row r="741" spans="1:12">
      <c r="A741" s="11" t="s">
        <v>1157</v>
      </c>
      <c r="D741" s="11" t="s">
        <v>239</v>
      </c>
      <c r="E741" s="19" t="s">
        <v>1407</v>
      </c>
      <c r="F741" s="10">
        <v>42036</v>
      </c>
      <c r="G741" s="10">
        <v>45323</v>
      </c>
      <c r="H741" s="11">
        <v>10</v>
      </c>
      <c r="I741" s="20" t="s">
        <v>238</v>
      </c>
      <c r="J741" s="11" t="s">
        <v>240</v>
      </c>
      <c r="K741" s="11" t="s">
        <v>4263</v>
      </c>
      <c r="L741" s="11">
        <v>2</v>
      </c>
    </row>
    <row r="742" spans="1:12">
      <c r="A742" s="11" t="s">
        <v>1158</v>
      </c>
      <c r="D742" s="11" t="s">
        <v>239</v>
      </c>
      <c r="E742" s="19" t="s">
        <v>1408</v>
      </c>
      <c r="F742" s="10">
        <v>42036</v>
      </c>
      <c r="G742" s="10">
        <v>45323</v>
      </c>
      <c r="H742" s="11">
        <v>10</v>
      </c>
      <c r="I742" s="20" t="s">
        <v>238</v>
      </c>
      <c r="J742" s="11" t="s">
        <v>240</v>
      </c>
      <c r="K742" s="11" t="s">
        <v>4263</v>
      </c>
      <c r="L742" s="11">
        <v>2</v>
      </c>
    </row>
    <row r="743" spans="1:12">
      <c r="A743" s="11" t="s">
        <v>1159</v>
      </c>
      <c r="D743" s="11" t="s">
        <v>239</v>
      </c>
      <c r="E743" s="19" t="s">
        <v>1409</v>
      </c>
      <c r="F743" s="10">
        <v>42036</v>
      </c>
      <c r="G743" s="10">
        <v>45323</v>
      </c>
      <c r="H743" s="11">
        <v>10</v>
      </c>
      <c r="I743" s="20" t="s">
        <v>238</v>
      </c>
      <c r="J743" s="11" t="s">
        <v>240</v>
      </c>
      <c r="K743" s="11" t="s">
        <v>4263</v>
      </c>
      <c r="L743" s="11">
        <v>2</v>
      </c>
    </row>
    <row r="744" spans="1:12">
      <c r="A744" s="11" t="s">
        <v>1160</v>
      </c>
      <c r="D744" s="11" t="s">
        <v>239</v>
      </c>
      <c r="E744" s="19" t="s">
        <v>1410</v>
      </c>
      <c r="F744" s="10">
        <v>42036</v>
      </c>
      <c r="G744" s="10">
        <v>45323</v>
      </c>
      <c r="H744" s="11">
        <v>10</v>
      </c>
      <c r="I744" s="20" t="s">
        <v>238</v>
      </c>
      <c r="J744" s="11" t="s">
        <v>240</v>
      </c>
      <c r="K744" s="11" t="s">
        <v>4263</v>
      </c>
      <c r="L744" s="11">
        <v>2</v>
      </c>
    </row>
    <row r="745" spans="1:12">
      <c r="A745" s="11" t="s">
        <v>1161</v>
      </c>
      <c r="D745" s="11" t="s">
        <v>239</v>
      </c>
      <c r="E745" s="19" t="s">
        <v>1411</v>
      </c>
      <c r="F745" s="10">
        <v>42036</v>
      </c>
      <c r="G745" s="10">
        <v>45323</v>
      </c>
      <c r="H745" s="11">
        <v>10</v>
      </c>
      <c r="I745" s="20" t="s">
        <v>238</v>
      </c>
      <c r="J745" s="11" t="s">
        <v>240</v>
      </c>
      <c r="K745" s="11" t="s">
        <v>4263</v>
      </c>
      <c r="L745" s="11">
        <v>2</v>
      </c>
    </row>
    <row r="746" spans="1:12">
      <c r="A746" s="11" t="s">
        <v>1162</v>
      </c>
      <c r="D746" s="11" t="s">
        <v>239</v>
      </c>
      <c r="E746" s="19" t="s">
        <v>1412</v>
      </c>
      <c r="F746" s="10">
        <v>42036</v>
      </c>
      <c r="G746" s="10">
        <v>45323</v>
      </c>
      <c r="H746" s="11">
        <v>10</v>
      </c>
      <c r="I746" s="20" t="s">
        <v>238</v>
      </c>
      <c r="J746" s="11" t="s">
        <v>240</v>
      </c>
      <c r="K746" s="11" t="s">
        <v>4263</v>
      </c>
      <c r="L746" s="11">
        <v>2</v>
      </c>
    </row>
    <row r="747" spans="1:12">
      <c r="A747" s="11" t="s">
        <v>1163</v>
      </c>
      <c r="D747" s="11" t="s">
        <v>239</v>
      </c>
      <c r="E747" s="19" t="s">
        <v>1413</v>
      </c>
      <c r="F747" s="10">
        <v>42036</v>
      </c>
      <c r="G747" s="10">
        <v>45323</v>
      </c>
      <c r="H747" s="11">
        <v>10</v>
      </c>
      <c r="I747" s="20" t="s">
        <v>238</v>
      </c>
      <c r="J747" s="11" t="s">
        <v>240</v>
      </c>
      <c r="K747" s="11" t="s">
        <v>4263</v>
      </c>
      <c r="L747" s="11">
        <v>2</v>
      </c>
    </row>
    <row r="748" spans="1:12">
      <c r="A748" s="11" t="s">
        <v>1164</v>
      </c>
      <c r="D748" s="11" t="s">
        <v>239</v>
      </c>
      <c r="E748" s="19" t="s">
        <v>1414</v>
      </c>
      <c r="F748" s="10">
        <v>42036</v>
      </c>
      <c r="G748" s="10">
        <v>45323</v>
      </c>
      <c r="H748" s="11">
        <v>10</v>
      </c>
      <c r="I748" s="20" t="s">
        <v>238</v>
      </c>
      <c r="J748" s="11" t="s">
        <v>240</v>
      </c>
      <c r="K748" s="11" t="s">
        <v>4263</v>
      </c>
      <c r="L748" s="11">
        <v>2</v>
      </c>
    </row>
    <row r="749" spans="1:12">
      <c r="A749" s="11" t="s">
        <v>1165</v>
      </c>
      <c r="D749" s="11" t="s">
        <v>239</v>
      </c>
      <c r="E749" s="19" t="s">
        <v>1415</v>
      </c>
      <c r="F749" s="10">
        <v>42036</v>
      </c>
      <c r="G749" s="10">
        <v>45323</v>
      </c>
      <c r="H749" s="11">
        <v>10</v>
      </c>
      <c r="I749" s="20" t="s">
        <v>238</v>
      </c>
      <c r="J749" s="11" t="s">
        <v>240</v>
      </c>
      <c r="K749" s="11" t="s">
        <v>4263</v>
      </c>
      <c r="L749" s="11">
        <v>2</v>
      </c>
    </row>
    <row r="750" spans="1:12">
      <c r="A750" s="11" t="s">
        <v>1166</v>
      </c>
      <c r="D750" s="11" t="s">
        <v>239</v>
      </c>
      <c r="E750" s="19" t="s">
        <v>1416</v>
      </c>
      <c r="F750" s="10">
        <v>42036</v>
      </c>
      <c r="G750" s="10">
        <v>45323</v>
      </c>
      <c r="H750" s="11">
        <v>10</v>
      </c>
      <c r="I750" s="20" t="s">
        <v>238</v>
      </c>
      <c r="J750" s="11" t="s">
        <v>240</v>
      </c>
      <c r="K750" s="11" t="s">
        <v>4263</v>
      </c>
      <c r="L750" s="11">
        <v>2</v>
      </c>
    </row>
    <row r="751" spans="1:12">
      <c r="A751" s="11" t="s">
        <v>1167</v>
      </c>
      <c r="D751" s="11" t="s">
        <v>239</v>
      </c>
      <c r="E751" s="19" t="s">
        <v>1417</v>
      </c>
      <c r="F751" s="10">
        <v>42036</v>
      </c>
      <c r="G751" s="10">
        <v>45323</v>
      </c>
      <c r="H751" s="11">
        <v>10</v>
      </c>
      <c r="I751" s="20" t="s">
        <v>238</v>
      </c>
      <c r="J751" s="11" t="s">
        <v>240</v>
      </c>
      <c r="K751" s="11" t="s">
        <v>4263</v>
      </c>
      <c r="L751" s="11">
        <v>2</v>
      </c>
    </row>
    <row r="752" spans="1:12">
      <c r="A752" s="11" t="s">
        <v>1168</v>
      </c>
      <c r="D752" s="11" t="s">
        <v>239</v>
      </c>
      <c r="E752" s="19" t="s">
        <v>1418</v>
      </c>
      <c r="F752" s="10">
        <v>42036</v>
      </c>
      <c r="G752" s="10">
        <v>45323</v>
      </c>
      <c r="H752" s="11">
        <v>10</v>
      </c>
      <c r="I752" s="20" t="s">
        <v>238</v>
      </c>
      <c r="J752" s="11" t="s">
        <v>240</v>
      </c>
      <c r="K752" s="11" t="s">
        <v>4263</v>
      </c>
      <c r="L752" s="11">
        <v>2</v>
      </c>
    </row>
    <row r="753" spans="1:12">
      <c r="A753" s="11" t="s">
        <v>1169</v>
      </c>
      <c r="D753" s="11" t="s">
        <v>239</v>
      </c>
      <c r="E753" s="19" t="s">
        <v>1419</v>
      </c>
      <c r="F753" s="10">
        <v>42036</v>
      </c>
      <c r="G753" s="10">
        <v>45323</v>
      </c>
      <c r="H753" s="11">
        <v>10</v>
      </c>
      <c r="I753" s="20" t="s">
        <v>238</v>
      </c>
      <c r="J753" s="11" t="s">
        <v>240</v>
      </c>
      <c r="K753" s="11" t="s">
        <v>4263</v>
      </c>
      <c r="L753" s="11">
        <v>2</v>
      </c>
    </row>
    <row r="754" spans="1:12">
      <c r="A754" s="11" t="s">
        <v>1170</v>
      </c>
      <c r="D754" s="11" t="s">
        <v>239</v>
      </c>
      <c r="E754" s="19" t="s">
        <v>1420</v>
      </c>
      <c r="F754" s="10">
        <v>42036</v>
      </c>
      <c r="G754" s="10">
        <v>45323</v>
      </c>
      <c r="H754" s="11">
        <v>10</v>
      </c>
      <c r="I754" s="20" t="s">
        <v>238</v>
      </c>
      <c r="J754" s="11" t="s">
        <v>240</v>
      </c>
      <c r="K754" s="11" t="s">
        <v>4263</v>
      </c>
      <c r="L754" s="11">
        <v>2</v>
      </c>
    </row>
    <row r="755" spans="1:12">
      <c r="A755" s="11" t="s">
        <v>1171</v>
      </c>
      <c r="D755" s="11" t="s">
        <v>239</v>
      </c>
      <c r="E755" s="19" t="s">
        <v>1421</v>
      </c>
      <c r="F755" s="10">
        <v>42036</v>
      </c>
      <c r="G755" s="10">
        <v>45323</v>
      </c>
      <c r="H755" s="11">
        <v>10</v>
      </c>
      <c r="I755" s="20" t="s">
        <v>238</v>
      </c>
      <c r="J755" s="11" t="s">
        <v>240</v>
      </c>
      <c r="K755" s="11" t="s">
        <v>4263</v>
      </c>
      <c r="L755" s="11">
        <v>2</v>
      </c>
    </row>
    <row r="756" spans="1:12">
      <c r="A756" s="11" t="s">
        <v>1172</v>
      </c>
      <c r="D756" s="11" t="s">
        <v>239</v>
      </c>
      <c r="E756" s="19" t="s">
        <v>1422</v>
      </c>
      <c r="F756" s="10">
        <v>42036</v>
      </c>
      <c r="G756" s="10">
        <v>45323</v>
      </c>
      <c r="H756" s="11">
        <v>10</v>
      </c>
      <c r="I756" s="20" t="s">
        <v>238</v>
      </c>
      <c r="J756" s="11" t="s">
        <v>240</v>
      </c>
      <c r="K756" s="11" t="s">
        <v>4263</v>
      </c>
      <c r="L756" s="11">
        <v>2</v>
      </c>
    </row>
    <row r="757" spans="1:12">
      <c r="A757" s="11" t="s">
        <v>1173</v>
      </c>
      <c r="D757" s="11" t="s">
        <v>239</v>
      </c>
      <c r="E757" s="19" t="s">
        <v>1423</v>
      </c>
      <c r="F757" s="10">
        <v>42036</v>
      </c>
      <c r="G757" s="10">
        <v>45323</v>
      </c>
      <c r="H757" s="11">
        <v>10</v>
      </c>
      <c r="I757" s="20" t="s">
        <v>238</v>
      </c>
      <c r="J757" s="11" t="s">
        <v>240</v>
      </c>
      <c r="K757" s="11" t="s">
        <v>4263</v>
      </c>
      <c r="L757" s="11">
        <v>2</v>
      </c>
    </row>
    <row r="758" spans="1:12">
      <c r="A758" s="11" t="s">
        <v>1174</v>
      </c>
      <c r="D758" s="11" t="s">
        <v>239</v>
      </c>
      <c r="E758" s="19" t="s">
        <v>1424</v>
      </c>
      <c r="F758" s="10">
        <v>42036</v>
      </c>
      <c r="G758" s="10">
        <v>45323</v>
      </c>
      <c r="H758" s="11">
        <v>10</v>
      </c>
      <c r="I758" s="20" t="s">
        <v>238</v>
      </c>
      <c r="J758" s="11" t="s">
        <v>240</v>
      </c>
      <c r="K758" s="11" t="s">
        <v>4263</v>
      </c>
      <c r="L758" s="11">
        <v>2</v>
      </c>
    </row>
    <row r="759" spans="1:12">
      <c r="A759" s="11" t="s">
        <v>1175</v>
      </c>
      <c r="D759" s="11" t="s">
        <v>239</v>
      </c>
      <c r="E759" s="19" t="s">
        <v>1425</v>
      </c>
      <c r="F759" s="10">
        <v>42036</v>
      </c>
      <c r="G759" s="10">
        <v>45323</v>
      </c>
      <c r="H759" s="11">
        <v>10</v>
      </c>
      <c r="I759" s="20" t="s">
        <v>238</v>
      </c>
      <c r="J759" s="11" t="s">
        <v>240</v>
      </c>
      <c r="K759" s="11" t="s">
        <v>4263</v>
      </c>
      <c r="L759" s="11">
        <v>2</v>
      </c>
    </row>
    <row r="760" spans="1:12">
      <c r="A760" s="11" t="s">
        <v>1176</v>
      </c>
      <c r="D760" s="11" t="s">
        <v>239</v>
      </c>
      <c r="E760" s="19" t="s">
        <v>1426</v>
      </c>
      <c r="F760" s="10">
        <v>42036</v>
      </c>
      <c r="G760" s="10">
        <v>45323</v>
      </c>
      <c r="H760" s="11">
        <v>10</v>
      </c>
      <c r="I760" s="20" t="s">
        <v>238</v>
      </c>
      <c r="J760" s="11" t="s">
        <v>240</v>
      </c>
      <c r="K760" s="11" t="s">
        <v>4263</v>
      </c>
      <c r="L760" s="11">
        <v>2</v>
      </c>
    </row>
    <row r="761" spans="1:12">
      <c r="A761" s="11" t="s">
        <v>1177</v>
      </c>
      <c r="D761" s="11" t="s">
        <v>239</v>
      </c>
      <c r="E761" s="19" t="s">
        <v>1427</v>
      </c>
      <c r="F761" s="10">
        <v>42036</v>
      </c>
      <c r="G761" s="10">
        <v>45323</v>
      </c>
      <c r="H761" s="11">
        <v>10</v>
      </c>
      <c r="I761" s="20" t="s">
        <v>238</v>
      </c>
      <c r="J761" s="11" t="s">
        <v>240</v>
      </c>
      <c r="K761" s="11" t="s">
        <v>4263</v>
      </c>
      <c r="L761" s="11">
        <v>2</v>
      </c>
    </row>
    <row r="762" spans="1:12">
      <c r="A762" s="11" t="s">
        <v>1428</v>
      </c>
      <c r="D762" s="11" t="s">
        <v>239</v>
      </c>
      <c r="E762" s="19" t="s">
        <v>1636</v>
      </c>
      <c r="F762" s="10">
        <v>42036</v>
      </c>
      <c r="G762" s="10">
        <v>45323</v>
      </c>
      <c r="H762" s="11">
        <v>10</v>
      </c>
      <c r="I762" s="20" t="s">
        <v>238</v>
      </c>
      <c r="J762" s="11" t="s">
        <v>240</v>
      </c>
      <c r="K762" s="11" t="s">
        <v>4263</v>
      </c>
      <c r="L762" s="11">
        <v>2</v>
      </c>
    </row>
    <row r="763" spans="1:12">
      <c r="A763" s="11" t="s">
        <v>1429</v>
      </c>
      <c r="D763" s="11" t="s">
        <v>239</v>
      </c>
      <c r="E763" s="19" t="s">
        <v>1637</v>
      </c>
      <c r="F763" s="10">
        <v>42036</v>
      </c>
      <c r="G763" s="10">
        <v>45323</v>
      </c>
      <c r="H763" s="11">
        <v>10</v>
      </c>
      <c r="I763" s="20" t="s">
        <v>238</v>
      </c>
      <c r="J763" s="11" t="s">
        <v>240</v>
      </c>
      <c r="K763" s="11" t="s">
        <v>4263</v>
      </c>
      <c r="L763" s="11">
        <v>2</v>
      </c>
    </row>
    <row r="764" spans="1:12">
      <c r="A764" s="11" t="s">
        <v>1430</v>
      </c>
      <c r="D764" s="11" t="s">
        <v>239</v>
      </c>
      <c r="E764" s="19" t="s">
        <v>1638</v>
      </c>
      <c r="F764" s="10">
        <v>42036</v>
      </c>
      <c r="G764" s="10">
        <v>45323</v>
      </c>
      <c r="H764" s="11">
        <v>10</v>
      </c>
      <c r="I764" s="20" t="s">
        <v>238</v>
      </c>
      <c r="J764" s="11" t="s">
        <v>240</v>
      </c>
      <c r="K764" s="11" t="s">
        <v>4263</v>
      </c>
      <c r="L764" s="11">
        <v>2</v>
      </c>
    </row>
    <row r="765" spans="1:12">
      <c r="A765" s="11" t="s">
        <v>1431</v>
      </c>
      <c r="D765" s="11" t="s">
        <v>239</v>
      </c>
      <c r="E765" s="19" t="s">
        <v>1639</v>
      </c>
      <c r="F765" s="10">
        <v>42036</v>
      </c>
      <c r="G765" s="10">
        <v>45323</v>
      </c>
      <c r="H765" s="11">
        <v>10</v>
      </c>
      <c r="I765" s="20" t="s">
        <v>238</v>
      </c>
      <c r="J765" s="11" t="s">
        <v>240</v>
      </c>
      <c r="K765" s="11" t="s">
        <v>4263</v>
      </c>
      <c r="L765" s="11">
        <v>2</v>
      </c>
    </row>
    <row r="766" spans="1:12">
      <c r="A766" s="11" t="s">
        <v>1432</v>
      </c>
      <c r="D766" s="11" t="s">
        <v>239</v>
      </c>
      <c r="E766" s="19" t="s">
        <v>1640</v>
      </c>
      <c r="F766" s="10">
        <v>42036</v>
      </c>
      <c r="G766" s="10">
        <v>45323</v>
      </c>
      <c r="H766" s="11">
        <v>10</v>
      </c>
      <c r="I766" s="20" t="s">
        <v>238</v>
      </c>
      <c r="J766" s="11" t="s">
        <v>240</v>
      </c>
      <c r="K766" s="11" t="s">
        <v>4263</v>
      </c>
      <c r="L766" s="11">
        <v>2</v>
      </c>
    </row>
    <row r="767" spans="1:12">
      <c r="A767" s="11" t="s">
        <v>1433</v>
      </c>
      <c r="D767" s="11" t="s">
        <v>239</v>
      </c>
      <c r="E767" s="19" t="s">
        <v>1641</v>
      </c>
      <c r="F767" s="10">
        <v>42036</v>
      </c>
      <c r="G767" s="10">
        <v>45323</v>
      </c>
      <c r="H767" s="11">
        <v>10</v>
      </c>
      <c r="I767" s="20" t="s">
        <v>238</v>
      </c>
      <c r="J767" s="11" t="s">
        <v>240</v>
      </c>
      <c r="K767" s="11" t="s">
        <v>4263</v>
      </c>
      <c r="L767" s="11">
        <v>2</v>
      </c>
    </row>
    <row r="768" spans="1:12">
      <c r="A768" s="11" t="s">
        <v>1434</v>
      </c>
      <c r="D768" s="11" t="s">
        <v>239</v>
      </c>
      <c r="E768" s="19" t="s">
        <v>1642</v>
      </c>
      <c r="F768" s="10">
        <v>42036</v>
      </c>
      <c r="G768" s="10">
        <v>45323</v>
      </c>
      <c r="H768" s="11">
        <v>10</v>
      </c>
      <c r="I768" s="20" t="s">
        <v>238</v>
      </c>
      <c r="J768" s="11" t="s">
        <v>240</v>
      </c>
      <c r="K768" s="11" t="s">
        <v>4263</v>
      </c>
      <c r="L768" s="11">
        <v>2</v>
      </c>
    </row>
    <row r="769" spans="1:12">
      <c r="A769" s="11" t="s">
        <v>1435</v>
      </c>
      <c r="D769" s="11" t="s">
        <v>239</v>
      </c>
      <c r="E769" s="19" t="s">
        <v>1643</v>
      </c>
      <c r="F769" s="10">
        <v>42036</v>
      </c>
      <c r="G769" s="10">
        <v>45323</v>
      </c>
      <c r="H769" s="11">
        <v>10</v>
      </c>
      <c r="I769" s="20" t="s">
        <v>238</v>
      </c>
      <c r="J769" s="11" t="s">
        <v>240</v>
      </c>
      <c r="K769" s="11" t="s">
        <v>4263</v>
      </c>
      <c r="L769" s="11">
        <v>2</v>
      </c>
    </row>
    <row r="770" spans="1:12">
      <c r="A770" s="11" t="s">
        <v>1436</v>
      </c>
      <c r="D770" s="11" t="s">
        <v>239</v>
      </c>
      <c r="E770" s="19" t="s">
        <v>1644</v>
      </c>
      <c r="F770" s="10">
        <v>42036</v>
      </c>
      <c r="G770" s="10">
        <v>45323</v>
      </c>
      <c r="H770" s="11">
        <v>10</v>
      </c>
      <c r="I770" s="20" t="s">
        <v>238</v>
      </c>
      <c r="J770" s="11" t="s">
        <v>240</v>
      </c>
      <c r="K770" s="11" t="s">
        <v>4263</v>
      </c>
      <c r="L770" s="11">
        <v>2</v>
      </c>
    </row>
    <row r="771" spans="1:12">
      <c r="A771" s="11" t="s">
        <v>1437</v>
      </c>
      <c r="D771" s="11" t="s">
        <v>239</v>
      </c>
      <c r="E771" s="19" t="s">
        <v>1645</v>
      </c>
      <c r="F771" s="10">
        <v>42036</v>
      </c>
      <c r="G771" s="10">
        <v>45323</v>
      </c>
      <c r="H771" s="11">
        <v>10</v>
      </c>
      <c r="I771" s="20" t="s">
        <v>238</v>
      </c>
      <c r="J771" s="11" t="s">
        <v>240</v>
      </c>
      <c r="K771" s="11" t="s">
        <v>4263</v>
      </c>
      <c r="L771" s="11">
        <v>2</v>
      </c>
    </row>
    <row r="772" spans="1:12">
      <c r="A772" s="11" t="s">
        <v>1438</v>
      </c>
      <c r="D772" s="11" t="s">
        <v>239</v>
      </c>
      <c r="E772" s="19" t="s">
        <v>1646</v>
      </c>
      <c r="F772" s="10">
        <v>42036</v>
      </c>
      <c r="G772" s="10">
        <v>45323</v>
      </c>
      <c r="H772" s="11">
        <v>10</v>
      </c>
      <c r="I772" s="20" t="s">
        <v>238</v>
      </c>
      <c r="J772" s="11" t="s">
        <v>240</v>
      </c>
      <c r="K772" s="11" t="s">
        <v>4263</v>
      </c>
      <c r="L772" s="11">
        <v>2</v>
      </c>
    </row>
    <row r="773" spans="1:12">
      <c r="A773" s="11" t="s">
        <v>1439</v>
      </c>
      <c r="D773" s="11" t="s">
        <v>239</v>
      </c>
      <c r="E773" s="19" t="s">
        <v>1647</v>
      </c>
      <c r="F773" s="10">
        <v>42036</v>
      </c>
      <c r="G773" s="10">
        <v>45323</v>
      </c>
      <c r="H773" s="11">
        <v>10</v>
      </c>
      <c r="I773" s="20" t="s">
        <v>238</v>
      </c>
      <c r="J773" s="11" t="s">
        <v>240</v>
      </c>
      <c r="K773" s="11" t="s">
        <v>4263</v>
      </c>
      <c r="L773" s="11">
        <v>2</v>
      </c>
    </row>
    <row r="774" spans="1:12">
      <c r="A774" s="11" t="s">
        <v>1440</v>
      </c>
      <c r="D774" s="11" t="s">
        <v>239</v>
      </c>
      <c r="E774" s="19" t="s">
        <v>1648</v>
      </c>
      <c r="F774" s="10">
        <v>42036</v>
      </c>
      <c r="G774" s="10">
        <v>45323</v>
      </c>
      <c r="H774" s="11">
        <v>10</v>
      </c>
      <c r="I774" s="20" t="s">
        <v>238</v>
      </c>
      <c r="J774" s="11" t="s">
        <v>240</v>
      </c>
      <c r="K774" s="11" t="s">
        <v>4263</v>
      </c>
      <c r="L774" s="11">
        <v>2</v>
      </c>
    </row>
    <row r="775" spans="1:12">
      <c r="A775" s="11" t="s">
        <v>1441</v>
      </c>
      <c r="D775" s="11" t="s">
        <v>239</v>
      </c>
      <c r="E775" s="19" t="s">
        <v>1649</v>
      </c>
      <c r="F775" s="10">
        <v>42036</v>
      </c>
      <c r="G775" s="10">
        <v>45323</v>
      </c>
      <c r="H775" s="11">
        <v>10</v>
      </c>
      <c r="I775" s="20" t="s">
        <v>238</v>
      </c>
      <c r="J775" s="11" t="s">
        <v>240</v>
      </c>
      <c r="K775" s="11" t="s">
        <v>4263</v>
      </c>
      <c r="L775" s="11">
        <v>2</v>
      </c>
    </row>
    <row r="776" spans="1:12">
      <c r="A776" s="11" t="s">
        <v>1442</v>
      </c>
      <c r="D776" s="11" t="s">
        <v>239</v>
      </c>
      <c r="E776" s="19" t="s">
        <v>1650</v>
      </c>
      <c r="F776" s="10">
        <v>42036</v>
      </c>
      <c r="G776" s="10">
        <v>45323</v>
      </c>
      <c r="H776" s="11">
        <v>10</v>
      </c>
      <c r="I776" s="20" t="s">
        <v>238</v>
      </c>
      <c r="J776" s="11" t="s">
        <v>240</v>
      </c>
      <c r="K776" s="11" t="s">
        <v>4263</v>
      </c>
      <c r="L776" s="11">
        <v>2</v>
      </c>
    </row>
    <row r="777" spans="1:12">
      <c r="A777" s="11" t="s">
        <v>1443</v>
      </c>
      <c r="D777" s="11" t="s">
        <v>239</v>
      </c>
      <c r="E777" s="19" t="s">
        <v>1651</v>
      </c>
      <c r="F777" s="10">
        <v>42036</v>
      </c>
      <c r="G777" s="10">
        <v>45323</v>
      </c>
      <c r="H777" s="11">
        <v>10</v>
      </c>
      <c r="I777" s="20" t="s">
        <v>238</v>
      </c>
      <c r="J777" s="11" t="s">
        <v>240</v>
      </c>
      <c r="K777" s="11" t="s">
        <v>4263</v>
      </c>
      <c r="L777" s="11">
        <v>2</v>
      </c>
    </row>
    <row r="778" spans="1:12">
      <c r="A778" s="11" t="s">
        <v>1444</v>
      </c>
      <c r="D778" s="11" t="s">
        <v>239</v>
      </c>
      <c r="E778" s="19" t="s">
        <v>1652</v>
      </c>
      <c r="F778" s="10">
        <v>42036</v>
      </c>
      <c r="G778" s="10">
        <v>45323</v>
      </c>
      <c r="H778" s="11">
        <v>10</v>
      </c>
      <c r="I778" s="20" t="s">
        <v>238</v>
      </c>
      <c r="J778" s="11" t="s">
        <v>240</v>
      </c>
      <c r="K778" s="11" t="s">
        <v>4263</v>
      </c>
      <c r="L778" s="11">
        <v>2</v>
      </c>
    </row>
    <row r="779" spans="1:12">
      <c r="A779" s="11" t="s">
        <v>1445</v>
      </c>
      <c r="D779" s="11" t="s">
        <v>239</v>
      </c>
      <c r="E779" s="19" t="s">
        <v>1653</v>
      </c>
      <c r="F779" s="10">
        <v>42036</v>
      </c>
      <c r="G779" s="10">
        <v>45323</v>
      </c>
      <c r="H779" s="11">
        <v>10</v>
      </c>
      <c r="I779" s="20" t="s">
        <v>238</v>
      </c>
      <c r="J779" s="11" t="s">
        <v>240</v>
      </c>
      <c r="K779" s="11" t="s">
        <v>4263</v>
      </c>
      <c r="L779" s="11">
        <v>2</v>
      </c>
    </row>
    <row r="780" spans="1:12">
      <c r="A780" s="11" t="s">
        <v>1446</v>
      </c>
      <c r="D780" s="11" t="s">
        <v>239</v>
      </c>
      <c r="E780" s="19" t="s">
        <v>1654</v>
      </c>
      <c r="F780" s="10">
        <v>42036</v>
      </c>
      <c r="G780" s="10">
        <v>45323</v>
      </c>
      <c r="H780" s="11">
        <v>10</v>
      </c>
      <c r="I780" s="20" t="s">
        <v>238</v>
      </c>
      <c r="J780" s="11" t="s">
        <v>240</v>
      </c>
      <c r="K780" s="11" t="s">
        <v>4263</v>
      </c>
      <c r="L780" s="11">
        <v>2</v>
      </c>
    </row>
    <row r="781" spans="1:12">
      <c r="A781" s="11" t="s">
        <v>1447</v>
      </c>
      <c r="D781" s="11" t="s">
        <v>239</v>
      </c>
      <c r="E781" s="19" t="s">
        <v>1655</v>
      </c>
      <c r="F781" s="10">
        <v>42036</v>
      </c>
      <c r="G781" s="10">
        <v>45323</v>
      </c>
      <c r="H781" s="11">
        <v>10</v>
      </c>
      <c r="I781" s="20" t="s">
        <v>238</v>
      </c>
      <c r="J781" s="11" t="s">
        <v>240</v>
      </c>
      <c r="K781" s="11" t="s">
        <v>4263</v>
      </c>
      <c r="L781" s="11">
        <v>2</v>
      </c>
    </row>
    <row r="782" spans="1:12">
      <c r="A782" s="11" t="s">
        <v>1448</v>
      </c>
      <c r="D782" s="11" t="s">
        <v>239</v>
      </c>
      <c r="E782" s="19" t="s">
        <v>1656</v>
      </c>
      <c r="F782" s="10">
        <v>42036</v>
      </c>
      <c r="G782" s="10">
        <v>45323</v>
      </c>
      <c r="H782" s="11">
        <v>10</v>
      </c>
      <c r="I782" s="20" t="s">
        <v>238</v>
      </c>
      <c r="J782" s="11" t="s">
        <v>240</v>
      </c>
      <c r="K782" s="11" t="s">
        <v>4263</v>
      </c>
      <c r="L782" s="11">
        <v>2</v>
      </c>
    </row>
    <row r="783" spans="1:12">
      <c r="A783" s="11" t="s">
        <v>1449</v>
      </c>
      <c r="D783" s="11" t="s">
        <v>239</v>
      </c>
      <c r="E783" s="19" t="s">
        <v>1657</v>
      </c>
      <c r="F783" s="10">
        <v>42036</v>
      </c>
      <c r="G783" s="10">
        <v>45323</v>
      </c>
      <c r="H783" s="11">
        <v>10</v>
      </c>
      <c r="I783" s="20" t="s">
        <v>238</v>
      </c>
      <c r="J783" s="11" t="s">
        <v>240</v>
      </c>
      <c r="K783" s="11" t="s">
        <v>4263</v>
      </c>
      <c r="L783" s="11">
        <v>2</v>
      </c>
    </row>
    <row r="784" spans="1:12">
      <c r="A784" s="11" t="s">
        <v>1450</v>
      </c>
      <c r="D784" s="11" t="s">
        <v>239</v>
      </c>
      <c r="E784" s="19" t="s">
        <v>1658</v>
      </c>
      <c r="F784" s="10">
        <v>42036</v>
      </c>
      <c r="G784" s="10">
        <v>45323</v>
      </c>
      <c r="H784" s="11">
        <v>10</v>
      </c>
      <c r="I784" s="20" t="s">
        <v>238</v>
      </c>
      <c r="J784" s="11" t="s">
        <v>240</v>
      </c>
      <c r="K784" s="11" t="s">
        <v>4263</v>
      </c>
      <c r="L784" s="11">
        <v>2</v>
      </c>
    </row>
    <row r="785" spans="1:12">
      <c r="A785" s="11" t="s">
        <v>1451</v>
      </c>
      <c r="D785" s="11" t="s">
        <v>239</v>
      </c>
      <c r="E785" s="19" t="s">
        <v>1659</v>
      </c>
      <c r="F785" s="10">
        <v>42036</v>
      </c>
      <c r="G785" s="10">
        <v>45323</v>
      </c>
      <c r="H785" s="11">
        <v>10</v>
      </c>
      <c r="I785" s="20" t="s">
        <v>238</v>
      </c>
      <c r="J785" s="11" t="s">
        <v>240</v>
      </c>
      <c r="K785" s="11" t="s">
        <v>4263</v>
      </c>
      <c r="L785" s="11">
        <v>2</v>
      </c>
    </row>
    <row r="786" spans="1:12">
      <c r="A786" s="11" t="s">
        <v>1452</v>
      </c>
      <c r="D786" s="11" t="s">
        <v>239</v>
      </c>
      <c r="E786" s="19" t="s">
        <v>1660</v>
      </c>
      <c r="F786" s="10">
        <v>42036</v>
      </c>
      <c r="G786" s="10">
        <v>45323</v>
      </c>
      <c r="H786" s="11">
        <v>10</v>
      </c>
      <c r="I786" s="20" t="s">
        <v>238</v>
      </c>
      <c r="J786" s="11" t="s">
        <v>240</v>
      </c>
      <c r="K786" s="11" t="s">
        <v>4263</v>
      </c>
      <c r="L786" s="11">
        <v>2</v>
      </c>
    </row>
    <row r="787" spans="1:12">
      <c r="A787" s="11" t="s">
        <v>1453</v>
      </c>
      <c r="D787" s="11" t="s">
        <v>239</v>
      </c>
      <c r="E787" s="19" t="s">
        <v>1661</v>
      </c>
      <c r="F787" s="10">
        <v>42036</v>
      </c>
      <c r="G787" s="10">
        <v>45323</v>
      </c>
      <c r="H787" s="11">
        <v>10</v>
      </c>
      <c r="I787" s="20" t="s">
        <v>238</v>
      </c>
      <c r="J787" s="11" t="s">
        <v>240</v>
      </c>
      <c r="K787" s="11" t="s">
        <v>4263</v>
      </c>
      <c r="L787" s="11">
        <v>2</v>
      </c>
    </row>
    <row r="788" spans="1:12">
      <c r="A788" s="11" t="s">
        <v>1454</v>
      </c>
      <c r="D788" s="11" t="s">
        <v>239</v>
      </c>
      <c r="E788" s="19" t="s">
        <v>1662</v>
      </c>
      <c r="F788" s="10">
        <v>42036</v>
      </c>
      <c r="G788" s="10">
        <v>45323</v>
      </c>
      <c r="H788" s="11">
        <v>10</v>
      </c>
      <c r="I788" s="20" t="s">
        <v>238</v>
      </c>
      <c r="J788" s="11" t="s">
        <v>240</v>
      </c>
      <c r="K788" s="11" t="s">
        <v>4263</v>
      </c>
      <c r="L788" s="11">
        <v>2</v>
      </c>
    </row>
    <row r="789" spans="1:12">
      <c r="A789" s="11" t="s">
        <v>1455</v>
      </c>
      <c r="D789" s="11" t="s">
        <v>239</v>
      </c>
      <c r="E789" s="19" t="s">
        <v>1663</v>
      </c>
      <c r="F789" s="10">
        <v>42036</v>
      </c>
      <c r="G789" s="10">
        <v>45323</v>
      </c>
      <c r="H789" s="11">
        <v>10</v>
      </c>
      <c r="I789" s="20" t="s">
        <v>238</v>
      </c>
      <c r="J789" s="11" t="s">
        <v>240</v>
      </c>
      <c r="K789" s="11" t="s">
        <v>4263</v>
      </c>
      <c r="L789" s="11">
        <v>2</v>
      </c>
    </row>
    <row r="790" spans="1:12">
      <c r="A790" s="11" t="s">
        <v>1456</v>
      </c>
      <c r="D790" s="11" t="s">
        <v>239</v>
      </c>
      <c r="E790" s="19" t="s">
        <v>1664</v>
      </c>
      <c r="F790" s="10">
        <v>42036</v>
      </c>
      <c r="G790" s="10">
        <v>45323</v>
      </c>
      <c r="H790" s="11">
        <v>10</v>
      </c>
      <c r="I790" s="20" t="s">
        <v>238</v>
      </c>
      <c r="J790" s="11" t="s">
        <v>240</v>
      </c>
      <c r="K790" s="11" t="s">
        <v>4263</v>
      </c>
      <c r="L790" s="11">
        <v>2</v>
      </c>
    </row>
    <row r="791" spans="1:12">
      <c r="A791" s="11" t="s">
        <v>1457</v>
      </c>
      <c r="D791" s="11" t="s">
        <v>239</v>
      </c>
      <c r="E791" s="19" t="s">
        <v>1665</v>
      </c>
      <c r="F791" s="10">
        <v>42036</v>
      </c>
      <c r="G791" s="10">
        <v>45323</v>
      </c>
      <c r="H791" s="11">
        <v>10</v>
      </c>
      <c r="I791" s="20" t="s">
        <v>238</v>
      </c>
      <c r="J791" s="11" t="s">
        <v>240</v>
      </c>
      <c r="K791" s="11" t="s">
        <v>4263</v>
      </c>
      <c r="L791" s="11">
        <v>2</v>
      </c>
    </row>
    <row r="792" spans="1:12">
      <c r="A792" s="11" t="s">
        <v>1458</v>
      </c>
      <c r="D792" s="11" t="s">
        <v>239</v>
      </c>
      <c r="E792" s="19" t="s">
        <v>1666</v>
      </c>
      <c r="F792" s="10">
        <v>42036</v>
      </c>
      <c r="G792" s="10">
        <v>45323</v>
      </c>
      <c r="H792" s="11">
        <v>10</v>
      </c>
      <c r="I792" s="20" t="s">
        <v>238</v>
      </c>
      <c r="J792" s="11" t="s">
        <v>240</v>
      </c>
      <c r="K792" s="11" t="s">
        <v>4263</v>
      </c>
      <c r="L792" s="11">
        <v>2</v>
      </c>
    </row>
    <row r="793" spans="1:12">
      <c r="A793" s="11" t="s">
        <v>1459</v>
      </c>
      <c r="D793" s="11" t="s">
        <v>239</v>
      </c>
      <c r="E793" s="19" t="s">
        <v>1667</v>
      </c>
      <c r="F793" s="10">
        <v>42036</v>
      </c>
      <c r="G793" s="10">
        <v>45323</v>
      </c>
      <c r="H793" s="11">
        <v>10</v>
      </c>
      <c r="I793" s="20" t="s">
        <v>238</v>
      </c>
      <c r="J793" s="11" t="s">
        <v>240</v>
      </c>
      <c r="K793" s="11" t="s">
        <v>4263</v>
      </c>
      <c r="L793" s="11">
        <v>2</v>
      </c>
    </row>
    <row r="794" spans="1:12">
      <c r="A794" s="11" t="s">
        <v>1460</v>
      </c>
      <c r="D794" s="11" t="s">
        <v>239</v>
      </c>
      <c r="E794" s="19" t="s">
        <v>1668</v>
      </c>
      <c r="F794" s="10">
        <v>42036</v>
      </c>
      <c r="G794" s="10">
        <v>45323</v>
      </c>
      <c r="H794" s="11">
        <v>10</v>
      </c>
      <c r="I794" s="20" t="s">
        <v>238</v>
      </c>
      <c r="J794" s="11" t="s">
        <v>240</v>
      </c>
      <c r="K794" s="11" t="s">
        <v>4263</v>
      </c>
      <c r="L794" s="11">
        <v>2</v>
      </c>
    </row>
    <row r="795" spans="1:12">
      <c r="A795" s="11" t="s">
        <v>1461</v>
      </c>
      <c r="D795" s="11" t="s">
        <v>239</v>
      </c>
      <c r="E795" s="19" t="s">
        <v>1669</v>
      </c>
      <c r="F795" s="10">
        <v>42036</v>
      </c>
      <c r="G795" s="10">
        <v>45323</v>
      </c>
      <c r="H795" s="11">
        <v>10</v>
      </c>
      <c r="I795" s="20" t="s">
        <v>238</v>
      </c>
      <c r="J795" s="11" t="s">
        <v>240</v>
      </c>
      <c r="K795" s="11" t="s">
        <v>4263</v>
      </c>
      <c r="L795" s="11">
        <v>2</v>
      </c>
    </row>
    <row r="796" spans="1:12">
      <c r="A796" s="11" t="s">
        <v>1462</v>
      </c>
      <c r="D796" s="11" t="s">
        <v>239</v>
      </c>
      <c r="E796" s="19" t="s">
        <v>1670</v>
      </c>
      <c r="F796" s="10">
        <v>42036</v>
      </c>
      <c r="G796" s="10">
        <v>45323</v>
      </c>
      <c r="H796" s="11">
        <v>10</v>
      </c>
      <c r="I796" s="20" t="s">
        <v>238</v>
      </c>
      <c r="J796" s="11" t="s">
        <v>240</v>
      </c>
      <c r="K796" s="11" t="s">
        <v>4263</v>
      </c>
      <c r="L796" s="11">
        <v>2</v>
      </c>
    </row>
    <row r="797" spans="1:12">
      <c r="A797" s="11" t="s">
        <v>1463</v>
      </c>
      <c r="D797" s="11" t="s">
        <v>239</v>
      </c>
      <c r="E797" s="19" t="s">
        <v>1671</v>
      </c>
      <c r="F797" s="10">
        <v>42036</v>
      </c>
      <c r="G797" s="10">
        <v>45323</v>
      </c>
      <c r="H797" s="11">
        <v>10</v>
      </c>
      <c r="I797" s="20" t="s">
        <v>238</v>
      </c>
      <c r="J797" s="11" t="s">
        <v>240</v>
      </c>
      <c r="K797" s="11" t="s">
        <v>4263</v>
      </c>
      <c r="L797" s="11">
        <v>2</v>
      </c>
    </row>
    <row r="798" spans="1:12">
      <c r="A798" s="11" t="s">
        <v>1154</v>
      </c>
      <c r="D798" s="11" t="s">
        <v>239</v>
      </c>
      <c r="E798" s="19" t="s">
        <v>1672</v>
      </c>
      <c r="F798" s="10">
        <v>42036</v>
      </c>
      <c r="G798" s="10">
        <v>45323</v>
      </c>
      <c r="H798" s="11">
        <v>10</v>
      </c>
      <c r="I798" s="20" t="s">
        <v>238</v>
      </c>
      <c r="J798" s="11" t="s">
        <v>240</v>
      </c>
      <c r="K798" s="11" t="s">
        <v>4263</v>
      </c>
      <c r="L798" s="11">
        <v>2</v>
      </c>
    </row>
    <row r="799" spans="1:12">
      <c r="A799" s="11" t="s">
        <v>1155</v>
      </c>
      <c r="D799" s="11" t="s">
        <v>239</v>
      </c>
      <c r="E799" s="19" t="s">
        <v>1673</v>
      </c>
      <c r="F799" s="10">
        <v>42036</v>
      </c>
      <c r="G799" s="10">
        <v>45323</v>
      </c>
      <c r="H799" s="11">
        <v>10</v>
      </c>
      <c r="I799" s="20" t="s">
        <v>238</v>
      </c>
      <c r="J799" s="11" t="s">
        <v>240</v>
      </c>
      <c r="K799" s="11" t="s">
        <v>4263</v>
      </c>
      <c r="L799" s="11">
        <v>2</v>
      </c>
    </row>
    <row r="800" spans="1:12">
      <c r="A800" s="11" t="s">
        <v>1156</v>
      </c>
      <c r="D800" s="11" t="s">
        <v>239</v>
      </c>
      <c r="E800" s="19" t="s">
        <v>1674</v>
      </c>
      <c r="F800" s="10">
        <v>42036</v>
      </c>
      <c r="G800" s="10">
        <v>45323</v>
      </c>
      <c r="H800" s="11">
        <v>10</v>
      </c>
      <c r="I800" s="20" t="s">
        <v>238</v>
      </c>
      <c r="J800" s="11" t="s">
        <v>240</v>
      </c>
      <c r="K800" s="11" t="s">
        <v>4263</v>
      </c>
      <c r="L800" s="11">
        <v>2</v>
      </c>
    </row>
    <row r="801" spans="1:12">
      <c r="A801" s="11" t="s">
        <v>1157</v>
      </c>
      <c r="D801" s="11" t="s">
        <v>239</v>
      </c>
      <c r="E801" s="19" t="s">
        <v>1675</v>
      </c>
      <c r="F801" s="10">
        <v>42036</v>
      </c>
      <c r="G801" s="10">
        <v>45323</v>
      </c>
      <c r="H801" s="11">
        <v>10</v>
      </c>
      <c r="I801" s="20" t="s">
        <v>238</v>
      </c>
      <c r="J801" s="11" t="s">
        <v>240</v>
      </c>
      <c r="K801" s="11" t="s">
        <v>4263</v>
      </c>
      <c r="L801" s="11">
        <v>2</v>
      </c>
    </row>
    <row r="802" spans="1:12">
      <c r="A802" s="11" t="s">
        <v>1158</v>
      </c>
      <c r="D802" s="11" t="s">
        <v>239</v>
      </c>
      <c r="E802" s="19" t="s">
        <v>1676</v>
      </c>
      <c r="F802" s="10">
        <v>42036</v>
      </c>
      <c r="G802" s="10">
        <v>45323</v>
      </c>
      <c r="H802" s="11">
        <v>10</v>
      </c>
      <c r="I802" s="20" t="s">
        <v>238</v>
      </c>
      <c r="J802" s="11" t="s">
        <v>240</v>
      </c>
      <c r="K802" s="11" t="s">
        <v>4263</v>
      </c>
      <c r="L802" s="11">
        <v>2</v>
      </c>
    </row>
    <row r="803" spans="1:12">
      <c r="A803" s="11" t="s">
        <v>1159</v>
      </c>
      <c r="D803" s="11" t="s">
        <v>239</v>
      </c>
      <c r="E803" s="19" t="s">
        <v>1677</v>
      </c>
      <c r="F803" s="10">
        <v>42036</v>
      </c>
      <c r="G803" s="10">
        <v>45323</v>
      </c>
      <c r="H803" s="11">
        <v>10</v>
      </c>
      <c r="I803" s="20" t="s">
        <v>238</v>
      </c>
      <c r="J803" s="11" t="s">
        <v>240</v>
      </c>
      <c r="K803" s="11" t="s">
        <v>4263</v>
      </c>
      <c r="L803" s="11">
        <v>2</v>
      </c>
    </row>
    <row r="804" spans="1:12">
      <c r="A804" s="11" t="s">
        <v>1160</v>
      </c>
      <c r="D804" s="11" t="s">
        <v>239</v>
      </c>
      <c r="E804" s="19" t="s">
        <v>1678</v>
      </c>
      <c r="F804" s="10">
        <v>42036</v>
      </c>
      <c r="G804" s="10">
        <v>45323</v>
      </c>
      <c r="H804" s="11">
        <v>10</v>
      </c>
      <c r="I804" s="20" t="s">
        <v>238</v>
      </c>
      <c r="J804" s="11" t="s">
        <v>240</v>
      </c>
      <c r="K804" s="11" t="s">
        <v>4263</v>
      </c>
      <c r="L804" s="11">
        <v>2</v>
      </c>
    </row>
    <row r="805" spans="1:12">
      <c r="A805" s="11" t="s">
        <v>1161</v>
      </c>
      <c r="D805" s="11" t="s">
        <v>239</v>
      </c>
      <c r="E805" s="19" t="s">
        <v>1679</v>
      </c>
      <c r="F805" s="10">
        <v>42036</v>
      </c>
      <c r="G805" s="10">
        <v>45323</v>
      </c>
      <c r="H805" s="11">
        <v>10</v>
      </c>
      <c r="I805" s="20" t="s">
        <v>238</v>
      </c>
      <c r="J805" s="11" t="s">
        <v>240</v>
      </c>
      <c r="K805" s="11" t="s">
        <v>4263</v>
      </c>
      <c r="L805" s="11">
        <v>2</v>
      </c>
    </row>
    <row r="806" spans="1:12">
      <c r="A806" s="11" t="s">
        <v>1162</v>
      </c>
      <c r="D806" s="11" t="s">
        <v>239</v>
      </c>
      <c r="E806" s="19" t="s">
        <v>1680</v>
      </c>
      <c r="F806" s="10">
        <v>42036</v>
      </c>
      <c r="G806" s="10">
        <v>45323</v>
      </c>
      <c r="H806" s="11">
        <v>10</v>
      </c>
      <c r="I806" s="20" t="s">
        <v>238</v>
      </c>
      <c r="J806" s="11" t="s">
        <v>240</v>
      </c>
      <c r="K806" s="11" t="s">
        <v>4263</v>
      </c>
      <c r="L806" s="11">
        <v>2</v>
      </c>
    </row>
    <row r="807" spans="1:12">
      <c r="A807" s="11" t="s">
        <v>1464</v>
      </c>
      <c r="D807" s="11" t="s">
        <v>239</v>
      </c>
      <c r="E807" s="19" t="s">
        <v>1681</v>
      </c>
      <c r="F807" s="10">
        <v>42036</v>
      </c>
      <c r="G807" s="10">
        <v>45323</v>
      </c>
      <c r="H807" s="11">
        <v>10</v>
      </c>
      <c r="I807" s="20" t="s">
        <v>238</v>
      </c>
      <c r="J807" s="11" t="s">
        <v>240</v>
      </c>
      <c r="K807" s="11" t="s">
        <v>4263</v>
      </c>
      <c r="L807" s="11">
        <v>2</v>
      </c>
    </row>
    <row r="808" spans="1:12">
      <c r="A808" s="11" t="s">
        <v>1465</v>
      </c>
      <c r="D808" s="11" t="s">
        <v>239</v>
      </c>
      <c r="E808" s="19" t="s">
        <v>1682</v>
      </c>
      <c r="F808" s="10">
        <v>42036</v>
      </c>
      <c r="G808" s="10">
        <v>45323</v>
      </c>
      <c r="H808" s="11">
        <v>10</v>
      </c>
      <c r="I808" s="20" t="s">
        <v>238</v>
      </c>
      <c r="J808" s="11" t="s">
        <v>240</v>
      </c>
      <c r="K808" s="11" t="s">
        <v>4263</v>
      </c>
      <c r="L808" s="11">
        <v>2</v>
      </c>
    </row>
    <row r="809" spans="1:12">
      <c r="A809" s="11" t="s">
        <v>1466</v>
      </c>
      <c r="D809" s="11" t="s">
        <v>239</v>
      </c>
      <c r="E809" s="19" t="s">
        <v>1683</v>
      </c>
      <c r="F809" s="10">
        <v>42036</v>
      </c>
      <c r="G809" s="10">
        <v>45323</v>
      </c>
      <c r="H809" s="11">
        <v>10</v>
      </c>
      <c r="I809" s="20" t="s">
        <v>238</v>
      </c>
      <c r="J809" s="11" t="s">
        <v>240</v>
      </c>
      <c r="K809" s="11" t="s">
        <v>4263</v>
      </c>
      <c r="L809" s="11">
        <v>2</v>
      </c>
    </row>
    <row r="810" spans="1:12">
      <c r="A810" s="11" t="s">
        <v>1166</v>
      </c>
      <c r="D810" s="11" t="s">
        <v>239</v>
      </c>
      <c r="E810" s="19" t="s">
        <v>1684</v>
      </c>
      <c r="F810" s="10">
        <v>42036</v>
      </c>
      <c r="G810" s="10">
        <v>45323</v>
      </c>
      <c r="H810" s="11">
        <v>10</v>
      </c>
      <c r="I810" s="20" t="s">
        <v>238</v>
      </c>
      <c r="J810" s="11" t="s">
        <v>240</v>
      </c>
      <c r="K810" s="11" t="s">
        <v>4263</v>
      </c>
      <c r="L810" s="11">
        <v>2</v>
      </c>
    </row>
    <row r="811" spans="1:12">
      <c r="A811" s="11" t="s">
        <v>1167</v>
      </c>
      <c r="D811" s="11" t="s">
        <v>239</v>
      </c>
      <c r="E811" s="19" t="s">
        <v>1685</v>
      </c>
      <c r="F811" s="10">
        <v>42036</v>
      </c>
      <c r="G811" s="10">
        <v>45323</v>
      </c>
      <c r="H811" s="11">
        <v>10</v>
      </c>
      <c r="I811" s="20" t="s">
        <v>238</v>
      </c>
      <c r="J811" s="11" t="s">
        <v>240</v>
      </c>
      <c r="K811" s="11" t="s">
        <v>4263</v>
      </c>
      <c r="L811" s="11">
        <v>2</v>
      </c>
    </row>
    <row r="812" spans="1:12">
      <c r="A812" s="11" t="s">
        <v>1168</v>
      </c>
      <c r="D812" s="11" t="s">
        <v>239</v>
      </c>
      <c r="E812" s="19" t="s">
        <v>1686</v>
      </c>
      <c r="F812" s="10">
        <v>42036</v>
      </c>
      <c r="G812" s="10">
        <v>45323</v>
      </c>
      <c r="H812" s="11">
        <v>10</v>
      </c>
      <c r="I812" s="20" t="s">
        <v>238</v>
      </c>
      <c r="J812" s="11" t="s">
        <v>240</v>
      </c>
      <c r="K812" s="11" t="s">
        <v>4263</v>
      </c>
      <c r="L812" s="11">
        <v>2</v>
      </c>
    </row>
    <row r="813" spans="1:12">
      <c r="A813" s="11" t="s">
        <v>1169</v>
      </c>
      <c r="D813" s="11" t="s">
        <v>239</v>
      </c>
      <c r="E813" s="19" t="s">
        <v>1687</v>
      </c>
      <c r="F813" s="10">
        <v>42036</v>
      </c>
      <c r="G813" s="10">
        <v>45323</v>
      </c>
      <c r="H813" s="11">
        <v>10</v>
      </c>
      <c r="I813" s="20" t="s">
        <v>238</v>
      </c>
      <c r="J813" s="11" t="s">
        <v>240</v>
      </c>
      <c r="K813" s="11" t="s">
        <v>4263</v>
      </c>
      <c r="L813" s="11">
        <v>2</v>
      </c>
    </row>
    <row r="814" spans="1:12">
      <c r="A814" s="11" t="s">
        <v>1170</v>
      </c>
      <c r="D814" s="11" t="s">
        <v>239</v>
      </c>
      <c r="E814" s="19" t="s">
        <v>1688</v>
      </c>
      <c r="F814" s="10">
        <v>42036</v>
      </c>
      <c r="G814" s="10">
        <v>45323</v>
      </c>
      <c r="H814" s="11">
        <v>10</v>
      </c>
      <c r="I814" s="20" t="s">
        <v>238</v>
      </c>
      <c r="J814" s="11" t="s">
        <v>240</v>
      </c>
      <c r="K814" s="11" t="s">
        <v>4263</v>
      </c>
      <c r="L814" s="11">
        <v>2</v>
      </c>
    </row>
    <row r="815" spans="1:12">
      <c r="A815" s="11" t="s">
        <v>1171</v>
      </c>
      <c r="D815" s="11" t="s">
        <v>239</v>
      </c>
      <c r="E815" s="19" t="s">
        <v>1689</v>
      </c>
      <c r="F815" s="10">
        <v>42036</v>
      </c>
      <c r="G815" s="10">
        <v>45323</v>
      </c>
      <c r="H815" s="11">
        <v>10</v>
      </c>
      <c r="I815" s="20" t="s">
        <v>238</v>
      </c>
      <c r="J815" s="11" t="s">
        <v>240</v>
      </c>
      <c r="K815" s="11" t="s">
        <v>4263</v>
      </c>
      <c r="L815" s="11">
        <v>2</v>
      </c>
    </row>
    <row r="816" spans="1:12">
      <c r="A816" s="11" t="s">
        <v>1172</v>
      </c>
      <c r="D816" s="11" t="s">
        <v>239</v>
      </c>
      <c r="E816" s="19" t="s">
        <v>1690</v>
      </c>
      <c r="F816" s="10">
        <v>42036</v>
      </c>
      <c r="G816" s="10">
        <v>45323</v>
      </c>
      <c r="H816" s="11">
        <v>10</v>
      </c>
      <c r="I816" s="20" t="s">
        <v>238</v>
      </c>
      <c r="J816" s="11" t="s">
        <v>240</v>
      </c>
      <c r="K816" s="11" t="s">
        <v>4263</v>
      </c>
      <c r="L816" s="11">
        <v>2</v>
      </c>
    </row>
    <row r="817" spans="1:12">
      <c r="A817" s="11" t="s">
        <v>1173</v>
      </c>
      <c r="D817" s="11" t="s">
        <v>239</v>
      </c>
      <c r="E817" s="19" t="s">
        <v>1691</v>
      </c>
      <c r="F817" s="10">
        <v>42036</v>
      </c>
      <c r="G817" s="10">
        <v>45323</v>
      </c>
      <c r="H817" s="11">
        <v>10</v>
      </c>
      <c r="I817" s="20" t="s">
        <v>238</v>
      </c>
      <c r="J817" s="11" t="s">
        <v>240</v>
      </c>
      <c r="K817" s="11" t="s">
        <v>4263</v>
      </c>
      <c r="L817" s="11">
        <v>2</v>
      </c>
    </row>
    <row r="818" spans="1:12">
      <c r="A818" s="11" t="s">
        <v>1174</v>
      </c>
      <c r="D818" s="11" t="s">
        <v>239</v>
      </c>
      <c r="E818" s="19" t="s">
        <v>1692</v>
      </c>
      <c r="F818" s="10">
        <v>42036</v>
      </c>
      <c r="G818" s="10">
        <v>45323</v>
      </c>
      <c r="H818" s="11">
        <v>10</v>
      </c>
      <c r="I818" s="20" t="s">
        <v>238</v>
      </c>
      <c r="J818" s="11" t="s">
        <v>240</v>
      </c>
      <c r="K818" s="11" t="s">
        <v>4263</v>
      </c>
      <c r="L818" s="11">
        <v>2</v>
      </c>
    </row>
    <row r="819" spans="1:12">
      <c r="A819" s="11" t="s">
        <v>1175</v>
      </c>
      <c r="D819" s="11" t="s">
        <v>239</v>
      </c>
      <c r="E819" s="19" t="s">
        <v>1693</v>
      </c>
      <c r="F819" s="10">
        <v>42036</v>
      </c>
      <c r="G819" s="10">
        <v>45323</v>
      </c>
      <c r="H819" s="11">
        <v>10</v>
      </c>
      <c r="I819" s="20" t="s">
        <v>238</v>
      </c>
      <c r="J819" s="11" t="s">
        <v>240</v>
      </c>
      <c r="K819" s="11" t="s">
        <v>4263</v>
      </c>
      <c r="L819" s="11">
        <v>2</v>
      </c>
    </row>
    <row r="820" spans="1:12">
      <c r="A820" s="11" t="s">
        <v>1176</v>
      </c>
      <c r="D820" s="11" t="s">
        <v>239</v>
      </c>
      <c r="E820" s="19" t="s">
        <v>1694</v>
      </c>
      <c r="F820" s="10">
        <v>42036</v>
      </c>
      <c r="G820" s="10">
        <v>45323</v>
      </c>
      <c r="H820" s="11">
        <v>10</v>
      </c>
      <c r="I820" s="20" t="s">
        <v>238</v>
      </c>
      <c r="J820" s="11" t="s">
        <v>240</v>
      </c>
      <c r="K820" s="11" t="s">
        <v>4263</v>
      </c>
      <c r="L820" s="11">
        <v>2</v>
      </c>
    </row>
    <row r="821" spans="1:12">
      <c r="A821" s="11" t="s">
        <v>1177</v>
      </c>
      <c r="D821" s="11" t="s">
        <v>239</v>
      </c>
      <c r="E821" s="19" t="s">
        <v>1695</v>
      </c>
      <c r="F821" s="10">
        <v>42036</v>
      </c>
      <c r="G821" s="10">
        <v>45323</v>
      </c>
      <c r="H821" s="11">
        <v>10</v>
      </c>
      <c r="I821" s="20" t="s">
        <v>238</v>
      </c>
      <c r="J821" s="11" t="s">
        <v>240</v>
      </c>
      <c r="K821" s="11" t="s">
        <v>4263</v>
      </c>
      <c r="L821" s="11">
        <v>2</v>
      </c>
    </row>
    <row r="822" spans="1:12">
      <c r="A822" s="11" t="s">
        <v>1467</v>
      </c>
      <c r="D822" s="11" t="s">
        <v>239</v>
      </c>
      <c r="E822" s="19" t="s">
        <v>1696</v>
      </c>
      <c r="F822" s="10">
        <v>42036</v>
      </c>
      <c r="G822" s="10">
        <v>45323</v>
      </c>
      <c r="H822" s="11">
        <v>10</v>
      </c>
      <c r="I822" s="20" t="s">
        <v>238</v>
      </c>
      <c r="J822" s="11" t="s">
        <v>240</v>
      </c>
      <c r="K822" s="11" t="s">
        <v>4263</v>
      </c>
      <c r="L822" s="11">
        <v>2</v>
      </c>
    </row>
    <row r="823" spans="1:12">
      <c r="A823" s="11" t="s">
        <v>1468</v>
      </c>
      <c r="D823" s="11" t="s">
        <v>239</v>
      </c>
      <c r="E823" s="19" t="s">
        <v>1697</v>
      </c>
      <c r="F823" s="10">
        <v>42036</v>
      </c>
      <c r="G823" s="10">
        <v>45323</v>
      </c>
      <c r="H823" s="11">
        <v>10</v>
      </c>
      <c r="I823" s="20" t="s">
        <v>238</v>
      </c>
      <c r="J823" s="11" t="s">
        <v>240</v>
      </c>
      <c r="K823" s="11" t="s">
        <v>4263</v>
      </c>
      <c r="L823" s="11">
        <v>2</v>
      </c>
    </row>
    <row r="824" spans="1:12">
      <c r="A824" s="11" t="s">
        <v>1469</v>
      </c>
      <c r="D824" s="11" t="s">
        <v>239</v>
      </c>
      <c r="E824" s="19" t="s">
        <v>1698</v>
      </c>
      <c r="F824" s="10">
        <v>42036</v>
      </c>
      <c r="G824" s="10">
        <v>45323</v>
      </c>
      <c r="H824" s="11">
        <v>10</v>
      </c>
      <c r="I824" s="20" t="s">
        <v>238</v>
      </c>
      <c r="J824" s="11" t="s">
        <v>240</v>
      </c>
      <c r="K824" s="11" t="s">
        <v>4263</v>
      </c>
      <c r="L824" s="11">
        <v>2</v>
      </c>
    </row>
    <row r="825" spans="1:12">
      <c r="A825" s="11" t="s">
        <v>1470</v>
      </c>
      <c r="D825" s="11" t="s">
        <v>239</v>
      </c>
      <c r="E825" s="19" t="s">
        <v>1699</v>
      </c>
      <c r="F825" s="10">
        <v>42036</v>
      </c>
      <c r="G825" s="10">
        <v>45323</v>
      </c>
      <c r="H825" s="11">
        <v>10</v>
      </c>
      <c r="I825" s="20" t="s">
        <v>238</v>
      </c>
      <c r="J825" s="11" t="s">
        <v>240</v>
      </c>
      <c r="K825" s="11" t="s">
        <v>4263</v>
      </c>
      <c r="L825" s="11">
        <v>2</v>
      </c>
    </row>
    <row r="826" spans="1:12">
      <c r="A826" s="11" t="s">
        <v>1471</v>
      </c>
      <c r="D826" s="11" t="s">
        <v>239</v>
      </c>
      <c r="E826" s="19" t="s">
        <v>1700</v>
      </c>
      <c r="F826" s="10">
        <v>42036</v>
      </c>
      <c r="G826" s="10">
        <v>45323</v>
      </c>
      <c r="H826" s="11">
        <v>10</v>
      </c>
      <c r="I826" s="20" t="s">
        <v>238</v>
      </c>
      <c r="J826" s="11" t="s">
        <v>240</v>
      </c>
      <c r="K826" s="11" t="s">
        <v>4263</v>
      </c>
      <c r="L826" s="11">
        <v>2</v>
      </c>
    </row>
    <row r="827" spans="1:12">
      <c r="A827" s="11" t="s">
        <v>1472</v>
      </c>
      <c r="D827" s="11" t="s">
        <v>239</v>
      </c>
      <c r="E827" s="19" t="s">
        <v>1701</v>
      </c>
      <c r="F827" s="10">
        <v>42036</v>
      </c>
      <c r="G827" s="10">
        <v>45323</v>
      </c>
      <c r="H827" s="11">
        <v>10</v>
      </c>
      <c r="I827" s="20" t="s">
        <v>238</v>
      </c>
      <c r="J827" s="11" t="s">
        <v>240</v>
      </c>
      <c r="K827" s="11" t="s">
        <v>4263</v>
      </c>
      <c r="L827" s="11">
        <v>2</v>
      </c>
    </row>
    <row r="828" spans="1:12">
      <c r="A828" s="11" t="s">
        <v>1473</v>
      </c>
      <c r="D828" s="11" t="s">
        <v>239</v>
      </c>
      <c r="E828" s="19" t="s">
        <v>1702</v>
      </c>
      <c r="F828" s="10">
        <v>42036</v>
      </c>
      <c r="G828" s="10">
        <v>45323</v>
      </c>
      <c r="H828" s="11">
        <v>10</v>
      </c>
      <c r="I828" s="20" t="s">
        <v>238</v>
      </c>
      <c r="J828" s="11" t="s">
        <v>240</v>
      </c>
      <c r="K828" s="11" t="s">
        <v>4263</v>
      </c>
      <c r="L828" s="11">
        <v>2</v>
      </c>
    </row>
    <row r="829" spans="1:12">
      <c r="A829" s="11" t="s">
        <v>1474</v>
      </c>
      <c r="D829" s="11" t="s">
        <v>239</v>
      </c>
      <c r="E829" s="19" t="s">
        <v>1703</v>
      </c>
      <c r="F829" s="10">
        <v>42036</v>
      </c>
      <c r="G829" s="10">
        <v>45323</v>
      </c>
      <c r="H829" s="11">
        <v>10</v>
      </c>
      <c r="I829" s="20" t="s">
        <v>238</v>
      </c>
      <c r="J829" s="11" t="s">
        <v>240</v>
      </c>
      <c r="K829" s="11" t="s">
        <v>4263</v>
      </c>
      <c r="L829" s="11">
        <v>2</v>
      </c>
    </row>
    <row r="830" spans="1:12">
      <c r="A830" s="11" t="s">
        <v>1475</v>
      </c>
      <c r="D830" s="11" t="s">
        <v>239</v>
      </c>
      <c r="E830" s="19" t="s">
        <v>1704</v>
      </c>
      <c r="F830" s="10">
        <v>42036</v>
      </c>
      <c r="G830" s="10">
        <v>45323</v>
      </c>
      <c r="H830" s="11">
        <v>10</v>
      </c>
      <c r="I830" s="20" t="s">
        <v>238</v>
      </c>
      <c r="J830" s="11" t="s">
        <v>240</v>
      </c>
      <c r="K830" s="11" t="s">
        <v>4263</v>
      </c>
      <c r="L830" s="11">
        <v>2</v>
      </c>
    </row>
    <row r="831" spans="1:12">
      <c r="A831" s="11" t="s">
        <v>1476</v>
      </c>
      <c r="D831" s="11" t="s">
        <v>239</v>
      </c>
      <c r="E831" s="19" t="s">
        <v>1705</v>
      </c>
      <c r="F831" s="10">
        <v>42036</v>
      </c>
      <c r="G831" s="10">
        <v>45323</v>
      </c>
      <c r="H831" s="11">
        <v>10</v>
      </c>
      <c r="I831" s="20" t="s">
        <v>238</v>
      </c>
      <c r="J831" s="11" t="s">
        <v>240</v>
      </c>
      <c r="K831" s="11" t="s">
        <v>4263</v>
      </c>
      <c r="L831" s="11">
        <v>2</v>
      </c>
    </row>
    <row r="832" spans="1:12">
      <c r="A832" s="11" t="s">
        <v>1477</v>
      </c>
      <c r="D832" s="11" t="s">
        <v>239</v>
      </c>
      <c r="E832" s="19" t="s">
        <v>1706</v>
      </c>
      <c r="F832" s="10">
        <v>42036</v>
      </c>
      <c r="G832" s="10">
        <v>45323</v>
      </c>
      <c r="H832" s="11">
        <v>10</v>
      </c>
      <c r="I832" s="20" t="s">
        <v>238</v>
      </c>
      <c r="J832" s="11" t="s">
        <v>240</v>
      </c>
      <c r="K832" s="11" t="s">
        <v>4263</v>
      </c>
      <c r="L832" s="11">
        <v>2</v>
      </c>
    </row>
    <row r="833" spans="1:12">
      <c r="A833" s="11" t="s">
        <v>1478</v>
      </c>
      <c r="D833" s="11" t="s">
        <v>239</v>
      </c>
      <c r="E833" s="19" t="s">
        <v>1707</v>
      </c>
      <c r="F833" s="10">
        <v>42036</v>
      </c>
      <c r="G833" s="10">
        <v>45323</v>
      </c>
      <c r="H833" s="11">
        <v>10</v>
      </c>
      <c r="I833" s="20" t="s">
        <v>238</v>
      </c>
      <c r="J833" s="11" t="s">
        <v>240</v>
      </c>
      <c r="K833" s="11" t="s">
        <v>4263</v>
      </c>
      <c r="L833" s="11">
        <v>2</v>
      </c>
    </row>
    <row r="834" spans="1:12">
      <c r="A834" s="11" t="s">
        <v>1479</v>
      </c>
      <c r="D834" s="11" t="s">
        <v>239</v>
      </c>
      <c r="E834" s="19" t="s">
        <v>1708</v>
      </c>
      <c r="F834" s="10">
        <v>42036</v>
      </c>
      <c r="G834" s="10">
        <v>45323</v>
      </c>
      <c r="H834" s="11">
        <v>10</v>
      </c>
      <c r="I834" s="20" t="s">
        <v>238</v>
      </c>
      <c r="J834" s="11" t="s">
        <v>240</v>
      </c>
      <c r="K834" s="11" t="s">
        <v>4263</v>
      </c>
      <c r="L834" s="11">
        <v>2</v>
      </c>
    </row>
    <row r="835" spans="1:12">
      <c r="A835" s="11" t="s">
        <v>1480</v>
      </c>
      <c r="D835" s="11" t="s">
        <v>239</v>
      </c>
      <c r="E835" s="19" t="s">
        <v>1709</v>
      </c>
      <c r="F835" s="10">
        <v>42036</v>
      </c>
      <c r="G835" s="10">
        <v>45323</v>
      </c>
      <c r="H835" s="11">
        <v>10</v>
      </c>
      <c r="I835" s="20" t="s">
        <v>238</v>
      </c>
      <c r="J835" s="11" t="s">
        <v>240</v>
      </c>
      <c r="K835" s="11" t="s">
        <v>4263</v>
      </c>
      <c r="L835" s="11">
        <v>2</v>
      </c>
    </row>
    <row r="836" spans="1:12">
      <c r="A836" s="11" t="s">
        <v>1481</v>
      </c>
      <c r="D836" s="11" t="s">
        <v>239</v>
      </c>
      <c r="E836" s="19" t="s">
        <v>1710</v>
      </c>
      <c r="F836" s="10">
        <v>42036</v>
      </c>
      <c r="G836" s="10">
        <v>45323</v>
      </c>
      <c r="H836" s="11">
        <v>10</v>
      </c>
      <c r="I836" s="20" t="s">
        <v>238</v>
      </c>
      <c r="J836" s="11" t="s">
        <v>240</v>
      </c>
      <c r="K836" s="11" t="s">
        <v>4263</v>
      </c>
      <c r="L836" s="11">
        <v>2</v>
      </c>
    </row>
    <row r="837" spans="1:12">
      <c r="A837" s="11" t="s">
        <v>1482</v>
      </c>
      <c r="D837" s="11" t="s">
        <v>239</v>
      </c>
      <c r="E837" s="19" t="s">
        <v>1711</v>
      </c>
      <c r="F837" s="10">
        <v>42036</v>
      </c>
      <c r="G837" s="10">
        <v>45323</v>
      </c>
      <c r="H837" s="11">
        <v>10</v>
      </c>
      <c r="I837" s="20" t="s">
        <v>238</v>
      </c>
      <c r="J837" s="11" t="s">
        <v>240</v>
      </c>
      <c r="K837" s="11" t="s">
        <v>4263</v>
      </c>
      <c r="L837" s="11">
        <v>2</v>
      </c>
    </row>
    <row r="838" spans="1:12">
      <c r="A838" s="11" t="s">
        <v>1483</v>
      </c>
      <c r="D838" s="11" t="s">
        <v>239</v>
      </c>
      <c r="E838" s="19" t="s">
        <v>1712</v>
      </c>
      <c r="F838" s="10">
        <v>42036</v>
      </c>
      <c r="G838" s="10">
        <v>45323</v>
      </c>
      <c r="H838" s="11">
        <v>10</v>
      </c>
      <c r="I838" s="20" t="s">
        <v>238</v>
      </c>
      <c r="J838" s="11" t="s">
        <v>240</v>
      </c>
      <c r="K838" s="11" t="s">
        <v>4263</v>
      </c>
      <c r="L838" s="11">
        <v>2</v>
      </c>
    </row>
    <row r="839" spans="1:12">
      <c r="A839" s="11" t="s">
        <v>1484</v>
      </c>
      <c r="D839" s="11" t="s">
        <v>239</v>
      </c>
      <c r="E839" s="19" t="s">
        <v>1713</v>
      </c>
      <c r="F839" s="10">
        <v>42036</v>
      </c>
      <c r="G839" s="10">
        <v>45323</v>
      </c>
      <c r="H839" s="11">
        <v>10</v>
      </c>
      <c r="I839" s="20" t="s">
        <v>238</v>
      </c>
      <c r="J839" s="11" t="s">
        <v>240</v>
      </c>
      <c r="K839" s="11" t="s">
        <v>4263</v>
      </c>
      <c r="L839" s="11">
        <v>2</v>
      </c>
    </row>
    <row r="840" spans="1:12">
      <c r="A840" s="11" t="s">
        <v>1485</v>
      </c>
      <c r="D840" s="11" t="s">
        <v>239</v>
      </c>
      <c r="E840" s="19" t="s">
        <v>1714</v>
      </c>
      <c r="F840" s="10">
        <v>42036</v>
      </c>
      <c r="G840" s="10">
        <v>45323</v>
      </c>
      <c r="H840" s="11">
        <v>10</v>
      </c>
      <c r="I840" s="20" t="s">
        <v>238</v>
      </c>
      <c r="J840" s="11" t="s">
        <v>240</v>
      </c>
      <c r="K840" s="11" t="s">
        <v>4263</v>
      </c>
      <c r="L840" s="11">
        <v>2</v>
      </c>
    </row>
    <row r="841" spans="1:12">
      <c r="A841" s="11" t="s">
        <v>1486</v>
      </c>
      <c r="D841" s="11" t="s">
        <v>239</v>
      </c>
      <c r="E841" s="19" t="s">
        <v>1715</v>
      </c>
      <c r="F841" s="10">
        <v>42036</v>
      </c>
      <c r="G841" s="10">
        <v>45323</v>
      </c>
      <c r="H841" s="11">
        <v>10</v>
      </c>
      <c r="I841" s="20" t="s">
        <v>238</v>
      </c>
      <c r="J841" s="11" t="s">
        <v>240</v>
      </c>
      <c r="K841" s="11" t="s">
        <v>4263</v>
      </c>
      <c r="L841" s="11">
        <v>2</v>
      </c>
    </row>
    <row r="842" spans="1:12">
      <c r="A842" s="11" t="s">
        <v>1487</v>
      </c>
      <c r="D842" s="11" t="s">
        <v>239</v>
      </c>
      <c r="E842" s="19" t="s">
        <v>1716</v>
      </c>
      <c r="F842" s="10">
        <v>42036</v>
      </c>
      <c r="G842" s="10">
        <v>45323</v>
      </c>
      <c r="H842" s="11">
        <v>10</v>
      </c>
      <c r="I842" s="20" t="s">
        <v>238</v>
      </c>
      <c r="J842" s="11" t="s">
        <v>240</v>
      </c>
      <c r="K842" s="11" t="s">
        <v>4263</v>
      </c>
      <c r="L842" s="11">
        <v>2</v>
      </c>
    </row>
    <row r="843" spans="1:12">
      <c r="A843" s="11" t="s">
        <v>1488</v>
      </c>
      <c r="D843" s="11" t="s">
        <v>239</v>
      </c>
      <c r="E843" s="19" t="s">
        <v>1717</v>
      </c>
      <c r="F843" s="10">
        <v>42036</v>
      </c>
      <c r="G843" s="10">
        <v>45323</v>
      </c>
      <c r="H843" s="11">
        <v>10</v>
      </c>
      <c r="I843" s="20" t="s">
        <v>238</v>
      </c>
      <c r="J843" s="11" t="s">
        <v>240</v>
      </c>
      <c r="K843" s="11" t="s">
        <v>4263</v>
      </c>
      <c r="L843" s="11">
        <v>2</v>
      </c>
    </row>
    <row r="844" spans="1:12">
      <c r="A844" s="11" t="s">
        <v>1489</v>
      </c>
      <c r="D844" s="11" t="s">
        <v>239</v>
      </c>
      <c r="E844" s="19" t="s">
        <v>1718</v>
      </c>
      <c r="F844" s="10">
        <v>42036</v>
      </c>
      <c r="G844" s="10">
        <v>45323</v>
      </c>
      <c r="H844" s="11">
        <v>10</v>
      </c>
      <c r="I844" s="20" t="s">
        <v>238</v>
      </c>
      <c r="J844" s="11" t="s">
        <v>240</v>
      </c>
      <c r="K844" s="11" t="s">
        <v>4263</v>
      </c>
      <c r="L844" s="11">
        <v>2</v>
      </c>
    </row>
    <row r="845" spans="1:12">
      <c r="A845" s="11" t="s">
        <v>1490</v>
      </c>
      <c r="D845" s="11" t="s">
        <v>239</v>
      </c>
      <c r="E845" s="19" t="s">
        <v>1719</v>
      </c>
      <c r="F845" s="10">
        <v>42036</v>
      </c>
      <c r="G845" s="10">
        <v>45323</v>
      </c>
      <c r="H845" s="11">
        <v>10</v>
      </c>
      <c r="I845" s="20" t="s">
        <v>238</v>
      </c>
      <c r="J845" s="11" t="s">
        <v>240</v>
      </c>
      <c r="K845" s="11" t="s">
        <v>4263</v>
      </c>
      <c r="L845" s="11">
        <v>2</v>
      </c>
    </row>
    <row r="846" spans="1:12">
      <c r="A846" s="11" t="s">
        <v>1491</v>
      </c>
      <c r="D846" s="11" t="s">
        <v>239</v>
      </c>
      <c r="E846" s="19" t="s">
        <v>1720</v>
      </c>
      <c r="F846" s="10">
        <v>42036</v>
      </c>
      <c r="G846" s="10">
        <v>45323</v>
      </c>
      <c r="H846" s="11">
        <v>10</v>
      </c>
      <c r="I846" s="20" t="s">
        <v>238</v>
      </c>
      <c r="J846" s="11" t="s">
        <v>240</v>
      </c>
      <c r="K846" s="11" t="s">
        <v>4263</v>
      </c>
      <c r="L846" s="11">
        <v>2</v>
      </c>
    </row>
    <row r="847" spans="1:12">
      <c r="A847" s="11" t="s">
        <v>1492</v>
      </c>
      <c r="D847" s="11" t="s">
        <v>239</v>
      </c>
      <c r="E847" s="19" t="s">
        <v>1721</v>
      </c>
      <c r="F847" s="10">
        <v>42036</v>
      </c>
      <c r="G847" s="10">
        <v>45323</v>
      </c>
      <c r="H847" s="11">
        <v>10</v>
      </c>
      <c r="I847" s="20" t="s">
        <v>238</v>
      </c>
      <c r="J847" s="11" t="s">
        <v>240</v>
      </c>
      <c r="K847" s="11" t="s">
        <v>4263</v>
      </c>
      <c r="L847" s="11">
        <v>2</v>
      </c>
    </row>
    <row r="848" spans="1:12">
      <c r="A848" s="11" t="s">
        <v>1493</v>
      </c>
      <c r="D848" s="11" t="s">
        <v>239</v>
      </c>
      <c r="E848" s="19" t="s">
        <v>1722</v>
      </c>
      <c r="F848" s="10">
        <v>42036</v>
      </c>
      <c r="G848" s="10">
        <v>45323</v>
      </c>
      <c r="H848" s="11">
        <v>10</v>
      </c>
      <c r="I848" s="20" t="s">
        <v>238</v>
      </c>
      <c r="J848" s="11" t="s">
        <v>240</v>
      </c>
      <c r="K848" s="11" t="s">
        <v>4263</v>
      </c>
      <c r="L848" s="11">
        <v>2</v>
      </c>
    </row>
    <row r="849" spans="1:12">
      <c r="A849" s="11" t="s">
        <v>1494</v>
      </c>
      <c r="D849" s="11" t="s">
        <v>239</v>
      </c>
      <c r="E849" s="19" t="s">
        <v>1723</v>
      </c>
      <c r="F849" s="10">
        <v>42036</v>
      </c>
      <c r="G849" s="10">
        <v>45323</v>
      </c>
      <c r="H849" s="11">
        <v>10</v>
      </c>
      <c r="I849" s="20" t="s">
        <v>238</v>
      </c>
      <c r="J849" s="11" t="s">
        <v>240</v>
      </c>
      <c r="K849" s="11" t="s">
        <v>4263</v>
      </c>
      <c r="L849" s="11">
        <v>2</v>
      </c>
    </row>
    <row r="850" spans="1:12">
      <c r="A850" s="11" t="s">
        <v>1495</v>
      </c>
      <c r="D850" s="11" t="s">
        <v>239</v>
      </c>
      <c r="E850" s="19" t="s">
        <v>1724</v>
      </c>
      <c r="F850" s="10">
        <v>42036</v>
      </c>
      <c r="G850" s="10">
        <v>45323</v>
      </c>
      <c r="H850" s="11">
        <v>10</v>
      </c>
      <c r="I850" s="20" t="s">
        <v>238</v>
      </c>
      <c r="J850" s="11" t="s">
        <v>240</v>
      </c>
      <c r="K850" s="11" t="s">
        <v>4263</v>
      </c>
      <c r="L850" s="11">
        <v>2</v>
      </c>
    </row>
    <row r="851" spans="1:12">
      <c r="A851" s="11" t="s">
        <v>1496</v>
      </c>
      <c r="D851" s="11" t="s">
        <v>239</v>
      </c>
      <c r="E851" s="19" t="s">
        <v>1725</v>
      </c>
      <c r="F851" s="10">
        <v>42036</v>
      </c>
      <c r="G851" s="10">
        <v>45323</v>
      </c>
      <c r="H851" s="11">
        <v>10</v>
      </c>
      <c r="I851" s="20" t="s">
        <v>238</v>
      </c>
      <c r="J851" s="11" t="s">
        <v>240</v>
      </c>
      <c r="K851" s="11" t="s">
        <v>4263</v>
      </c>
      <c r="L851" s="11">
        <v>2</v>
      </c>
    </row>
    <row r="852" spans="1:12">
      <c r="A852" s="11" t="s">
        <v>1497</v>
      </c>
      <c r="D852" s="11" t="s">
        <v>239</v>
      </c>
      <c r="E852" s="19" t="s">
        <v>1726</v>
      </c>
      <c r="F852" s="10">
        <v>42036</v>
      </c>
      <c r="G852" s="10">
        <v>45323</v>
      </c>
      <c r="H852" s="11">
        <v>10</v>
      </c>
      <c r="I852" s="20" t="s">
        <v>238</v>
      </c>
      <c r="J852" s="11" t="s">
        <v>240</v>
      </c>
      <c r="K852" s="11" t="s">
        <v>4263</v>
      </c>
      <c r="L852" s="11">
        <v>2</v>
      </c>
    </row>
    <row r="853" spans="1:12">
      <c r="A853" s="11" t="s">
        <v>1498</v>
      </c>
      <c r="D853" s="11" t="s">
        <v>239</v>
      </c>
      <c r="E853" s="19" t="s">
        <v>1727</v>
      </c>
      <c r="F853" s="10">
        <v>42036</v>
      </c>
      <c r="G853" s="10">
        <v>45323</v>
      </c>
      <c r="H853" s="11">
        <v>10</v>
      </c>
      <c r="I853" s="20" t="s">
        <v>238</v>
      </c>
      <c r="J853" s="11" t="s">
        <v>240</v>
      </c>
      <c r="K853" s="11" t="s">
        <v>4263</v>
      </c>
      <c r="L853" s="11">
        <v>2</v>
      </c>
    </row>
    <row r="854" spans="1:12">
      <c r="A854" s="11" t="s">
        <v>1499</v>
      </c>
      <c r="D854" s="11" t="s">
        <v>239</v>
      </c>
      <c r="E854" s="19" t="s">
        <v>1728</v>
      </c>
      <c r="F854" s="10">
        <v>42036</v>
      </c>
      <c r="G854" s="10">
        <v>45323</v>
      </c>
      <c r="H854" s="11">
        <v>10</v>
      </c>
      <c r="I854" s="20" t="s">
        <v>238</v>
      </c>
      <c r="J854" s="11" t="s">
        <v>240</v>
      </c>
      <c r="K854" s="11" t="s">
        <v>4263</v>
      </c>
      <c r="L854" s="11">
        <v>2</v>
      </c>
    </row>
    <row r="855" spans="1:12">
      <c r="A855" s="11" t="s">
        <v>1500</v>
      </c>
      <c r="D855" s="11" t="s">
        <v>239</v>
      </c>
      <c r="E855" s="19" t="s">
        <v>1729</v>
      </c>
      <c r="F855" s="10">
        <v>42036</v>
      </c>
      <c r="G855" s="10">
        <v>45323</v>
      </c>
      <c r="H855" s="11">
        <v>10</v>
      </c>
      <c r="I855" s="20" t="s">
        <v>238</v>
      </c>
      <c r="J855" s="11" t="s">
        <v>240</v>
      </c>
      <c r="K855" s="11" t="s">
        <v>4263</v>
      </c>
      <c r="L855" s="11">
        <v>2</v>
      </c>
    </row>
    <row r="856" spans="1:12">
      <c r="A856" s="11" t="s">
        <v>1501</v>
      </c>
      <c r="D856" s="11" t="s">
        <v>239</v>
      </c>
      <c r="E856" s="19" t="s">
        <v>1730</v>
      </c>
      <c r="F856" s="10">
        <v>42036</v>
      </c>
      <c r="G856" s="10">
        <v>45323</v>
      </c>
      <c r="H856" s="11">
        <v>10</v>
      </c>
      <c r="I856" s="20" t="s">
        <v>238</v>
      </c>
      <c r="J856" s="11" t="s">
        <v>240</v>
      </c>
      <c r="K856" s="11" t="s">
        <v>4263</v>
      </c>
      <c r="L856" s="11">
        <v>2</v>
      </c>
    </row>
    <row r="857" spans="1:12">
      <c r="A857" s="11" t="s">
        <v>1502</v>
      </c>
      <c r="D857" s="11" t="s">
        <v>239</v>
      </c>
      <c r="E857" s="19" t="s">
        <v>1731</v>
      </c>
      <c r="F857" s="10">
        <v>42036</v>
      </c>
      <c r="G857" s="10">
        <v>45323</v>
      </c>
      <c r="H857" s="11">
        <v>10</v>
      </c>
      <c r="I857" s="20" t="s">
        <v>238</v>
      </c>
      <c r="J857" s="11" t="s">
        <v>240</v>
      </c>
      <c r="K857" s="11" t="s">
        <v>4263</v>
      </c>
      <c r="L857" s="11">
        <v>2</v>
      </c>
    </row>
    <row r="858" spans="1:12">
      <c r="A858" s="11" t="s">
        <v>1503</v>
      </c>
      <c r="D858" s="11" t="s">
        <v>239</v>
      </c>
      <c r="E858" s="19" t="s">
        <v>1732</v>
      </c>
      <c r="F858" s="10">
        <v>42036</v>
      </c>
      <c r="G858" s="10">
        <v>45323</v>
      </c>
      <c r="H858" s="11">
        <v>10</v>
      </c>
      <c r="I858" s="20" t="s">
        <v>238</v>
      </c>
      <c r="J858" s="11" t="s">
        <v>240</v>
      </c>
      <c r="K858" s="11" t="s">
        <v>4263</v>
      </c>
      <c r="L858" s="11">
        <v>2</v>
      </c>
    </row>
    <row r="859" spans="1:12">
      <c r="A859" s="11" t="s">
        <v>1504</v>
      </c>
      <c r="D859" s="11" t="s">
        <v>239</v>
      </c>
      <c r="E859" s="19" t="s">
        <v>1733</v>
      </c>
      <c r="F859" s="10">
        <v>42036</v>
      </c>
      <c r="G859" s="10">
        <v>45323</v>
      </c>
      <c r="H859" s="11">
        <v>10</v>
      </c>
      <c r="I859" s="20" t="s">
        <v>238</v>
      </c>
      <c r="J859" s="11" t="s">
        <v>240</v>
      </c>
      <c r="K859" s="11" t="s">
        <v>4263</v>
      </c>
      <c r="L859" s="11">
        <v>2</v>
      </c>
    </row>
    <row r="860" spans="1:12">
      <c r="A860" s="11" t="s">
        <v>1505</v>
      </c>
      <c r="D860" s="11" t="s">
        <v>239</v>
      </c>
      <c r="E860" s="19" t="s">
        <v>1734</v>
      </c>
      <c r="F860" s="10">
        <v>42036</v>
      </c>
      <c r="G860" s="10">
        <v>45323</v>
      </c>
      <c r="H860" s="11">
        <v>10</v>
      </c>
      <c r="I860" s="20" t="s">
        <v>238</v>
      </c>
      <c r="J860" s="11" t="s">
        <v>240</v>
      </c>
      <c r="K860" s="11" t="s">
        <v>4263</v>
      </c>
      <c r="L860" s="11">
        <v>2</v>
      </c>
    </row>
    <row r="861" spans="1:12">
      <c r="A861" s="11" t="s">
        <v>1506</v>
      </c>
      <c r="D861" s="11" t="s">
        <v>239</v>
      </c>
      <c r="E861" s="19" t="s">
        <v>1735</v>
      </c>
      <c r="F861" s="10">
        <v>42036</v>
      </c>
      <c r="G861" s="10">
        <v>45323</v>
      </c>
      <c r="H861" s="11">
        <v>10</v>
      </c>
      <c r="I861" s="20" t="s">
        <v>238</v>
      </c>
      <c r="J861" s="11" t="s">
        <v>240</v>
      </c>
      <c r="K861" s="11" t="s">
        <v>4263</v>
      </c>
      <c r="L861" s="11">
        <v>2</v>
      </c>
    </row>
    <row r="862" spans="1:12">
      <c r="A862" s="11" t="s">
        <v>1507</v>
      </c>
      <c r="D862" s="11" t="s">
        <v>239</v>
      </c>
      <c r="E862" s="19" t="s">
        <v>1736</v>
      </c>
      <c r="F862" s="10">
        <v>42036</v>
      </c>
      <c r="G862" s="10">
        <v>45323</v>
      </c>
      <c r="H862" s="11">
        <v>10</v>
      </c>
      <c r="I862" s="20" t="s">
        <v>238</v>
      </c>
      <c r="J862" s="11" t="s">
        <v>240</v>
      </c>
      <c r="K862" s="11" t="s">
        <v>4263</v>
      </c>
      <c r="L862" s="11">
        <v>2</v>
      </c>
    </row>
    <row r="863" spans="1:12">
      <c r="A863" s="11" t="s">
        <v>1508</v>
      </c>
      <c r="D863" s="11" t="s">
        <v>239</v>
      </c>
      <c r="E863" s="19" t="s">
        <v>1737</v>
      </c>
      <c r="F863" s="10">
        <v>42036</v>
      </c>
      <c r="G863" s="10">
        <v>45323</v>
      </c>
      <c r="H863" s="11">
        <v>10</v>
      </c>
      <c r="I863" s="20" t="s">
        <v>238</v>
      </c>
      <c r="J863" s="11" t="s">
        <v>240</v>
      </c>
      <c r="K863" s="11" t="s">
        <v>4263</v>
      </c>
      <c r="L863" s="11">
        <v>2</v>
      </c>
    </row>
    <row r="864" spans="1:12">
      <c r="A864" s="11" t="s">
        <v>1509</v>
      </c>
      <c r="D864" s="11" t="s">
        <v>239</v>
      </c>
      <c r="E864" s="19" t="s">
        <v>1738</v>
      </c>
      <c r="F864" s="10">
        <v>42036</v>
      </c>
      <c r="G864" s="10">
        <v>45323</v>
      </c>
      <c r="H864" s="11">
        <v>10</v>
      </c>
      <c r="I864" s="20" t="s">
        <v>238</v>
      </c>
      <c r="J864" s="11" t="s">
        <v>240</v>
      </c>
      <c r="K864" s="11" t="s">
        <v>4263</v>
      </c>
      <c r="L864" s="11">
        <v>2</v>
      </c>
    </row>
    <row r="865" spans="1:12">
      <c r="A865" s="11" t="s">
        <v>1510</v>
      </c>
      <c r="D865" s="11" t="s">
        <v>239</v>
      </c>
      <c r="E865" s="19" t="s">
        <v>1739</v>
      </c>
      <c r="F865" s="10">
        <v>42036</v>
      </c>
      <c r="G865" s="10">
        <v>45323</v>
      </c>
      <c r="H865" s="11">
        <v>10</v>
      </c>
      <c r="I865" s="20" t="s">
        <v>238</v>
      </c>
      <c r="J865" s="11" t="s">
        <v>240</v>
      </c>
      <c r="K865" s="11" t="s">
        <v>4263</v>
      </c>
      <c r="L865" s="11">
        <v>2</v>
      </c>
    </row>
    <row r="866" spans="1:12">
      <c r="A866" s="11" t="s">
        <v>1511</v>
      </c>
      <c r="D866" s="11" t="s">
        <v>239</v>
      </c>
      <c r="E866" s="19" t="s">
        <v>1740</v>
      </c>
      <c r="F866" s="10">
        <v>42036</v>
      </c>
      <c r="G866" s="10">
        <v>45323</v>
      </c>
      <c r="H866" s="11">
        <v>10</v>
      </c>
      <c r="I866" s="20" t="s">
        <v>238</v>
      </c>
      <c r="J866" s="11" t="s">
        <v>240</v>
      </c>
      <c r="K866" s="11" t="s">
        <v>4263</v>
      </c>
      <c r="L866" s="11">
        <v>2</v>
      </c>
    </row>
    <row r="867" spans="1:12">
      <c r="A867" s="11" t="s">
        <v>1512</v>
      </c>
      <c r="D867" s="11" t="s">
        <v>239</v>
      </c>
      <c r="E867" s="19" t="s">
        <v>1741</v>
      </c>
      <c r="F867" s="10">
        <v>42036</v>
      </c>
      <c r="G867" s="10">
        <v>45323</v>
      </c>
      <c r="H867" s="11">
        <v>10</v>
      </c>
      <c r="I867" s="20" t="s">
        <v>238</v>
      </c>
      <c r="J867" s="11" t="s">
        <v>240</v>
      </c>
      <c r="K867" s="11" t="s">
        <v>4263</v>
      </c>
      <c r="L867" s="11">
        <v>2</v>
      </c>
    </row>
    <row r="868" spans="1:12">
      <c r="A868" s="11" t="s">
        <v>1513</v>
      </c>
      <c r="D868" s="11" t="s">
        <v>239</v>
      </c>
      <c r="E868" s="19" t="s">
        <v>1742</v>
      </c>
      <c r="F868" s="10">
        <v>42036</v>
      </c>
      <c r="G868" s="10">
        <v>45323</v>
      </c>
      <c r="H868" s="11">
        <v>10</v>
      </c>
      <c r="I868" s="20" t="s">
        <v>238</v>
      </c>
      <c r="J868" s="11" t="s">
        <v>240</v>
      </c>
      <c r="K868" s="11" t="s">
        <v>4263</v>
      </c>
      <c r="L868" s="11">
        <v>2</v>
      </c>
    </row>
    <row r="869" spans="1:12">
      <c r="A869" s="11" t="s">
        <v>1514</v>
      </c>
      <c r="D869" s="11" t="s">
        <v>239</v>
      </c>
      <c r="E869" s="19" t="s">
        <v>1743</v>
      </c>
      <c r="F869" s="10">
        <v>42036</v>
      </c>
      <c r="G869" s="10">
        <v>45323</v>
      </c>
      <c r="H869" s="11">
        <v>10</v>
      </c>
      <c r="I869" s="20" t="s">
        <v>238</v>
      </c>
      <c r="J869" s="11" t="s">
        <v>240</v>
      </c>
      <c r="K869" s="11" t="s">
        <v>4263</v>
      </c>
      <c r="L869" s="11">
        <v>2</v>
      </c>
    </row>
    <row r="870" spans="1:12">
      <c r="A870" s="11" t="s">
        <v>1515</v>
      </c>
      <c r="D870" s="11" t="s">
        <v>239</v>
      </c>
      <c r="E870" s="19" t="s">
        <v>1744</v>
      </c>
      <c r="F870" s="10">
        <v>42036</v>
      </c>
      <c r="G870" s="10">
        <v>45323</v>
      </c>
      <c r="H870" s="11">
        <v>10</v>
      </c>
      <c r="I870" s="20" t="s">
        <v>238</v>
      </c>
      <c r="J870" s="11" t="s">
        <v>240</v>
      </c>
      <c r="K870" s="11" t="s">
        <v>4263</v>
      </c>
      <c r="L870" s="11">
        <v>2</v>
      </c>
    </row>
    <row r="871" spans="1:12">
      <c r="A871" s="11" t="s">
        <v>1516</v>
      </c>
      <c r="D871" s="11" t="s">
        <v>239</v>
      </c>
      <c r="E871" s="19" t="s">
        <v>1745</v>
      </c>
      <c r="F871" s="10">
        <v>42036</v>
      </c>
      <c r="G871" s="10">
        <v>45323</v>
      </c>
      <c r="H871" s="11">
        <v>10</v>
      </c>
      <c r="I871" s="20" t="s">
        <v>238</v>
      </c>
      <c r="J871" s="11" t="s">
        <v>240</v>
      </c>
      <c r="K871" s="11" t="s">
        <v>4263</v>
      </c>
      <c r="L871" s="11">
        <v>2</v>
      </c>
    </row>
    <row r="872" spans="1:12">
      <c r="A872" s="11" t="s">
        <v>1517</v>
      </c>
      <c r="D872" s="11" t="s">
        <v>239</v>
      </c>
      <c r="E872" s="19" t="s">
        <v>1746</v>
      </c>
      <c r="F872" s="10">
        <v>42036</v>
      </c>
      <c r="G872" s="10">
        <v>45323</v>
      </c>
      <c r="H872" s="11">
        <v>10</v>
      </c>
      <c r="I872" s="20" t="s">
        <v>238</v>
      </c>
      <c r="J872" s="11" t="s">
        <v>240</v>
      </c>
      <c r="K872" s="11" t="s">
        <v>4263</v>
      </c>
      <c r="L872" s="11">
        <v>2</v>
      </c>
    </row>
    <row r="873" spans="1:12">
      <c r="A873" s="11" t="s">
        <v>1518</v>
      </c>
      <c r="D873" s="11" t="s">
        <v>239</v>
      </c>
      <c r="E873" s="19" t="s">
        <v>1747</v>
      </c>
      <c r="F873" s="10">
        <v>42036</v>
      </c>
      <c r="G873" s="10">
        <v>45323</v>
      </c>
      <c r="H873" s="11">
        <v>10</v>
      </c>
      <c r="I873" s="20" t="s">
        <v>238</v>
      </c>
      <c r="J873" s="11" t="s">
        <v>240</v>
      </c>
      <c r="K873" s="11" t="s">
        <v>4263</v>
      </c>
      <c r="L873" s="11">
        <v>2</v>
      </c>
    </row>
    <row r="874" spans="1:12">
      <c r="A874" s="11" t="s">
        <v>1519</v>
      </c>
      <c r="D874" s="11" t="s">
        <v>239</v>
      </c>
      <c r="E874" s="19" t="s">
        <v>1748</v>
      </c>
      <c r="F874" s="10">
        <v>42036</v>
      </c>
      <c r="G874" s="10">
        <v>45323</v>
      </c>
      <c r="H874" s="11">
        <v>10</v>
      </c>
      <c r="I874" s="20" t="s">
        <v>238</v>
      </c>
      <c r="J874" s="11" t="s">
        <v>240</v>
      </c>
      <c r="K874" s="11" t="s">
        <v>4263</v>
      </c>
      <c r="L874" s="11">
        <v>2</v>
      </c>
    </row>
    <row r="875" spans="1:12">
      <c r="A875" s="11" t="s">
        <v>1520</v>
      </c>
      <c r="D875" s="11" t="s">
        <v>239</v>
      </c>
      <c r="E875" s="19" t="s">
        <v>1749</v>
      </c>
      <c r="F875" s="10">
        <v>42036</v>
      </c>
      <c r="G875" s="10">
        <v>45323</v>
      </c>
      <c r="H875" s="11">
        <v>10</v>
      </c>
      <c r="I875" s="20" t="s">
        <v>238</v>
      </c>
      <c r="J875" s="11" t="s">
        <v>240</v>
      </c>
      <c r="K875" s="11" t="s">
        <v>4263</v>
      </c>
      <c r="L875" s="11">
        <v>2</v>
      </c>
    </row>
    <row r="876" spans="1:12">
      <c r="A876" s="11" t="s">
        <v>1521</v>
      </c>
      <c r="D876" s="11" t="s">
        <v>239</v>
      </c>
      <c r="E876" s="19" t="s">
        <v>1750</v>
      </c>
      <c r="F876" s="10">
        <v>42036</v>
      </c>
      <c r="G876" s="10">
        <v>45323</v>
      </c>
      <c r="H876" s="11">
        <v>10</v>
      </c>
      <c r="I876" s="20" t="s">
        <v>238</v>
      </c>
      <c r="J876" s="11" t="s">
        <v>240</v>
      </c>
      <c r="K876" s="11" t="s">
        <v>4263</v>
      </c>
      <c r="L876" s="11">
        <v>2</v>
      </c>
    </row>
    <row r="877" spans="1:12">
      <c r="A877" s="11" t="s">
        <v>1522</v>
      </c>
      <c r="D877" s="11" t="s">
        <v>239</v>
      </c>
      <c r="E877" s="19" t="s">
        <v>1751</v>
      </c>
      <c r="F877" s="10">
        <v>42036</v>
      </c>
      <c r="G877" s="10">
        <v>45323</v>
      </c>
      <c r="H877" s="11">
        <v>10</v>
      </c>
      <c r="I877" s="20" t="s">
        <v>238</v>
      </c>
      <c r="J877" s="11" t="s">
        <v>240</v>
      </c>
      <c r="K877" s="11" t="s">
        <v>4263</v>
      </c>
      <c r="L877" s="11">
        <v>2</v>
      </c>
    </row>
    <row r="878" spans="1:12">
      <c r="A878" s="11" t="s">
        <v>1523</v>
      </c>
      <c r="D878" s="11" t="s">
        <v>239</v>
      </c>
      <c r="E878" s="19" t="s">
        <v>1752</v>
      </c>
      <c r="F878" s="10">
        <v>42036</v>
      </c>
      <c r="G878" s="10">
        <v>45323</v>
      </c>
      <c r="H878" s="11">
        <v>10</v>
      </c>
      <c r="I878" s="20" t="s">
        <v>238</v>
      </c>
      <c r="J878" s="11" t="s">
        <v>240</v>
      </c>
      <c r="K878" s="11" t="s">
        <v>4263</v>
      </c>
      <c r="L878" s="11">
        <v>2</v>
      </c>
    </row>
    <row r="879" spans="1:12">
      <c r="A879" s="11" t="s">
        <v>1524</v>
      </c>
      <c r="D879" s="11" t="s">
        <v>239</v>
      </c>
      <c r="E879" s="19" t="s">
        <v>1753</v>
      </c>
      <c r="F879" s="10">
        <v>42036</v>
      </c>
      <c r="G879" s="10">
        <v>45323</v>
      </c>
      <c r="H879" s="11">
        <v>10</v>
      </c>
      <c r="I879" s="20" t="s">
        <v>238</v>
      </c>
      <c r="J879" s="11" t="s">
        <v>240</v>
      </c>
      <c r="K879" s="11" t="s">
        <v>4263</v>
      </c>
      <c r="L879" s="11">
        <v>2</v>
      </c>
    </row>
    <row r="880" spans="1:12">
      <c r="A880" s="11" t="s">
        <v>1525</v>
      </c>
      <c r="D880" s="11" t="s">
        <v>239</v>
      </c>
      <c r="E880" s="19" t="s">
        <v>1754</v>
      </c>
      <c r="F880" s="10">
        <v>42036</v>
      </c>
      <c r="G880" s="10">
        <v>45323</v>
      </c>
      <c r="H880" s="11">
        <v>10</v>
      </c>
      <c r="I880" s="20" t="s">
        <v>238</v>
      </c>
      <c r="J880" s="11" t="s">
        <v>240</v>
      </c>
      <c r="K880" s="11" t="s">
        <v>4263</v>
      </c>
      <c r="L880" s="11">
        <v>2</v>
      </c>
    </row>
    <row r="881" spans="1:12">
      <c r="A881" s="11" t="s">
        <v>1526</v>
      </c>
      <c r="D881" s="11" t="s">
        <v>239</v>
      </c>
      <c r="E881" s="19" t="s">
        <v>1755</v>
      </c>
      <c r="F881" s="10">
        <v>42036</v>
      </c>
      <c r="G881" s="10">
        <v>45323</v>
      </c>
      <c r="H881" s="11">
        <v>10</v>
      </c>
      <c r="I881" s="20" t="s">
        <v>238</v>
      </c>
      <c r="J881" s="11" t="s">
        <v>240</v>
      </c>
      <c r="K881" s="11" t="s">
        <v>4263</v>
      </c>
      <c r="L881" s="11">
        <v>2</v>
      </c>
    </row>
    <row r="882" spans="1:12">
      <c r="A882" s="11" t="s">
        <v>1527</v>
      </c>
      <c r="D882" s="11" t="s">
        <v>239</v>
      </c>
      <c r="E882" s="19" t="s">
        <v>1756</v>
      </c>
      <c r="F882" s="10">
        <v>42036</v>
      </c>
      <c r="G882" s="10">
        <v>45323</v>
      </c>
      <c r="H882" s="11">
        <v>10</v>
      </c>
      <c r="I882" s="20" t="s">
        <v>238</v>
      </c>
      <c r="J882" s="11" t="s">
        <v>240</v>
      </c>
      <c r="K882" s="11" t="s">
        <v>4263</v>
      </c>
      <c r="L882" s="11">
        <v>2</v>
      </c>
    </row>
    <row r="883" spans="1:12">
      <c r="A883" s="11" t="s">
        <v>1528</v>
      </c>
      <c r="D883" s="11" t="s">
        <v>239</v>
      </c>
      <c r="E883" s="19" t="s">
        <v>1757</v>
      </c>
      <c r="F883" s="10">
        <v>42036</v>
      </c>
      <c r="G883" s="10">
        <v>45323</v>
      </c>
      <c r="H883" s="11">
        <v>10</v>
      </c>
      <c r="I883" s="20" t="s">
        <v>238</v>
      </c>
      <c r="J883" s="11" t="s">
        <v>240</v>
      </c>
      <c r="K883" s="11" t="s">
        <v>4263</v>
      </c>
      <c r="L883" s="11">
        <v>2</v>
      </c>
    </row>
    <row r="884" spans="1:12">
      <c r="A884" s="11" t="s">
        <v>1529</v>
      </c>
      <c r="D884" s="11" t="s">
        <v>239</v>
      </c>
      <c r="E884" s="19" t="s">
        <v>1758</v>
      </c>
      <c r="F884" s="10">
        <v>42036</v>
      </c>
      <c r="G884" s="10">
        <v>45323</v>
      </c>
      <c r="H884" s="11">
        <v>10</v>
      </c>
      <c r="I884" s="20" t="s">
        <v>238</v>
      </c>
      <c r="J884" s="11" t="s">
        <v>240</v>
      </c>
      <c r="K884" s="11" t="s">
        <v>4263</v>
      </c>
      <c r="L884" s="11">
        <v>2</v>
      </c>
    </row>
    <row r="885" spans="1:12">
      <c r="A885" s="11" t="s">
        <v>1530</v>
      </c>
      <c r="D885" s="11" t="s">
        <v>239</v>
      </c>
      <c r="E885" s="19" t="s">
        <v>1759</v>
      </c>
      <c r="F885" s="10">
        <v>42036</v>
      </c>
      <c r="G885" s="10">
        <v>45323</v>
      </c>
      <c r="H885" s="11">
        <v>10</v>
      </c>
      <c r="I885" s="20" t="s">
        <v>238</v>
      </c>
      <c r="J885" s="11" t="s">
        <v>240</v>
      </c>
      <c r="K885" s="11" t="s">
        <v>4263</v>
      </c>
      <c r="L885" s="11">
        <v>2</v>
      </c>
    </row>
    <row r="886" spans="1:12">
      <c r="A886" s="11" t="s">
        <v>1531</v>
      </c>
      <c r="D886" s="11" t="s">
        <v>239</v>
      </c>
      <c r="E886" s="19" t="s">
        <v>1760</v>
      </c>
      <c r="F886" s="10">
        <v>42036</v>
      </c>
      <c r="G886" s="10">
        <v>45323</v>
      </c>
      <c r="H886" s="11">
        <v>10</v>
      </c>
      <c r="I886" s="20" t="s">
        <v>238</v>
      </c>
      <c r="J886" s="11" t="s">
        <v>240</v>
      </c>
      <c r="K886" s="11" t="s">
        <v>4263</v>
      </c>
      <c r="L886" s="11">
        <v>2</v>
      </c>
    </row>
    <row r="887" spans="1:12">
      <c r="A887" s="11" t="s">
        <v>1532</v>
      </c>
      <c r="D887" s="11" t="s">
        <v>239</v>
      </c>
      <c r="E887" s="19" t="s">
        <v>1761</v>
      </c>
      <c r="F887" s="10">
        <v>42036</v>
      </c>
      <c r="G887" s="10">
        <v>45323</v>
      </c>
      <c r="H887" s="11">
        <v>10</v>
      </c>
      <c r="I887" s="20" t="s">
        <v>238</v>
      </c>
      <c r="J887" s="11" t="s">
        <v>240</v>
      </c>
      <c r="K887" s="11" t="s">
        <v>4263</v>
      </c>
      <c r="L887" s="11">
        <v>2</v>
      </c>
    </row>
    <row r="888" spans="1:12">
      <c r="A888" s="11" t="s">
        <v>1533</v>
      </c>
      <c r="D888" s="11" t="s">
        <v>239</v>
      </c>
      <c r="E888" s="19" t="s">
        <v>1762</v>
      </c>
      <c r="F888" s="10">
        <v>42036</v>
      </c>
      <c r="G888" s="10">
        <v>45323</v>
      </c>
      <c r="H888" s="11">
        <v>10</v>
      </c>
      <c r="I888" s="20" t="s">
        <v>238</v>
      </c>
      <c r="J888" s="11" t="s">
        <v>240</v>
      </c>
      <c r="K888" s="11" t="s">
        <v>4263</v>
      </c>
      <c r="L888" s="11">
        <v>2</v>
      </c>
    </row>
    <row r="889" spans="1:12">
      <c r="A889" s="11" t="s">
        <v>1534</v>
      </c>
      <c r="D889" s="11" t="s">
        <v>239</v>
      </c>
      <c r="E889" s="19" t="s">
        <v>1763</v>
      </c>
      <c r="F889" s="10">
        <v>42036</v>
      </c>
      <c r="G889" s="10">
        <v>45323</v>
      </c>
      <c r="H889" s="11">
        <v>10</v>
      </c>
      <c r="I889" s="20" t="s">
        <v>238</v>
      </c>
      <c r="J889" s="11" t="s">
        <v>240</v>
      </c>
      <c r="K889" s="11" t="s">
        <v>4263</v>
      </c>
      <c r="L889" s="11">
        <v>2</v>
      </c>
    </row>
    <row r="890" spans="1:12">
      <c r="A890" s="11" t="s">
        <v>1535</v>
      </c>
      <c r="D890" s="11" t="s">
        <v>239</v>
      </c>
      <c r="E890" s="19" t="s">
        <v>1764</v>
      </c>
      <c r="F890" s="10">
        <v>42036</v>
      </c>
      <c r="G890" s="10">
        <v>45323</v>
      </c>
      <c r="H890" s="11">
        <v>10</v>
      </c>
      <c r="I890" s="20" t="s">
        <v>238</v>
      </c>
      <c r="J890" s="11" t="s">
        <v>240</v>
      </c>
      <c r="K890" s="11" t="s">
        <v>4263</v>
      </c>
      <c r="L890" s="11">
        <v>2</v>
      </c>
    </row>
    <row r="891" spans="1:12">
      <c r="A891" s="11" t="s">
        <v>1536</v>
      </c>
      <c r="D891" s="11" t="s">
        <v>239</v>
      </c>
      <c r="E891" s="19" t="s">
        <v>1765</v>
      </c>
      <c r="F891" s="10">
        <v>42036</v>
      </c>
      <c r="G891" s="10">
        <v>45323</v>
      </c>
      <c r="H891" s="11">
        <v>10</v>
      </c>
      <c r="I891" s="20" t="s">
        <v>238</v>
      </c>
      <c r="J891" s="11" t="s">
        <v>240</v>
      </c>
      <c r="K891" s="11" t="s">
        <v>4263</v>
      </c>
      <c r="L891" s="11">
        <v>2</v>
      </c>
    </row>
    <row r="892" spans="1:12">
      <c r="A892" s="11" t="s">
        <v>1537</v>
      </c>
      <c r="D892" s="11" t="s">
        <v>239</v>
      </c>
      <c r="E892" s="19" t="s">
        <v>1766</v>
      </c>
      <c r="F892" s="10">
        <v>42036</v>
      </c>
      <c r="G892" s="10">
        <v>45323</v>
      </c>
      <c r="H892" s="11">
        <v>10</v>
      </c>
      <c r="I892" s="20" t="s">
        <v>238</v>
      </c>
      <c r="J892" s="11" t="s">
        <v>240</v>
      </c>
      <c r="K892" s="11" t="s">
        <v>4263</v>
      </c>
      <c r="L892" s="11">
        <v>2</v>
      </c>
    </row>
    <row r="893" spans="1:12">
      <c r="A893" s="11" t="s">
        <v>1538</v>
      </c>
      <c r="D893" s="11" t="s">
        <v>239</v>
      </c>
      <c r="E893" s="19" t="s">
        <v>1767</v>
      </c>
      <c r="F893" s="10">
        <v>42036</v>
      </c>
      <c r="G893" s="10">
        <v>45323</v>
      </c>
      <c r="H893" s="11">
        <v>10</v>
      </c>
      <c r="I893" s="20" t="s">
        <v>238</v>
      </c>
      <c r="J893" s="11" t="s">
        <v>240</v>
      </c>
      <c r="K893" s="11" t="s">
        <v>4263</v>
      </c>
      <c r="L893" s="11">
        <v>2</v>
      </c>
    </row>
    <row r="894" spans="1:12">
      <c r="A894" s="11" t="s">
        <v>1539</v>
      </c>
      <c r="D894" s="11" t="s">
        <v>239</v>
      </c>
      <c r="E894" s="19" t="s">
        <v>1768</v>
      </c>
      <c r="F894" s="10">
        <v>42036</v>
      </c>
      <c r="G894" s="10">
        <v>45323</v>
      </c>
      <c r="H894" s="11">
        <v>10</v>
      </c>
      <c r="I894" s="20" t="s">
        <v>238</v>
      </c>
      <c r="J894" s="11" t="s">
        <v>240</v>
      </c>
      <c r="K894" s="11" t="s">
        <v>4263</v>
      </c>
      <c r="L894" s="11">
        <v>2</v>
      </c>
    </row>
    <row r="895" spans="1:12">
      <c r="A895" s="11" t="s">
        <v>1540</v>
      </c>
      <c r="D895" s="11" t="s">
        <v>239</v>
      </c>
      <c r="E895" s="19" t="s">
        <v>1769</v>
      </c>
      <c r="F895" s="10">
        <v>42036</v>
      </c>
      <c r="G895" s="10">
        <v>45323</v>
      </c>
      <c r="H895" s="11">
        <v>10</v>
      </c>
      <c r="I895" s="20" t="s">
        <v>238</v>
      </c>
      <c r="J895" s="11" t="s">
        <v>240</v>
      </c>
      <c r="K895" s="11" t="s">
        <v>4263</v>
      </c>
      <c r="L895" s="11">
        <v>2</v>
      </c>
    </row>
    <row r="896" spans="1:12">
      <c r="A896" s="11" t="s">
        <v>1541</v>
      </c>
      <c r="D896" s="11" t="s">
        <v>239</v>
      </c>
      <c r="E896" s="19" t="s">
        <v>1770</v>
      </c>
      <c r="F896" s="10">
        <v>42036</v>
      </c>
      <c r="G896" s="10">
        <v>45323</v>
      </c>
      <c r="H896" s="11">
        <v>10</v>
      </c>
      <c r="I896" s="20" t="s">
        <v>238</v>
      </c>
      <c r="J896" s="11" t="s">
        <v>240</v>
      </c>
      <c r="K896" s="11" t="s">
        <v>4263</v>
      </c>
      <c r="L896" s="11">
        <v>2</v>
      </c>
    </row>
    <row r="897" spans="1:12">
      <c r="A897" s="11" t="s">
        <v>1542</v>
      </c>
      <c r="D897" s="11" t="s">
        <v>239</v>
      </c>
      <c r="E897" s="19" t="s">
        <v>1771</v>
      </c>
      <c r="F897" s="10">
        <v>42036</v>
      </c>
      <c r="G897" s="10">
        <v>45323</v>
      </c>
      <c r="H897" s="11">
        <v>10</v>
      </c>
      <c r="I897" s="20" t="s">
        <v>238</v>
      </c>
      <c r="J897" s="11" t="s">
        <v>240</v>
      </c>
      <c r="K897" s="11" t="s">
        <v>4263</v>
      </c>
      <c r="L897" s="11">
        <v>2</v>
      </c>
    </row>
    <row r="898" spans="1:12">
      <c r="A898" s="11" t="s">
        <v>1543</v>
      </c>
      <c r="D898" s="11" t="s">
        <v>239</v>
      </c>
      <c r="E898" s="19" t="s">
        <v>1772</v>
      </c>
      <c r="F898" s="10">
        <v>42036</v>
      </c>
      <c r="G898" s="10">
        <v>45323</v>
      </c>
      <c r="H898" s="11">
        <v>10</v>
      </c>
      <c r="I898" s="20" t="s">
        <v>238</v>
      </c>
      <c r="J898" s="11" t="s">
        <v>240</v>
      </c>
      <c r="K898" s="11" t="s">
        <v>4263</v>
      </c>
      <c r="L898" s="11">
        <v>2</v>
      </c>
    </row>
    <row r="899" spans="1:12">
      <c r="A899" s="11" t="s">
        <v>1544</v>
      </c>
      <c r="D899" s="11" t="s">
        <v>239</v>
      </c>
      <c r="E899" s="19" t="s">
        <v>1773</v>
      </c>
      <c r="F899" s="10">
        <v>42036</v>
      </c>
      <c r="G899" s="10">
        <v>45323</v>
      </c>
      <c r="H899" s="11">
        <v>10</v>
      </c>
      <c r="I899" s="20" t="s">
        <v>238</v>
      </c>
      <c r="J899" s="11" t="s">
        <v>240</v>
      </c>
      <c r="K899" s="11" t="s">
        <v>4263</v>
      </c>
      <c r="L899" s="11">
        <v>2</v>
      </c>
    </row>
    <row r="900" spans="1:12">
      <c r="A900" s="11" t="s">
        <v>1545</v>
      </c>
      <c r="D900" s="11" t="s">
        <v>239</v>
      </c>
      <c r="E900" s="19" t="s">
        <v>1774</v>
      </c>
      <c r="F900" s="10">
        <v>42036</v>
      </c>
      <c r="G900" s="10">
        <v>45323</v>
      </c>
      <c r="H900" s="11">
        <v>10</v>
      </c>
      <c r="I900" s="20" t="s">
        <v>238</v>
      </c>
      <c r="J900" s="11" t="s">
        <v>240</v>
      </c>
      <c r="K900" s="11" t="s">
        <v>4263</v>
      </c>
      <c r="L900" s="11">
        <v>2</v>
      </c>
    </row>
    <row r="901" spans="1:12">
      <c r="A901" s="11" t="s">
        <v>1546</v>
      </c>
      <c r="D901" s="11" t="s">
        <v>239</v>
      </c>
      <c r="E901" s="19" t="s">
        <v>1775</v>
      </c>
      <c r="F901" s="10">
        <v>42036</v>
      </c>
      <c r="G901" s="10">
        <v>45323</v>
      </c>
      <c r="H901" s="11">
        <v>10</v>
      </c>
      <c r="I901" s="20" t="s">
        <v>238</v>
      </c>
      <c r="J901" s="11" t="s">
        <v>240</v>
      </c>
      <c r="K901" s="11" t="s">
        <v>4263</v>
      </c>
      <c r="L901" s="11">
        <v>2</v>
      </c>
    </row>
    <row r="902" spans="1:12">
      <c r="A902" s="11" t="s">
        <v>1547</v>
      </c>
      <c r="D902" s="11" t="s">
        <v>239</v>
      </c>
      <c r="E902" s="19" t="s">
        <v>1776</v>
      </c>
      <c r="F902" s="10">
        <v>42036</v>
      </c>
      <c r="G902" s="10">
        <v>45323</v>
      </c>
      <c r="H902" s="11">
        <v>10</v>
      </c>
      <c r="I902" s="20" t="s">
        <v>238</v>
      </c>
      <c r="J902" s="11" t="s">
        <v>240</v>
      </c>
      <c r="K902" s="11" t="s">
        <v>4263</v>
      </c>
      <c r="L902" s="11">
        <v>2</v>
      </c>
    </row>
    <row r="903" spans="1:12">
      <c r="A903" s="11" t="s">
        <v>1548</v>
      </c>
      <c r="D903" s="11" t="s">
        <v>239</v>
      </c>
      <c r="E903" s="19" t="s">
        <v>1777</v>
      </c>
      <c r="F903" s="10">
        <v>42036</v>
      </c>
      <c r="G903" s="10">
        <v>45323</v>
      </c>
      <c r="H903" s="11">
        <v>10</v>
      </c>
      <c r="I903" s="20" t="s">
        <v>238</v>
      </c>
      <c r="J903" s="11" t="s">
        <v>240</v>
      </c>
      <c r="K903" s="11" t="s">
        <v>4263</v>
      </c>
      <c r="L903" s="11">
        <v>2</v>
      </c>
    </row>
    <row r="904" spans="1:12">
      <c r="A904" s="11" t="s">
        <v>1549</v>
      </c>
      <c r="D904" s="11" t="s">
        <v>239</v>
      </c>
      <c r="E904" s="19" t="s">
        <v>1778</v>
      </c>
      <c r="F904" s="10">
        <v>42036</v>
      </c>
      <c r="G904" s="10">
        <v>45323</v>
      </c>
      <c r="H904" s="11">
        <v>10</v>
      </c>
      <c r="I904" s="20" t="s">
        <v>238</v>
      </c>
      <c r="J904" s="11" t="s">
        <v>240</v>
      </c>
      <c r="K904" s="11" t="s">
        <v>4263</v>
      </c>
      <c r="L904" s="11">
        <v>2</v>
      </c>
    </row>
    <row r="905" spans="1:12">
      <c r="A905" s="11" t="s">
        <v>1550</v>
      </c>
      <c r="D905" s="11" t="s">
        <v>239</v>
      </c>
      <c r="E905" s="19" t="s">
        <v>1779</v>
      </c>
      <c r="F905" s="10">
        <v>42036</v>
      </c>
      <c r="G905" s="10">
        <v>45323</v>
      </c>
      <c r="H905" s="11">
        <v>10</v>
      </c>
      <c r="I905" s="20" t="s">
        <v>238</v>
      </c>
      <c r="J905" s="11" t="s">
        <v>240</v>
      </c>
      <c r="K905" s="11" t="s">
        <v>4263</v>
      </c>
      <c r="L905" s="11">
        <v>2</v>
      </c>
    </row>
    <row r="906" spans="1:12">
      <c r="A906" s="11" t="s">
        <v>1551</v>
      </c>
      <c r="D906" s="11" t="s">
        <v>239</v>
      </c>
      <c r="E906" s="19" t="s">
        <v>1780</v>
      </c>
      <c r="F906" s="10">
        <v>42036</v>
      </c>
      <c r="G906" s="10">
        <v>45323</v>
      </c>
      <c r="H906" s="11">
        <v>10</v>
      </c>
      <c r="I906" s="20" t="s">
        <v>238</v>
      </c>
      <c r="J906" s="11" t="s">
        <v>240</v>
      </c>
      <c r="K906" s="11" t="s">
        <v>4263</v>
      </c>
      <c r="L906" s="11">
        <v>2</v>
      </c>
    </row>
    <row r="907" spans="1:12">
      <c r="A907" s="11" t="s">
        <v>1552</v>
      </c>
      <c r="D907" s="11" t="s">
        <v>239</v>
      </c>
      <c r="E907" s="19" t="s">
        <v>1781</v>
      </c>
      <c r="F907" s="10">
        <v>42036</v>
      </c>
      <c r="G907" s="10">
        <v>45323</v>
      </c>
      <c r="H907" s="11">
        <v>10</v>
      </c>
      <c r="I907" s="20" t="s">
        <v>238</v>
      </c>
      <c r="J907" s="11" t="s">
        <v>240</v>
      </c>
      <c r="K907" s="11" t="s">
        <v>4263</v>
      </c>
      <c r="L907" s="11">
        <v>2</v>
      </c>
    </row>
    <row r="908" spans="1:12">
      <c r="A908" s="11" t="s">
        <v>1553</v>
      </c>
      <c r="D908" s="11" t="s">
        <v>239</v>
      </c>
      <c r="E908" s="19" t="s">
        <v>1782</v>
      </c>
      <c r="F908" s="10">
        <v>42036</v>
      </c>
      <c r="G908" s="10">
        <v>45323</v>
      </c>
      <c r="H908" s="11">
        <v>10</v>
      </c>
      <c r="I908" s="20" t="s">
        <v>238</v>
      </c>
      <c r="J908" s="11" t="s">
        <v>240</v>
      </c>
      <c r="K908" s="11" t="s">
        <v>4263</v>
      </c>
      <c r="L908" s="11">
        <v>2</v>
      </c>
    </row>
    <row r="909" spans="1:12">
      <c r="A909" s="11" t="s">
        <v>1554</v>
      </c>
      <c r="D909" s="11" t="s">
        <v>239</v>
      </c>
      <c r="E909" s="19" t="s">
        <v>1783</v>
      </c>
      <c r="F909" s="10">
        <v>42036</v>
      </c>
      <c r="G909" s="10">
        <v>45323</v>
      </c>
      <c r="H909" s="11">
        <v>10</v>
      </c>
      <c r="I909" s="20" t="s">
        <v>238</v>
      </c>
      <c r="J909" s="11" t="s">
        <v>240</v>
      </c>
      <c r="K909" s="11" t="s">
        <v>4263</v>
      </c>
      <c r="L909" s="11">
        <v>2</v>
      </c>
    </row>
    <row r="910" spans="1:12">
      <c r="A910" s="11" t="s">
        <v>1555</v>
      </c>
      <c r="D910" s="11" t="s">
        <v>239</v>
      </c>
      <c r="E910" s="19" t="s">
        <v>1784</v>
      </c>
      <c r="F910" s="10">
        <v>42036</v>
      </c>
      <c r="G910" s="10">
        <v>45323</v>
      </c>
      <c r="H910" s="11">
        <v>10</v>
      </c>
      <c r="I910" s="20" t="s">
        <v>238</v>
      </c>
      <c r="J910" s="11" t="s">
        <v>240</v>
      </c>
      <c r="K910" s="11" t="s">
        <v>4263</v>
      </c>
      <c r="L910" s="11">
        <v>2</v>
      </c>
    </row>
    <row r="911" spans="1:12">
      <c r="A911" s="11" t="s">
        <v>1556</v>
      </c>
      <c r="D911" s="11" t="s">
        <v>239</v>
      </c>
      <c r="E911" s="19" t="s">
        <v>1785</v>
      </c>
      <c r="F911" s="10">
        <v>42036</v>
      </c>
      <c r="G911" s="10">
        <v>45323</v>
      </c>
      <c r="H911" s="11">
        <v>10</v>
      </c>
      <c r="I911" s="20" t="s">
        <v>238</v>
      </c>
      <c r="J911" s="11" t="s">
        <v>240</v>
      </c>
      <c r="K911" s="11" t="s">
        <v>4263</v>
      </c>
      <c r="L911" s="11">
        <v>2</v>
      </c>
    </row>
    <row r="912" spans="1:12">
      <c r="A912" s="11" t="s">
        <v>1557</v>
      </c>
      <c r="D912" s="11" t="s">
        <v>239</v>
      </c>
      <c r="E912" s="19" t="s">
        <v>1786</v>
      </c>
      <c r="F912" s="10">
        <v>42036</v>
      </c>
      <c r="G912" s="10">
        <v>45323</v>
      </c>
      <c r="H912" s="11">
        <v>10</v>
      </c>
      <c r="I912" s="20" t="s">
        <v>238</v>
      </c>
      <c r="J912" s="11" t="s">
        <v>240</v>
      </c>
      <c r="K912" s="11" t="s">
        <v>4263</v>
      </c>
      <c r="L912" s="11">
        <v>2</v>
      </c>
    </row>
    <row r="913" spans="1:12">
      <c r="A913" s="11" t="s">
        <v>1558</v>
      </c>
      <c r="D913" s="11" t="s">
        <v>239</v>
      </c>
      <c r="E913" s="19" t="s">
        <v>1787</v>
      </c>
      <c r="F913" s="10">
        <v>42036</v>
      </c>
      <c r="G913" s="10">
        <v>45323</v>
      </c>
      <c r="H913" s="11">
        <v>10</v>
      </c>
      <c r="I913" s="20" t="s">
        <v>238</v>
      </c>
      <c r="J913" s="11" t="s">
        <v>240</v>
      </c>
      <c r="K913" s="11" t="s">
        <v>4263</v>
      </c>
      <c r="L913" s="11">
        <v>2</v>
      </c>
    </row>
    <row r="914" spans="1:12">
      <c r="A914" s="11" t="s">
        <v>1559</v>
      </c>
      <c r="D914" s="11" t="s">
        <v>239</v>
      </c>
      <c r="E914" s="19" t="s">
        <v>1788</v>
      </c>
      <c r="F914" s="10">
        <v>42036</v>
      </c>
      <c r="G914" s="10">
        <v>45323</v>
      </c>
      <c r="H914" s="11">
        <v>10</v>
      </c>
      <c r="I914" s="20" t="s">
        <v>238</v>
      </c>
      <c r="J914" s="11" t="s">
        <v>240</v>
      </c>
      <c r="K914" s="11" t="s">
        <v>4263</v>
      </c>
      <c r="L914" s="11">
        <v>2</v>
      </c>
    </row>
    <row r="915" spans="1:12">
      <c r="A915" s="11" t="s">
        <v>1560</v>
      </c>
      <c r="D915" s="11" t="s">
        <v>239</v>
      </c>
      <c r="E915" s="19" t="s">
        <v>1789</v>
      </c>
      <c r="F915" s="10">
        <v>42036</v>
      </c>
      <c r="G915" s="10">
        <v>45323</v>
      </c>
      <c r="H915" s="11">
        <v>10</v>
      </c>
      <c r="I915" s="20" t="s">
        <v>238</v>
      </c>
      <c r="J915" s="11" t="s">
        <v>240</v>
      </c>
      <c r="K915" s="11" t="s">
        <v>4263</v>
      </c>
      <c r="L915" s="11">
        <v>2</v>
      </c>
    </row>
    <row r="916" spans="1:12">
      <c r="A916" s="11" t="s">
        <v>1561</v>
      </c>
      <c r="D916" s="11" t="s">
        <v>239</v>
      </c>
      <c r="E916" s="19" t="s">
        <v>1790</v>
      </c>
      <c r="F916" s="10">
        <v>42036</v>
      </c>
      <c r="G916" s="10">
        <v>45323</v>
      </c>
      <c r="H916" s="11">
        <v>10</v>
      </c>
      <c r="I916" s="20" t="s">
        <v>238</v>
      </c>
      <c r="J916" s="11" t="s">
        <v>240</v>
      </c>
      <c r="K916" s="11" t="s">
        <v>4263</v>
      </c>
      <c r="L916" s="11">
        <v>2</v>
      </c>
    </row>
    <row r="917" spans="1:12">
      <c r="A917" s="11" t="s">
        <v>1562</v>
      </c>
      <c r="D917" s="11" t="s">
        <v>239</v>
      </c>
      <c r="E917" s="19" t="s">
        <v>1791</v>
      </c>
      <c r="F917" s="10">
        <v>42036</v>
      </c>
      <c r="G917" s="10">
        <v>45323</v>
      </c>
      <c r="H917" s="11">
        <v>10</v>
      </c>
      <c r="I917" s="20" t="s">
        <v>238</v>
      </c>
      <c r="J917" s="11" t="s">
        <v>240</v>
      </c>
      <c r="K917" s="11" t="s">
        <v>4263</v>
      </c>
      <c r="L917" s="11">
        <v>2</v>
      </c>
    </row>
    <row r="918" spans="1:12">
      <c r="A918" s="11" t="s">
        <v>1563</v>
      </c>
      <c r="D918" s="11" t="s">
        <v>239</v>
      </c>
      <c r="E918" s="19" t="s">
        <v>1792</v>
      </c>
      <c r="F918" s="10">
        <v>42036</v>
      </c>
      <c r="G918" s="10">
        <v>45323</v>
      </c>
      <c r="H918" s="11">
        <v>10</v>
      </c>
      <c r="I918" s="20" t="s">
        <v>238</v>
      </c>
      <c r="J918" s="11" t="s">
        <v>240</v>
      </c>
      <c r="K918" s="11" t="s">
        <v>4263</v>
      </c>
      <c r="L918" s="11">
        <v>2</v>
      </c>
    </row>
    <row r="919" spans="1:12">
      <c r="A919" s="11" t="s">
        <v>1564</v>
      </c>
      <c r="D919" s="11" t="s">
        <v>239</v>
      </c>
      <c r="E919" s="19" t="s">
        <v>1793</v>
      </c>
      <c r="F919" s="10">
        <v>42036</v>
      </c>
      <c r="G919" s="10">
        <v>45323</v>
      </c>
      <c r="H919" s="11">
        <v>10</v>
      </c>
      <c r="I919" s="20" t="s">
        <v>238</v>
      </c>
      <c r="J919" s="11" t="s">
        <v>240</v>
      </c>
      <c r="K919" s="11" t="s">
        <v>4263</v>
      </c>
      <c r="L919" s="11">
        <v>2</v>
      </c>
    </row>
    <row r="920" spans="1:12">
      <c r="A920" s="11" t="s">
        <v>1565</v>
      </c>
      <c r="D920" s="11" t="s">
        <v>239</v>
      </c>
      <c r="E920" s="19" t="s">
        <v>1794</v>
      </c>
      <c r="F920" s="10">
        <v>42036</v>
      </c>
      <c r="G920" s="10">
        <v>45323</v>
      </c>
      <c r="H920" s="11">
        <v>10</v>
      </c>
      <c r="I920" s="20" t="s">
        <v>238</v>
      </c>
      <c r="J920" s="11" t="s">
        <v>240</v>
      </c>
      <c r="K920" s="11" t="s">
        <v>4263</v>
      </c>
      <c r="L920" s="11">
        <v>2</v>
      </c>
    </row>
    <row r="921" spans="1:12">
      <c r="A921" s="11" t="s">
        <v>1566</v>
      </c>
      <c r="D921" s="11" t="s">
        <v>239</v>
      </c>
      <c r="E921" s="19" t="s">
        <v>1795</v>
      </c>
      <c r="F921" s="10">
        <v>42036</v>
      </c>
      <c r="G921" s="10">
        <v>45323</v>
      </c>
      <c r="H921" s="11">
        <v>10</v>
      </c>
      <c r="I921" s="20" t="s">
        <v>238</v>
      </c>
      <c r="J921" s="11" t="s">
        <v>240</v>
      </c>
      <c r="K921" s="11" t="s">
        <v>4263</v>
      </c>
      <c r="L921" s="11">
        <v>2</v>
      </c>
    </row>
    <row r="922" spans="1:12">
      <c r="A922" s="11" t="s">
        <v>1567</v>
      </c>
      <c r="D922" s="11" t="s">
        <v>239</v>
      </c>
      <c r="E922" s="19" t="s">
        <v>1796</v>
      </c>
      <c r="F922" s="10">
        <v>42036</v>
      </c>
      <c r="G922" s="10">
        <v>45323</v>
      </c>
      <c r="H922" s="11">
        <v>10</v>
      </c>
      <c r="I922" s="20" t="s">
        <v>238</v>
      </c>
      <c r="J922" s="11" t="s">
        <v>240</v>
      </c>
      <c r="K922" s="11" t="s">
        <v>4263</v>
      </c>
      <c r="L922" s="11">
        <v>2</v>
      </c>
    </row>
    <row r="923" spans="1:12">
      <c r="A923" s="11" t="s">
        <v>1568</v>
      </c>
      <c r="D923" s="11" t="s">
        <v>239</v>
      </c>
      <c r="E923" s="19" t="s">
        <v>1797</v>
      </c>
      <c r="F923" s="10">
        <v>42036</v>
      </c>
      <c r="G923" s="10">
        <v>45323</v>
      </c>
      <c r="H923" s="11">
        <v>10</v>
      </c>
      <c r="I923" s="20" t="s">
        <v>238</v>
      </c>
      <c r="J923" s="11" t="s">
        <v>240</v>
      </c>
      <c r="K923" s="11" t="s">
        <v>4263</v>
      </c>
      <c r="L923" s="11">
        <v>2</v>
      </c>
    </row>
    <row r="924" spans="1:12">
      <c r="A924" s="11" t="s">
        <v>1569</v>
      </c>
      <c r="D924" s="11" t="s">
        <v>239</v>
      </c>
      <c r="E924" s="19" t="s">
        <v>1798</v>
      </c>
      <c r="F924" s="10">
        <v>42036</v>
      </c>
      <c r="G924" s="10">
        <v>45323</v>
      </c>
      <c r="H924" s="11">
        <v>10</v>
      </c>
      <c r="I924" s="20" t="s">
        <v>238</v>
      </c>
      <c r="J924" s="11" t="s">
        <v>240</v>
      </c>
      <c r="K924" s="11" t="s">
        <v>4263</v>
      </c>
      <c r="L924" s="11">
        <v>2</v>
      </c>
    </row>
    <row r="925" spans="1:12">
      <c r="A925" s="11" t="s">
        <v>1570</v>
      </c>
      <c r="D925" s="11" t="s">
        <v>239</v>
      </c>
      <c r="E925" s="19" t="s">
        <v>1799</v>
      </c>
      <c r="F925" s="10">
        <v>42036</v>
      </c>
      <c r="G925" s="10">
        <v>45323</v>
      </c>
      <c r="H925" s="11">
        <v>10</v>
      </c>
      <c r="I925" s="20" t="s">
        <v>238</v>
      </c>
      <c r="J925" s="11" t="s">
        <v>240</v>
      </c>
      <c r="K925" s="11" t="s">
        <v>4263</v>
      </c>
      <c r="L925" s="11">
        <v>2</v>
      </c>
    </row>
    <row r="926" spans="1:12">
      <c r="A926" s="11" t="s">
        <v>1571</v>
      </c>
      <c r="D926" s="11" t="s">
        <v>239</v>
      </c>
      <c r="E926" s="19" t="s">
        <v>1800</v>
      </c>
      <c r="F926" s="10">
        <v>42036</v>
      </c>
      <c r="G926" s="10">
        <v>45323</v>
      </c>
      <c r="H926" s="11">
        <v>10</v>
      </c>
      <c r="I926" s="20" t="s">
        <v>238</v>
      </c>
      <c r="J926" s="11" t="s">
        <v>240</v>
      </c>
      <c r="K926" s="11" t="s">
        <v>4263</v>
      </c>
      <c r="L926" s="11">
        <v>2</v>
      </c>
    </row>
    <row r="927" spans="1:12">
      <c r="A927" s="11" t="s">
        <v>1572</v>
      </c>
      <c r="D927" s="11" t="s">
        <v>239</v>
      </c>
      <c r="E927" s="19" t="s">
        <v>1801</v>
      </c>
      <c r="F927" s="10">
        <v>42036</v>
      </c>
      <c r="G927" s="10">
        <v>45323</v>
      </c>
      <c r="H927" s="11">
        <v>10</v>
      </c>
      <c r="I927" s="20" t="s">
        <v>238</v>
      </c>
      <c r="J927" s="11" t="s">
        <v>240</v>
      </c>
      <c r="K927" s="11" t="s">
        <v>4263</v>
      </c>
      <c r="L927" s="11">
        <v>2</v>
      </c>
    </row>
    <row r="928" spans="1:12">
      <c r="A928" s="11" t="s">
        <v>1573</v>
      </c>
      <c r="D928" s="11" t="s">
        <v>239</v>
      </c>
      <c r="E928" s="19" t="s">
        <v>1802</v>
      </c>
      <c r="F928" s="10">
        <v>42036</v>
      </c>
      <c r="G928" s="10">
        <v>45323</v>
      </c>
      <c r="H928" s="11">
        <v>10</v>
      </c>
      <c r="I928" s="20" t="s">
        <v>238</v>
      </c>
      <c r="J928" s="11" t="s">
        <v>240</v>
      </c>
      <c r="K928" s="11" t="s">
        <v>4263</v>
      </c>
      <c r="L928" s="11">
        <v>2</v>
      </c>
    </row>
    <row r="929" spans="1:12">
      <c r="A929" s="11" t="s">
        <v>1574</v>
      </c>
      <c r="D929" s="11" t="s">
        <v>239</v>
      </c>
      <c r="E929" s="19" t="s">
        <v>1803</v>
      </c>
      <c r="F929" s="10">
        <v>42036</v>
      </c>
      <c r="G929" s="10">
        <v>45323</v>
      </c>
      <c r="H929" s="11">
        <v>10</v>
      </c>
      <c r="I929" s="20" t="s">
        <v>238</v>
      </c>
      <c r="J929" s="11" t="s">
        <v>240</v>
      </c>
      <c r="K929" s="11" t="s">
        <v>4263</v>
      </c>
      <c r="L929" s="11">
        <v>2</v>
      </c>
    </row>
    <row r="930" spans="1:12">
      <c r="A930" s="11" t="s">
        <v>1575</v>
      </c>
      <c r="D930" s="11" t="s">
        <v>239</v>
      </c>
      <c r="E930" s="19" t="s">
        <v>1804</v>
      </c>
      <c r="F930" s="10">
        <v>42036</v>
      </c>
      <c r="G930" s="10">
        <v>45323</v>
      </c>
      <c r="H930" s="11">
        <v>10</v>
      </c>
      <c r="I930" s="20" t="s">
        <v>238</v>
      </c>
      <c r="J930" s="11" t="s">
        <v>240</v>
      </c>
      <c r="K930" s="11" t="s">
        <v>4263</v>
      </c>
      <c r="L930" s="11">
        <v>2</v>
      </c>
    </row>
    <row r="931" spans="1:12">
      <c r="A931" s="11" t="s">
        <v>1576</v>
      </c>
      <c r="D931" s="11" t="s">
        <v>239</v>
      </c>
      <c r="E931" s="19" t="s">
        <v>1805</v>
      </c>
      <c r="F931" s="10">
        <v>42036</v>
      </c>
      <c r="G931" s="10">
        <v>45323</v>
      </c>
      <c r="H931" s="11">
        <v>10</v>
      </c>
      <c r="I931" s="20" t="s">
        <v>238</v>
      </c>
      <c r="J931" s="11" t="s">
        <v>240</v>
      </c>
      <c r="K931" s="11" t="s">
        <v>4263</v>
      </c>
      <c r="L931" s="11">
        <v>2</v>
      </c>
    </row>
    <row r="932" spans="1:12">
      <c r="A932" s="11" t="s">
        <v>1577</v>
      </c>
      <c r="D932" s="11" t="s">
        <v>239</v>
      </c>
      <c r="E932" s="19" t="s">
        <v>1806</v>
      </c>
      <c r="F932" s="10">
        <v>42036</v>
      </c>
      <c r="G932" s="10">
        <v>45323</v>
      </c>
      <c r="H932" s="11">
        <v>10</v>
      </c>
      <c r="I932" s="20" t="s">
        <v>238</v>
      </c>
      <c r="J932" s="11" t="s">
        <v>240</v>
      </c>
      <c r="K932" s="11" t="s">
        <v>4263</v>
      </c>
      <c r="L932" s="11">
        <v>2</v>
      </c>
    </row>
    <row r="933" spans="1:12">
      <c r="A933" s="11" t="s">
        <v>1578</v>
      </c>
      <c r="D933" s="11" t="s">
        <v>239</v>
      </c>
      <c r="E933" s="19" t="s">
        <v>1807</v>
      </c>
      <c r="F933" s="10">
        <v>42036</v>
      </c>
      <c r="G933" s="10">
        <v>45323</v>
      </c>
      <c r="H933" s="11">
        <v>10</v>
      </c>
      <c r="I933" s="20" t="s">
        <v>238</v>
      </c>
      <c r="J933" s="11" t="s">
        <v>240</v>
      </c>
      <c r="K933" s="11" t="s">
        <v>4263</v>
      </c>
      <c r="L933" s="11">
        <v>2</v>
      </c>
    </row>
    <row r="934" spans="1:12">
      <c r="A934" s="11" t="s">
        <v>1579</v>
      </c>
      <c r="D934" s="11" t="s">
        <v>239</v>
      </c>
      <c r="E934" s="19" t="s">
        <v>1808</v>
      </c>
      <c r="F934" s="10">
        <v>42036</v>
      </c>
      <c r="G934" s="10">
        <v>45323</v>
      </c>
      <c r="H934" s="11">
        <v>10</v>
      </c>
      <c r="I934" s="20" t="s">
        <v>238</v>
      </c>
      <c r="J934" s="11" t="s">
        <v>240</v>
      </c>
      <c r="K934" s="11" t="s">
        <v>4263</v>
      </c>
      <c r="L934" s="11">
        <v>2</v>
      </c>
    </row>
    <row r="935" spans="1:12">
      <c r="A935" s="11" t="s">
        <v>1580</v>
      </c>
      <c r="D935" s="11" t="s">
        <v>239</v>
      </c>
      <c r="E935" s="19" t="s">
        <v>1809</v>
      </c>
      <c r="F935" s="10">
        <v>42036</v>
      </c>
      <c r="G935" s="10">
        <v>45323</v>
      </c>
      <c r="H935" s="11">
        <v>10</v>
      </c>
      <c r="I935" s="20" t="s">
        <v>238</v>
      </c>
      <c r="J935" s="11" t="s">
        <v>240</v>
      </c>
      <c r="K935" s="11" t="s">
        <v>4263</v>
      </c>
      <c r="L935" s="11">
        <v>2</v>
      </c>
    </row>
    <row r="936" spans="1:12">
      <c r="A936" s="11" t="s">
        <v>1581</v>
      </c>
      <c r="D936" s="11" t="s">
        <v>239</v>
      </c>
      <c r="E936" s="19" t="s">
        <v>1810</v>
      </c>
      <c r="F936" s="10">
        <v>42036</v>
      </c>
      <c r="G936" s="10">
        <v>45323</v>
      </c>
      <c r="H936" s="11">
        <v>10</v>
      </c>
      <c r="I936" s="20" t="s">
        <v>238</v>
      </c>
      <c r="J936" s="11" t="s">
        <v>240</v>
      </c>
      <c r="K936" s="11" t="s">
        <v>4263</v>
      </c>
      <c r="L936" s="11">
        <v>2</v>
      </c>
    </row>
    <row r="937" spans="1:12">
      <c r="A937" s="11" t="s">
        <v>1582</v>
      </c>
      <c r="D937" s="11" t="s">
        <v>239</v>
      </c>
      <c r="E937" s="19" t="s">
        <v>1811</v>
      </c>
      <c r="F937" s="10">
        <v>42036</v>
      </c>
      <c r="G937" s="10">
        <v>45323</v>
      </c>
      <c r="H937" s="11">
        <v>10</v>
      </c>
      <c r="I937" s="20" t="s">
        <v>238</v>
      </c>
      <c r="J937" s="11" t="s">
        <v>240</v>
      </c>
      <c r="K937" s="11" t="s">
        <v>4263</v>
      </c>
      <c r="L937" s="11">
        <v>2</v>
      </c>
    </row>
    <row r="938" spans="1:12">
      <c r="A938" s="11" t="s">
        <v>1583</v>
      </c>
      <c r="D938" s="11" t="s">
        <v>239</v>
      </c>
      <c r="E938" s="19" t="s">
        <v>1812</v>
      </c>
      <c r="F938" s="10">
        <v>42036</v>
      </c>
      <c r="G938" s="10">
        <v>45323</v>
      </c>
      <c r="H938" s="11">
        <v>10</v>
      </c>
      <c r="I938" s="20" t="s">
        <v>238</v>
      </c>
      <c r="J938" s="11" t="s">
        <v>240</v>
      </c>
      <c r="K938" s="11" t="s">
        <v>4263</v>
      </c>
      <c r="L938" s="11">
        <v>2</v>
      </c>
    </row>
    <row r="939" spans="1:12">
      <c r="A939" s="11" t="s">
        <v>1584</v>
      </c>
      <c r="D939" s="11" t="s">
        <v>239</v>
      </c>
      <c r="E939" s="19" t="s">
        <v>1813</v>
      </c>
      <c r="F939" s="10">
        <v>42036</v>
      </c>
      <c r="G939" s="10">
        <v>45323</v>
      </c>
      <c r="H939" s="11">
        <v>10</v>
      </c>
      <c r="I939" s="20" t="s">
        <v>238</v>
      </c>
      <c r="J939" s="11" t="s">
        <v>240</v>
      </c>
      <c r="K939" s="11" t="s">
        <v>4263</v>
      </c>
      <c r="L939" s="11">
        <v>2</v>
      </c>
    </row>
    <row r="940" spans="1:12">
      <c r="A940" s="11" t="s">
        <v>1585</v>
      </c>
      <c r="D940" s="11" t="s">
        <v>239</v>
      </c>
      <c r="E940" s="19" t="s">
        <v>1814</v>
      </c>
      <c r="F940" s="10">
        <v>42036</v>
      </c>
      <c r="G940" s="10">
        <v>45323</v>
      </c>
      <c r="H940" s="11">
        <v>10</v>
      </c>
      <c r="I940" s="20" t="s">
        <v>238</v>
      </c>
      <c r="J940" s="11" t="s">
        <v>240</v>
      </c>
      <c r="K940" s="11" t="s">
        <v>4263</v>
      </c>
      <c r="L940" s="11">
        <v>2</v>
      </c>
    </row>
    <row r="941" spans="1:12">
      <c r="A941" s="11" t="s">
        <v>1586</v>
      </c>
      <c r="D941" s="11" t="s">
        <v>239</v>
      </c>
      <c r="E941" s="19" t="s">
        <v>1815</v>
      </c>
      <c r="F941" s="10">
        <v>42036</v>
      </c>
      <c r="G941" s="10">
        <v>45323</v>
      </c>
      <c r="H941" s="11">
        <v>10</v>
      </c>
      <c r="I941" s="20" t="s">
        <v>238</v>
      </c>
      <c r="J941" s="11" t="s">
        <v>240</v>
      </c>
      <c r="K941" s="11" t="s">
        <v>4263</v>
      </c>
      <c r="L941" s="11">
        <v>2</v>
      </c>
    </row>
    <row r="942" spans="1:12">
      <c r="A942" s="11" t="s">
        <v>1587</v>
      </c>
      <c r="D942" s="11" t="s">
        <v>239</v>
      </c>
      <c r="E942" s="19" t="s">
        <v>1816</v>
      </c>
      <c r="F942" s="10">
        <v>42036</v>
      </c>
      <c r="G942" s="10">
        <v>45323</v>
      </c>
      <c r="H942" s="11">
        <v>10</v>
      </c>
      <c r="I942" s="20" t="s">
        <v>238</v>
      </c>
      <c r="J942" s="11" t="s">
        <v>240</v>
      </c>
      <c r="K942" s="11" t="s">
        <v>4263</v>
      </c>
      <c r="L942" s="11">
        <v>2</v>
      </c>
    </row>
    <row r="943" spans="1:12">
      <c r="A943" s="11" t="s">
        <v>1588</v>
      </c>
      <c r="D943" s="11" t="s">
        <v>239</v>
      </c>
      <c r="E943" s="19" t="s">
        <v>1817</v>
      </c>
      <c r="F943" s="10">
        <v>42036</v>
      </c>
      <c r="G943" s="10">
        <v>45323</v>
      </c>
      <c r="H943" s="11">
        <v>10</v>
      </c>
      <c r="I943" s="20" t="s">
        <v>238</v>
      </c>
      <c r="J943" s="11" t="s">
        <v>240</v>
      </c>
      <c r="K943" s="11" t="s">
        <v>4263</v>
      </c>
      <c r="L943" s="11">
        <v>2</v>
      </c>
    </row>
    <row r="944" spans="1:12">
      <c r="A944" s="11" t="s">
        <v>1589</v>
      </c>
      <c r="D944" s="11" t="s">
        <v>239</v>
      </c>
      <c r="E944" s="19" t="s">
        <v>1818</v>
      </c>
      <c r="F944" s="10">
        <v>42036</v>
      </c>
      <c r="G944" s="10">
        <v>45323</v>
      </c>
      <c r="H944" s="11">
        <v>10</v>
      </c>
      <c r="I944" s="20" t="s">
        <v>238</v>
      </c>
      <c r="J944" s="11" t="s">
        <v>240</v>
      </c>
      <c r="K944" s="11" t="s">
        <v>4263</v>
      </c>
      <c r="L944" s="11">
        <v>2</v>
      </c>
    </row>
    <row r="945" spans="1:12">
      <c r="A945" s="11" t="s">
        <v>1590</v>
      </c>
      <c r="D945" s="11" t="s">
        <v>239</v>
      </c>
      <c r="E945" s="19" t="s">
        <v>1819</v>
      </c>
      <c r="F945" s="10">
        <v>42036</v>
      </c>
      <c r="G945" s="10">
        <v>45323</v>
      </c>
      <c r="H945" s="11">
        <v>10</v>
      </c>
      <c r="I945" s="20" t="s">
        <v>238</v>
      </c>
      <c r="J945" s="11" t="s">
        <v>240</v>
      </c>
      <c r="K945" s="11" t="s">
        <v>4263</v>
      </c>
      <c r="L945" s="11">
        <v>2</v>
      </c>
    </row>
    <row r="946" spans="1:12">
      <c r="A946" s="11" t="s">
        <v>1591</v>
      </c>
      <c r="D946" s="11" t="s">
        <v>239</v>
      </c>
      <c r="E946" s="19" t="s">
        <v>1820</v>
      </c>
      <c r="F946" s="10">
        <v>42036</v>
      </c>
      <c r="G946" s="10">
        <v>45323</v>
      </c>
      <c r="H946" s="11">
        <v>10</v>
      </c>
      <c r="I946" s="20" t="s">
        <v>238</v>
      </c>
      <c r="J946" s="11" t="s">
        <v>240</v>
      </c>
      <c r="K946" s="11" t="s">
        <v>4263</v>
      </c>
      <c r="L946" s="11">
        <v>2</v>
      </c>
    </row>
    <row r="947" spans="1:12">
      <c r="A947" s="11" t="s">
        <v>1592</v>
      </c>
      <c r="D947" s="11" t="s">
        <v>239</v>
      </c>
      <c r="E947" s="19" t="s">
        <v>1821</v>
      </c>
      <c r="F947" s="10">
        <v>42036</v>
      </c>
      <c r="G947" s="10">
        <v>45323</v>
      </c>
      <c r="H947" s="11">
        <v>10</v>
      </c>
      <c r="I947" s="20" t="s">
        <v>238</v>
      </c>
      <c r="J947" s="11" t="s">
        <v>240</v>
      </c>
      <c r="K947" s="11" t="s">
        <v>4263</v>
      </c>
      <c r="L947" s="11">
        <v>2</v>
      </c>
    </row>
    <row r="948" spans="1:12">
      <c r="A948" s="11" t="s">
        <v>1593</v>
      </c>
      <c r="D948" s="11" t="s">
        <v>239</v>
      </c>
      <c r="E948" s="19" t="s">
        <v>1822</v>
      </c>
      <c r="F948" s="10">
        <v>42036</v>
      </c>
      <c r="G948" s="10">
        <v>45323</v>
      </c>
      <c r="H948" s="11">
        <v>10</v>
      </c>
      <c r="I948" s="20" t="s">
        <v>238</v>
      </c>
      <c r="J948" s="11" t="s">
        <v>240</v>
      </c>
      <c r="K948" s="11" t="s">
        <v>4263</v>
      </c>
      <c r="L948" s="11">
        <v>2</v>
      </c>
    </row>
    <row r="949" spans="1:12">
      <c r="A949" s="11" t="s">
        <v>1594</v>
      </c>
      <c r="D949" s="11" t="s">
        <v>239</v>
      </c>
      <c r="E949" s="19" t="s">
        <v>1823</v>
      </c>
      <c r="F949" s="10">
        <v>42036</v>
      </c>
      <c r="G949" s="10">
        <v>45323</v>
      </c>
      <c r="H949" s="11">
        <v>10</v>
      </c>
      <c r="I949" s="20" t="s">
        <v>238</v>
      </c>
      <c r="J949" s="11" t="s">
        <v>240</v>
      </c>
      <c r="K949" s="11" t="s">
        <v>4263</v>
      </c>
      <c r="L949" s="11">
        <v>2</v>
      </c>
    </row>
    <row r="950" spans="1:12">
      <c r="A950" s="11" t="s">
        <v>1595</v>
      </c>
      <c r="D950" s="11" t="s">
        <v>239</v>
      </c>
      <c r="E950" s="19" t="s">
        <v>1824</v>
      </c>
      <c r="F950" s="10">
        <v>42036</v>
      </c>
      <c r="G950" s="10">
        <v>45323</v>
      </c>
      <c r="H950" s="11">
        <v>10</v>
      </c>
      <c r="I950" s="20" t="s">
        <v>238</v>
      </c>
      <c r="J950" s="11" t="s">
        <v>240</v>
      </c>
      <c r="K950" s="11" t="s">
        <v>4263</v>
      </c>
      <c r="L950" s="11">
        <v>2</v>
      </c>
    </row>
    <row r="951" spans="1:12">
      <c r="A951" s="11" t="s">
        <v>1596</v>
      </c>
      <c r="D951" s="11" t="s">
        <v>239</v>
      </c>
      <c r="E951" s="19" t="s">
        <v>1825</v>
      </c>
      <c r="F951" s="10">
        <v>42036</v>
      </c>
      <c r="G951" s="10">
        <v>45323</v>
      </c>
      <c r="H951" s="11">
        <v>10</v>
      </c>
      <c r="I951" s="20" t="s">
        <v>238</v>
      </c>
      <c r="J951" s="11" t="s">
        <v>240</v>
      </c>
      <c r="K951" s="11" t="s">
        <v>4263</v>
      </c>
      <c r="L951" s="11">
        <v>2</v>
      </c>
    </row>
    <row r="952" spans="1:12">
      <c r="A952" s="11" t="s">
        <v>1597</v>
      </c>
      <c r="D952" s="11" t="s">
        <v>239</v>
      </c>
      <c r="E952" s="19" t="s">
        <v>1826</v>
      </c>
      <c r="F952" s="10">
        <v>42036</v>
      </c>
      <c r="G952" s="10">
        <v>45323</v>
      </c>
      <c r="H952" s="11">
        <v>10</v>
      </c>
      <c r="I952" s="20" t="s">
        <v>238</v>
      </c>
      <c r="J952" s="11" t="s">
        <v>240</v>
      </c>
      <c r="K952" s="11" t="s">
        <v>4263</v>
      </c>
      <c r="L952" s="11">
        <v>2</v>
      </c>
    </row>
    <row r="953" spans="1:12">
      <c r="A953" s="11" t="s">
        <v>1598</v>
      </c>
      <c r="D953" s="11" t="s">
        <v>239</v>
      </c>
      <c r="E953" s="19" t="s">
        <v>1827</v>
      </c>
      <c r="F953" s="10">
        <v>42036</v>
      </c>
      <c r="G953" s="10">
        <v>45323</v>
      </c>
      <c r="H953" s="11">
        <v>10</v>
      </c>
      <c r="I953" s="20" t="s">
        <v>238</v>
      </c>
      <c r="J953" s="11" t="s">
        <v>240</v>
      </c>
      <c r="K953" s="11" t="s">
        <v>4263</v>
      </c>
      <c r="L953" s="11">
        <v>2</v>
      </c>
    </row>
    <row r="954" spans="1:12">
      <c r="A954" s="11" t="s">
        <v>1599</v>
      </c>
      <c r="D954" s="11" t="s">
        <v>239</v>
      </c>
      <c r="E954" s="19" t="s">
        <v>1828</v>
      </c>
      <c r="F954" s="10">
        <v>42036</v>
      </c>
      <c r="G954" s="10">
        <v>45323</v>
      </c>
      <c r="H954" s="11">
        <v>10</v>
      </c>
      <c r="I954" s="20" t="s">
        <v>238</v>
      </c>
      <c r="J954" s="11" t="s">
        <v>240</v>
      </c>
      <c r="K954" s="11" t="s">
        <v>4263</v>
      </c>
      <c r="L954" s="11">
        <v>2</v>
      </c>
    </row>
    <row r="955" spans="1:12">
      <c r="A955" s="11" t="s">
        <v>1600</v>
      </c>
      <c r="D955" s="11" t="s">
        <v>239</v>
      </c>
      <c r="E955" s="19" t="s">
        <v>1829</v>
      </c>
      <c r="F955" s="10">
        <v>42036</v>
      </c>
      <c r="G955" s="10">
        <v>45323</v>
      </c>
      <c r="H955" s="11">
        <v>10</v>
      </c>
      <c r="I955" s="20" t="s">
        <v>238</v>
      </c>
      <c r="J955" s="11" t="s">
        <v>240</v>
      </c>
      <c r="K955" s="11" t="s">
        <v>4263</v>
      </c>
      <c r="L955" s="11">
        <v>2</v>
      </c>
    </row>
    <row r="956" spans="1:12">
      <c r="A956" s="11" t="s">
        <v>1601</v>
      </c>
      <c r="D956" s="11" t="s">
        <v>239</v>
      </c>
      <c r="E956" s="19" t="s">
        <v>1830</v>
      </c>
      <c r="F956" s="10">
        <v>42036</v>
      </c>
      <c r="G956" s="10">
        <v>45323</v>
      </c>
      <c r="H956" s="11">
        <v>10</v>
      </c>
      <c r="I956" s="20" t="s">
        <v>238</v>
      </c>
      <c r="J956" s="11" t="s">
        <v>240</v>
      </c>
      <c r="K956" s="11" t="s">
        <v>4263</v>
      </c>
      <c r="L956" s="11">
        <v>2</v>
      </c>
    </row>
    <row r="957" spans="1:12">
      <c r="A957" s="11" t="s">
        <v>1602</v>
      </c>
      <c r="D957" s="11" t="s">
        <v>239</v>
      </c>
      <c r="E957" s="19" t="s">
        <v>1831</v>
      </c>
      <c r="F957" s="10">
        <v>42036</v>
      </c>
      <c r="G957" s="10">
        <v>45323</v>
      </c>
      <c r="H957" s="11">
        <v>10</v>
      </c>
      <c r="I957" s="20" t="s">
        <v>238</v>
      </c>
      <c r="J957" s="11" t="s">
        <v>240</v>
      </c>
      <c r="K957" s="11" t="s">
        <v>4263</v>
      </c>
      <c r="L957" s="11">
        <v>2</v>
      </c>
    </row>
    <row r="958" spans="1:12">
      <c r="A958" s="11" t="s">
        <v>1603</v>
      </c>
      <c r="D958" s="11" t="s">
        <v>239</v>
      </c>
      <c r="E958" s="19" t="s">
        <v>1832</v>
      </c>
      <c r="F958" s="10">
        <v>42036</v>
      </c>
      <c r="G958" s="10">
        <v>45323</v>
      </c>
      <c r="H958" s="11">
        <v>10</v>
      </c>
      <c r="I958" s="20" t="s">
        <v>238</v>
      </c>
      <c r="J958" s="11" t="s">
        <v>240</v>
      </c>
      <c r="K958" s="11" t="s">
        <v>4263</v>
      </c>
      <c r="L958" s="11">
        <v>2</v>
      </c>
    </row>
    <row r="959" spans="1:12">
      <c r="A959" s="11" t="s">
        <v>1604</v>
      </c>
      <c r="D959" s="11" t="s">
        <v>239</v>
      </c>
      <c r="E959" s="19" t="s">
        <v>1833</v>
      </c>
      <c r="F959" s="10">
        <v>42036</v>
      </c>
      <c r="G959" s="10">
        <v>45323</v>
      </c>
      <c r="H959" s="11">
        <v>10</v>
      </c>
      <c r="I959" s="20" t="s">
        <v>238</v>
      </c>
      <c r="J959" s="11" t="s">
        <v>240</v>
      </c>
      <c r="K959" s="11" t="s">
        <v>4263</v>
      </c>
      <c r="L959" s="11">
        <v>2</v>
      </c>
    </row>
    <row r="960" spans="1:12">
      <c r="A960" s="11" t="s">
        <v>1545</v>
      </c>
      <c r="D960" s="11" t="s">
        <v>239</v>
      </c>
      <c r="E960" s="19" t="s">
        <v>1834</v>
      </c>
      <c r="F960" s="10">
        <v>42036</v>
      </c>
      <c r="G960" s="10">
        <v>45323</v>
      </c>
      <c r="H960" s="11">
        <v>10</v>
      </c>
      <c r="I960" s="20" t="s">
        <v>238</v>
      </c>
      <c r="J960" s="11" t="s">
        <v>240</v>
      </c>
      <c r="K960" s="11" t="s">
        <v>4263</v>
      </c>
      <c r="L960" s="11">
        <v>2</v>
      </c>
    </row>
    <row r="961" spans="1:12">
      <c r="A961" s="11" t="s">
        <v>1546</v>
      </c>
      <c r="D961" s="11" t="s">
        <v>239</v>
      </c>
      <c r="E961" s="19" t="s">
        <v>1835</v>
      </c>
      <c r="F961" s="10">
        <v>42036</v>
      </c>
      <c r="G961" s="10">
        <v>45323</v>
      </c>
      <c r="H961" s="11">
        <v>10</v>
      </c>
      <c r="I961" s="20" t="s">
        <v>238</v>
      </c>
      <c r="J961" s="11" t="s">
        <v>240</v>
      </c>
      <c r="K961" s="11" t="s">
        <v>4263</v>
      </c>
      <c r="L961" s="11">
        <v>2</v>
      </c>
    </row>
    <row r="962" spans="1:12">
      <c r="A962" s="11" t="s">
        <v>1547</v>
      </c>
      <c r="D962" s="11" t="s">
        <v>239</v>
      </c>
      <c r="E962" s="19" t="s">
        <v>1836</v>
      </c>
      <c r="F962" s="10">
        <v>42036</v>
      </c>
      <c r="G962" s="10">
        <v>45323</v>
      </c>
      <c r="H962" s="11">
        <v>10</v>
      </c>
      <c r="I962" s="20" t="s">
        <v>238</v>
      </c>
      <c r="J962" s="11" t="s">
        <v>240</v>
      </c>
      <c r="K962" s="11" t="s">
        <v>4263</v>
      </c>
      <c r="L962" s="11">
        <v>2</v>
      </c>
    </row>
    <row r="963" spans="1:12">
      <c r="A963" s="11" t="s">
        <v>1548</v>
      </c>
      <c r="D963" s="11" t="s">
        <v>239</v>
      </c>
      <c r="E963" s="19" t="s">
        <v>1837</v>
      </c>
      <c r="F963" s="10">
        <v>42036</v>
      </c>
      <c r="G963" s="10">
        <v>45323</v>
      </c>
      <c r="H963" s="11">
        <v>10</v>
      </c>
      <c r="I963" s="20" t="s">
        <v>238</v>
      </c>
      <c r="J963" s="11" t="s">
        <v>240</v>
      </c>
      <c r="K963" s="11" t="s">
        <v>4263</v>
      </c>
      <c r="L963" s="11">
        <v>2</v>
      </c>
    </row>
    <row r="964" spans="1:12">
      <c r="A964" s="11" t="s">
        <v>1549</v>
      </c>
      <c r="D964" s="11" t="s">
        <v>239</v>
      </c>
      <c r="E964" s="19" t="s">
        <v>1838</v>
      </c>
      <c r="F964" s="10">
        <v>42036</v>
      </c>
      <c r="G964" s="10">
        <v>45323</v>
      </c>
      <c r="H964" s="11">
        <v>10</v>
      </c>
      <c r="I964" s="20" t="s">
        <v>238</v>
      </c>
      <c r="J964" s="11" t="s">
        <v>240</v>
      </c>
      <c r="K964" s="11" t="s">
        <v>4263</v>
      </c>
      <c r="L964" s="11">
        <v>2</v>
      </c>
    </row>
    <row r="965" spans="1:12">
      <c r="A965" s="11" t="s">
        <v>1550</v>
      </c>
      <c r="D965" s="11" t="s">
        <v>239</v>
      </c>
      <c r="E965" s="19" t="s">
        <v>1839</v>
      </c>
      <c r="F965" s="10">
        <v>42036</v>
      </c>
      <c r="G965" s="10">
        <v>45323</v>
      </c>
      <c r="H965" s="11">
        <v>10</v>
      </c>
      <c r="I965" s="20" t="s">
        <v>238</v>
      </c>
      <c r="J965" s="11" t="s">
        <v>240</v>
      </c>
      <c r="K965" s="11" t="s">
        <v>4263</v>
      </c>
      <c r="L965" s="11">
        <v>2</v>
      </c>
    </row>
    <row r="966" spans="1:12">
      <c r="A966" s="11" t="s">
        <v>1551</v>
      </c>
      <c r="D966" s="11" t="s">
        <v>239</v>
      </c>
      <c r="E966" s="19" t="s">
        <v>1840</v>
      </c>
      <c r="F966" s="10">
        <v>42036</v>
      </c>
      <c r="G966" s="10">
        <v>45323</v>
      </c>
      <c r="H966" s="11">
        <v>10</v>
      </c>
      <c r="I966" s="20" t="s">
        <v>238</v>
      </c>
      <c r="J966" s="11" t="s">
        <v>240</v>
      </c>
      <c r="K966" s="11" t="s">
        <v>4263</v>
      </c>
      <c r="L966" s="11">
        <v>2</v>
      </c>
    </row>
    <row r="967" spans="1:12">
      <c r="A967" s="11" t="s">
        <v>1552</v>
      </c>
      <c r="D967" s="11" t="s">
        <v>239</v>
      </c>
      <c r="E967" s="19" t="s">
        <v>1841</v>
      </c>
      <c r="F967" s="10">
        <v>42036</v>
      </c>
      <c r="G967" s="10">
        <v>45323</v>
      </c>
      <c r="H967" s="11">
        <v>10</v>
      </c>
      <c r="I967" s="20" t="s">
        <v>238</v>
      </c>
      <c r="J967" s="11" t="s">
        <v>240</v>
      </c>
      <c r="K967" s="11" t="s">
        <v>4263</v>
      </c>
      <c r="L967" s="11">
        <v>2</v>
      </c>
    </row>
    <row r="968" spans="1:12">
      <c r="A968" s="11" t="s">
        <v>1553</v>
      </c>
      <c r="D968" s="11" t="s">
        <v>239</v>
      </c>
      <c r="E968" s="19" t="s">
        <v>1842</v>
      </c>
      <c r="F968" s="10">
        <v>42036</v>
      </c>
      <c r="G968" s="10">
        <v>45323</v>
      </c>
      <c r="H968" s="11">
        <v>10</v>
      </c>
      <c r="I968" s="20" t="s">
        <v>238</v>
      </c>
      <c r="J968" s="11" t="s">
        <v>240</v>
      </c>
      <c r="K968" s="11" t="s">
        <v>4263</v>
      </c>
      <c r="L968" s="11">
        <v>2</v>
      </c>
    </row>
    <row r="969" spans="1:12">
      <c r="A969" s="11" t="s">
        <v>1605</v>
      </c>
      <c r="D969" s="11" t="s">
        <v>239</v>
      </c>
      <c r="E969" s="19" t="s">
        <v>1843</v>
      </c>
      <c r="F969" s="10">
        <v>42036</v>
      </c>
      <c r="G969" s="10">
        <v>45323</v>
      </c>
      <c r="H969" s="11">
        <v>10</v>
      </c>
      <c r="I969" s="20" t="s">
        <v>238</v>
      </c>
      <c r="J969" s="11" t="s">
        <v>240</v>
      </c>
      <c r="K969" s="11" t="s">
        <v>4263</v>
      </c>
      <c r="L969" s="11">
        <v>2</v>
      </c>
    </row>
    <row r="970" spans="1:12">
      <c r="A970" s="11" t="s">
        <v>1606</v>
      </c>
      <c r="D970" s="11" t="s">
        <v>239</v>
      </c>
      <c r="E970" s="19" t="s">
        <v>1844</v>
      </c>
      <c r="F970" s="10">
        <v>42036</v>
      </c>
      <c r="G970" s="10">
        <v>45323</v>
      </c>
      <c r="H970" s="11">
        <v>10</v>
      </c>
      <c r="I970" s="20" t="s">
        <v>238</v>
      </c>
      <c r="J970" s="11" t="s">
        <v>240</v>
      </c>
      <c r="K970" s="11" t="s">
        <v>4263</v>
      </c>
      <c r="L970" s="11">
        <v>2</v>
      </c>
    </row>
    <row r="971" spans="1:12">
      <c r="A971" s="11" t="s">
        <v>1607</v>
      </c>
      <c r="D971" s="11" t="s">
        <v>239</v>
      </c>
      <c r="E971" s="19" t="s">
        <v>1845</v>
      </c>
      <c r="F971" s="10">
        <v>42036</v>
      </c>
      <c r="G971" s="10">
        <v>45323</v>
      </c>
      <c r="H971" s="11">
        <v>10</v>
      </c>
      <c r="I971" s="20" t="s">
        <v>238</v>
      </c>
      <c r="J971" s="11" t="s">
        <v>240</v>
      </c>
      <c r="K971" s="11" t="s">
        <v>4263</v>
      </c>
      <c r="L971" s="11">
        <v>2</v>
      </c>
    </row>
    <row r="972" spans="1:12">
      <c r="A972" s="11" t="s">
        <v>1557</v>
      </c>
      <c r="D972" s="11" t="s">
        <v>239</v>
      </c>
      <c r="E972" s="19" t="s">
        <v>1846</v>
      </c>
      <c r="F972" s="10">
        <v>42036</v>
      </c>
      <c r="G972" s="10">
        <v>45323</v>
      </c>
      <c r="H972" s="11">
        <v>10</v>
      </c>
      <c r="I972" s="20" t="s">
        <v>238</v>
      </c>
      <c r="J972" s="11" t="s">
        <v>240</v>
      </c>
      <c r="K972" s="11" t="s">
        <v>4263</v>
      </c>
      <c r="L972" s="11">
        <v>2</v>
      </c>
    </row>
    <row r="973" spans="1:12">
      <c r="A973" s="11" t="s">
        <v>1558</v>
      </c>
      <c r="D973" s="11" t="s">
        <v>239</v>
      </c>
      <c r="E973" s="19" t="s">
        <v>1847</v>
      </c>
      <c r="F973" s="10">
        <v>42036</v>
      </c>
      <c r="G973" s="10">
        <v>45323</v>
      </c>
      <c r="H973" s="11">
        <v>10</v>
      </c>
      <c r="I973" s="20" t="s">
        <v>238</v>
      </c>
      <c r="J973" s="11" t="s">
        <v>240</v>
      </c>
      <c r="K973" s="11" t="s">
        <v>4263</v>
      </c>
      <c r="L973" s="11">
        <v>2</v>
      </c>
    </row>
    <row r="974" spans="1:12">
      <c r="A974" s="11" t="s">
        <v>1559</v>
      </c>
      <c r="D974" s="11" t="s">
        <v>239</v>
      </c>
      <c r="E974" s="19" t="s">
        <v>1848</v>
      </c>
      <c r="F974" s="10">
        <v>42036</v>
      </c>
      <c r="G974" s="10">
        <v>45323</v>
      </c>
      <c r="H974" s="11">
        <v>10</v>
      </c>
      <c r="I974" s="20" t="s">
        <v>238</v>
      </c>
      <c r="J974" s="11" t="s">
        <v>240</v>
      </c>
      <c r="K974" s="11" t="s">
        <v>4263</v>
      </c>
      <c r="L974" s="11">
        <v>2</v>
      </c>
    </row>
    <row r="975" spans="1:12">
      <c r="A975" s="11" t="s">
        <v>1560</v>
      </c>
      <c r="D975" s="11" t="s">
        <v>239</v>
      </c>
      <c r="E975" s="19" t="s">
        <v>1849</v>
      </c>
      <c r="F975" s="10">
        <v>42036</v>
      </c>
      <c r="G975" s="10">
        <v>45323</v>
      </c>
      <c r="H975" s="11">
        <v>10</v>
      </c>
      <c r="I975" s="20" t="s">
        <v>238</v>
      </c>
      <c r="J975" s="11" t="s">
        <v>240</v>
      </c>
      <c r="K975" s="11" t="s">
        <v>4263</v>
      </c>
      <c r="L975" s="11">
        <v>2</v>
      </c>
    </row>
    <row r="976" spans="1:12">
      <c r="A976" s="11" t="s">
        <v>1561</v>
      </c>
      <c r="D976" s="11" t="s">
        <v>239</v>
      </c>
      <c r="E976" s="19" t="s">
        <v>1850</v>
      </c>
      <c r="F976" s="10">
        <v>42036</v>
      </c>
      <c r="G976" s="10">
        <v>45323</v>
      </c>
      <c r="H976" s="11">
        <v>10</v>
      </c>
      <c r="I976" s="20" t="s">
        <v>238</v>
      </c>
      <c r="J976" s="11" t="s">
        <v>240</v>
      </c>
      <c r="K976" s="11" t="s">
        <v>4263</v>
      </c>
      <c r="L976" s="11">
        <v>2</v>
      </c>
    </row>
    <row r="977" spans="1:12">
      <c r="A977" s="11" t="s">
        <v>1562</v>
      </c>
      <c r="D977" s="11" t="s">
        <v>239</v>
      </c>
      <c r="E977" s="19" t="s">
        <v>1851</v>
      </c>
      <c r="F977" s="10">
        <v>42036</v>
      </c>
      <c r="G977" s="10">
        <v>45323</v>
      </c>
      <c r="H977" s="11">
        <v>10</v>
      </c>
      <c r="I977" s="20" t="s">
        <v>238</v>
      </c>
      <c r="J977" s="11" t="s">
        <v>240</v>
      </c>
      <c r="K977" s="11" t="s">
        <v>4263</v>
      </c>
      <c r="L977" s="11">
        <v>2</v>
      </c>
    </row>
    <row r="978" spans="1:12">
      <c r="A978" s="11" t="s">
        <v>1563</v>
      </c>
      <c r="D978" s="11" t="s">
        <v>239</v>
      </c>
      <c r="E978" s="19" t="s">
        <v>1852</v>
      </c>
      <c r="F978" s="10">
        <v>42036</v>
      </c>
      <c r="G978" s="10">
        <v>45323</v>
      </c>
      <c r="H978" s="11">
        <v>10</v>
      </c>
      <c r="I978" s="20" t="s">
        <v>238</v>
      </c>
      <c r="J978" s="11" t="s">
        <v>240</v>
      </c>
      <c r="K978" s="11" t="s">
        <v>4263</v>
      </c>
      <c r="L978" s="11">
        <v>2</v>
      </c>
    </row>
    <row r="979" spans="1:12">
      <c r="A979" s="11" t="s">
        <v>1564</v>
      </c>
      <c r="D979" s="11" t="s">
        <v>239</v>
      </c>
      <c r="E979" s="19" t="s">
        <v>1853</v>
      </c>
      <c r="F979" s="10">
        <v>42036</v>
      </c>
      <c r="G979" s="10">
        <v>45323</v>
      </c>
      <c r="H979" s="11">
        <v>10</v>
      </c>
      <c r="I979" s="20" t="s">
        <v>238</v>
      </c>
      <c r="J979" s="11" t="s">
        <v>240</v>
      </c>
      <c r="K979" s="11" t="s">
        <v>4263</v>
      </c>
      <c r="L979" s="11">
        <v>2</v>
      </c>
    </row>
    <row r="980" spans="1:12">
      <c r="A980" s="11" t="s">
        <v>1565</v>
      </c>
      <c r="D980" s="11" t="s">
        <v>239</v>
      </c>
      <c r="E980" s="19" t="s">
        <v>1854</v>
      </c>
      <c r="F980" s="10">
        <v>42036</v>
      </c>
      <c r="G980" s="10">
        <v>45323</v>
      </c>
      <c r="H980" s="11">
        <v>10</v>
      </c>
      <c r="I980" s="20" t="s">
        <v>238</v>
      </c>
      <c r="J980" s="11" t="s">
        <v>240</v>
      </c>
      <c r="K980" s="11" t="s">
        <v>4263</v>
      </c>
      <c r="L980" s="11">
        <v>2</v>
      </c>
    </row>
    <row r="981" spans="1:12">
      <c r="A981" s="11" t="s">
        <v>1566</v>
      </c>
      <c r="D981" s="11" t="s">
        <v>239</v>
      </c>
      <c r="E981" s="19" t="s">
        <v>1855</v>
      </c>
      <c r="F981" s="10">
        <v>42036</v>
      </c>
      <c r="G981" s="10">
        <v>45323</v>
      </c>
      <c r="H981" s="11">
        <v>10</v>
      </c>
      <c r="I981" s="20" t="s">
        <v>238</v>
      </c>
      <c r="J981" s="11" t="s">
        <v>240</v>
      </c>
      <c r="K981" s="11" t="s">
        <v>4263</v>
      </c>
      <c r="L981" s="11">
        <v>2</v>
      </c>
    </row>
    <row r="982" spans="1:12">
      <c r="A982" s="11" t="s">
        <v>1567</v>
      </c>
      <c r="D982" s="11" t="s">
        <v>239</v>
      </c>
      <c r="E982" s="19" t="s">
        <v>1856</v>
      </c>
      <c r="F982" s="10">
        <v>42036</v>
      </c>
      <c r="G982" s="10">
        <v>45323</v>
      </c>
      <c r="H982" s="11">
        <v>10</v>
      </c>
      <c r="I982" s="20" t="s">
        <v>238</v>
      </c>
      <c r="J982" s="11" t="s">
        <v>240</v>
      </c>
      <c r="K982" s="11" t="s">
        <v>4263</v>
      </c>
      <c r="L982" s="11">
        <v>2</v>
      </c>
    </row>
    <row r="983" spans="1:12">
      <c r="A983" s="11" t="s">
        <v>1568</v>
      </c>
      <c r="D983" s="11" t="s">
        <v>239</v>
      </c>
      <c r="E983" s="19" t="s">
        <v>1857</v>
      </c>
      <c r="F983" s="10">
        <v>42036</v>
      </c>
      <c r="G983" s="10">
        <v>45323</v>
      </c>
      <c r="H983" s="11">
        <v>10</v>
      </c>
      <c r="I983" s="20" t="s">
        <v>238</v>
      </c>
      <c r="J983" s="11" t="s">
        <v>240</v>
      </c>
      <c r="K983" s="11" t="s">
        <v>4263</v>
      </c>
      <c r="L983" s="11">
        <v>2</v>
      </c>
    </row>
    <row r="984" spans="1:12">
      <c r="A984" s="11" t="s">
        <v>1608</v>
      </c>
      <c r="D984" s="11" t="s">
        <v>239</v>
      </c>
      <c r="E984" s="19" t="s">
        <v>1858</v>
      </c>
      <c r="F984" s="10">
        <v>42036</v>
      </c>
      <c r="G984" s="10">
        <v>45323</v>
      </c>
      <c r="H984" s="11">
        <v>10</v>
      </c>
      <c r="I984" s="20" t="s">
        <v>238</v>
      </c>
      <c r="J984" s="11" t="s">
        <v>240</v>
      </c>
      <c r="K984" s="11" t="s">
        <v>4263</v>
      </c>
      <c r="L984" s="11">
        <v>2</v>
      </c>
    </row>
    <row r="985" spans="1:12">
      <c r="A985" s="11" t="s">
        <v>1609</v>
      </c>
      <c r="D985" s="11" t="s">
        <v>239</v>
      </c>
      <c r="E985" s="19" t="s">
        <v>1859</v>
      </c>
      <c r="F985" s="10">
        <v>42036</v>
      </c>
      <c r="G985" s="10">
        <v>45323</v>
      </c>
      <c r="H985" s="11">
        <v>10</v>
      </c>
      <c r="I985" s="20" t="s">
        <v>238</v>
      </c>
      <c r="J985" s="11" t="s">
        <v>240</v>
      </c>
      <c r="K985" s="11" t="s">
        <v>4263</v>
      </c>
      <c r="L985" s="11">
        <v>2</v>
      </c>
    </row>
    <row r="986" spans="1:12">
      <c r="A986" s="11" t="s">
        <v>1610</v>
      </c>
      <c r="D986" s="11" t="s">
        <v>239</v>
      </c>
      <c r="E986" s="19" t="s">
        <v>1860</v>
      </c>
      <c r="F986" s="10">
        <v>42036</v>
      </c>
      <c r="G986" s="10">
        <v>45323</v>
      </c>
      <c r="H986" s="11">
        <v>10</v>
      </c>
      <c r="I986" s="20" t="s">
        <v>238</v>
      </c>
      <c r="J986" s="11" t="s">
        <v>240</v>
      </c>
      <c r="K986" s="11" t="s">
        <v>4263</v>
      </c>
      <c r="L986" s="11">
        <v>2</v>
      </c>
    </row>
    <row r="987" spans="1:12">
      <c r="A987" s="11" t="s">
        <v>1611</v>
      </c>
      <c r="D987" s="11" t="s">
        <v>239</v>
      </c>
      <c r="E987" s="19" t="s">
        <v>1861</v>
      </c>
      <c r="F987" s="10">
        <v>42036</v>
      </c>
      <c r="G987" s="10">
        <v>45323</v>
      </c>
      <c r="H987" s="11">
        <v>10</v>
      </c>
      <c r="I987" s="20" t="s">
        <v>238</v>
      </c>
      <c r="J987" s="11" t="s">
        <v>240</v>
      </c>
      <c r="K987" s="11" t="s">
        <v>4263</v>
      </c>
      <c r="L987" s="11">
        <v>2</v>
      </c>
    </row>
    <row r="988" spans="1:12">
      <c r="A988" s="11" t="s">
        <v>1612</v>
      </c>
      <c r="D988" s="11" t="s">
        <v>239</v>
      </c>
      <c r="E988" s="19" t="s">
        <v>1862</v>
      </c>
      <c r="F988" s="10">
        <v>42036</v>
      </c>
      <c r="G988" s="10">
        <v>45323</v>
      </c>
      <c r="H988" s="11">
        <v>10</v>
      </c>
      <c r="I988" s="20" t="s">
        <v>238</v>
      </c>
      <c r="J988" s="11" t="s">
        <v>240</v>
      </c>
      <c r="K988" s="11" t="s">
        <v>4263</v>
      </c>
      <c r="L988" s="11">
        <v>2</v>
      </c>
    </row>
    <row r="989" spans="1:12">
      <c r="A989" s="11" t="s">
        <v>1613</v>
      </c>
      <c r="D989" s="11" t="s">
        <v>239</v>
      </c>
      <c r="E989" s="19" t="s">
        <v>1863</v>
      </c>
      <c r="F989" s="10">
        <v>42036</v>
      </c>
      <c r="G989" s="10">
        <v>45323</v>
      </c>
      <c r="H989" s="11">
        <v>10</v>
      </c>
      <c r="I989" s="20" t="s">
        <v>238</v>
      </c>
      <c r="J989" s="11" t="s">
        <v>240</v>
      </c>
      <c r="K989" s="11" t="s">
        <v>4263</v>
      </c>
      <c r="L989" s="11">
        <v>2</v>
      </c>
    </row>
    <row r="990" spans="1:12">
      <c r="A990" s="11" t="s">
        <v>1614</v>
      </c>
      <c r="D990" s="11" t="s">
        <v>239</v>
      </c>
      <c r="E990" s="19" t="s">
        <v>1864</v>
      </c>
      <c r="F990" s="10">
        <v>42036</v>
      </c>
      <c r="G990" s="10">
        <v>45323</v>
      </c>
      <c r="H990" s="11">
        <v>10</v>
      </c>
      <c r="I990" s="20" t="s">
        <v>238</v>
      </c>
      <c r="J990" s="11" t="s">
        <v>240</v>
      </c>
      <c r="K990" s="11" t="s">
        <v>4263</v>
      </c>
      <c r="L990" s="11">
        <v>2</v>
      </c>
    </row>
    <row r="991" spans="1:12">
      <c r="A991" s="11" t="s">
        <v>1615</v>
      </c>
      <c r="D991" s="11" t="s">
        <v>239</v>
      </c>
      <c r="E991" s="19" t="s">
        <v>1865</v>
      </c>
      <c r="F991" s="10">
        <v>42036</v>
      </c>
      <c r="G991" s="10">
        <v>45323</v>
      </c>
      <c r="H991" s="11">
        <v>10</v>
      </c>
      <c r="I991" s="20" t="s">
        <v>238</v>
      </c>
      <c r="J991" s="11" t="s">
        <v>240</v>
      </c>
      <c r="K991" s="11" t="s">
        <v>4263</v>
      </c>
      <c r="L991" s="11">
        <v>2</v>
      </c>
    </row>
    <row r="992" spans="1:12">
      <c r="A992" s="11" t="s">
        <v>1616</v>
      </c>
      <c r="D992" s="11" t="s">
        <v>239</v>
      </c>
      <c r="E992" s="19" t="s">
        <v>1866</v>
      </c>
      <c r="F992" s="10">
        <v>42036</v>
      </c>
      <c r="G992" s="10">
        <v>45323</v>
      </c>
      <c r="H992" s="11">
        <v>10</v>
      </c>
      <c r="I992" s="20" t="s">
        <v>238</v>
      </c>
      <c r="J992" s="11" t="s">
        <v>240</v>
      </c>
      <c r="K992" s="11" t="s">
        <v>4263</v>
      </c>
      <c r="L992" s="11">
        <v>2</v>
      </c>
    </row>
    <row r="993" spans="1:12">
      <c r="A993" s="11" t="s">
        <v>1617</v>
      </c>
      <c r="D993" s="11" t="s">
        <v>239</v>
      </c>
      <c r="E993" s="19" t="s">
        <v>1867</v>
      </c>
      <c r="F993" s="10">
        <v>42036</v>
      </c>
      <c r="G993" s="10">
        <v>45323</v>
      </c>
      <c r="H993" s="11">
        <v>10</v>
      </c>
      <c r="I993" s="20" t="s">
        <v>238</v>
      </c>
      <c r="J993" s="11" t="s">
        <v>240</v>
      </c>
      <c r="K993" s="11" t="s">
        <v>4263</v>
      </c>
      <c r="L993" s="11">
        <v>2</v>
      </c>
    </row>
    <row r="994" spans="1:12">
      <c r="A994" s="11" t="s">
        <v>1618</v>
      </c>
      <c r="D994" s="11" t="s">
        <v>239</v>
      </c>
      <c r="E994" s="19" t="s">
        <v>1868</v>
      </c>
      <c r="F994" s="10">
        <v>42036</v>
      </c>
      <c r="G994" s="10">
        <v>45323</v>
      </c>
      <c r="H994" s="11">
        <v>10</v>
      </c>
      <c r="I994" s="20" t="s">
        <v>238</v>
      </c>
      <c r="J994" s="11" t="s">
        <v>240</v>
      </c>
      <c r="K994" s="11" t="s">
        <v>4263</v>
      </c>
      <c r="L994" s="11">
        <v>2</v>
      </c>
    </row>
    <row r="995" spans="1:12">
      <c r="A995" s="11" t="s">
        <v>1619</v>
      </c>
      <c r="D995" s="11" t="s">
        <v>239</v>
      </c>
      <c r="E995" s="19" t="s">
        <v>1869</v>
      </c>
      <c r="F995" s="10">
        <v>42036</v>
      </c>
      <c r="G995" s="10">
        <v>45323</v>
      </c>
      <c r="H995" s="11">
        <v>10</v>
      </c>
      <c r="I995" s="20" t="s">
        <v>238</v>
      </c>
      <c r="J995" s="11" t="s">
        <v>240</v>
      </c>
      <c r="K995" s="11" t="s">
        <v>4263</v>
      </c>
      <c r="L995" s="11">
        <v>2</v>
      </c>
    </row>
    <row r="996" spans="1:12">
      <c r="A996" s="11" t="s">
        <v>1620</v>
      </c>
      <c r="D996" s="11" t="s">
        <v>239</v>
      </c>
      <c r="E996" s="19" t="s">
        <v>1870</v>
      </c>
      <c r="F996" s="10">
        <v>42036</v>
      </c>
      <c r="G996" s="10">
        <v>45323</v>
      </c>
      <c r="H996" s="11">
        <v>10</v>
      </c>
      <c r="I996" s="20" t="s">
        <v>238</v>
      </c>
      <c r="J996" s="11" t="s">
        <v>240</v>
      </c>
      <c r="K996" s="11" t="s">
        <v>4263</v>
      </c>
      <c r="L996" s="11">
        <v>2</v>
      </c>
    </row>
    <row r="997" spans="1:12">
      <c r="A997" s="11" t="s">
        <v>1621</v>
      </c>
      <c r="D997" s="11" t="s">
        <v>239</v>
      </c>
      <c r="E997" s="19" t="s">
        <v>1871</v>
      </c>
      <c r="F997" s="10">
        <v>42036</v>
      </c>
      <c r="G997" s="10">
        <v>45323</v>
      </c>
      <c r="H997" s="11">
        <v>10</v>
      </c>
      <c r="I997" s="20" t="s">
        <v>238</v>
      </c>
      <c r="J997" s="11" t="s">
        <v>240</v>
      </c>
      <c r="K997" s="11" t="s">
        <v>4263</v>
      </c>
      <c r="L997" s="11">
        <v>2</v>
      </c>
    </row>
    <row r="998" spans="1:12">
      <c r="A998" s="11" t="s">
        <v>1622</v>
      </c>
      <c r="D998" s="11" t="s">
        <v>239</v>
      </c>
      <c r="E998" s="19" t="s">
        <v>1872</v>
      </c>
      <c r="F998" s="10">
        <v>42036</v>
      </c>
      <c r="G998" s="10">
        <v>45323</v>
      </c>
      <c r="H998" s="11">
        <v>10</v>
      </c>
      <c r="I998" s="20" t="s">
        <v>238</v>
      </c>
      <c r="J998" s="11" t="s">
        <v>240</v>
      </c>
      <c r="K998" s="11" t="s">
        <v>4263</v>
      </c>
      <c r="L998" s="11">
        <v>2</v>
      </c>
    </row>
    <row r="999" spans="1:12">
      <c r="A999" s="11" t="s">
        <v>1623</v>
      </c>
      <c r="D999" s="11" t="s">
        <v>239</v>
      </c>
      <c r="E999" s="19" t="s">
        <v>1873</v>
      </c>
      <c r="F999" s="10">
        <v>42036</v>
      </c>
      <c r="G999" s="10">
        <v>45323</v>
      </c>
      <c r="H999" s="11">
        <v>10</v>
      </c>
      <c r="I999" s="20" t="s">
        <v>238</v>
      </c>
      <c r="J999" s="11" t="s">
        <v>240</v>
      </c>
      <c r="K999" s="11" t="s">
        <v>4263</v>
      </c>
      <c r="L999" s="11">
        <v>2</v>
      </c>
    </row>
    <row r="1000" spans="1:12">
      <c r="A1000" s="11" t="s">
        <v>1624</v>
      </c>
      <c r="D1000" s="11" t="s">
        <v>239</v>
      </c>
      <c r="E1000" s="19" t="s">
        <v>1874</v>
      </c>
      <c r="F1000" s="10">
        <v>42036</v>
      </c>
      <c r="G1000" s="10">
        <v>45323</v>
      </c>
      <c r="H1000" s="11">
        <v>10</v>
      </c>
      <c r="I1000" s="20" t="s">
        <v>238</v>
      </c>
      <c r="J1000" s="11" t="s">
        <v>240</v>
      </c>
      <c r="K1000" s="11" t="s">
        <v>4263</v>
      </c>
      <c r="L1000" s="11">
        <v>2</v>
      </c>
    </row>
    <row r="1001" spans="1:12">
      <c r="A1001" s="11" t="s">
        <v>1625</v>
      </c>
      <c r="D1001" s="11" t="s">
        <v>239</v>
      </c>
      <c r="E1001" s="19" t="s">
        <v>1875</v>
      </c>
      <c r="F1001" s="10">
        <v>42036</v>
      </c>
      <c r="G1001" s="10">
        <v>45323</v>
      </c>
      <c r="H1001" s="11">
        <v>10</v>
      </c>
      <c r="I1001" s="20" t="s">
        <v>238</v>
      </c>
      <c r="J1001" s="11" t="s">
        <v>240</v>
      </c>
      <c r="K1001" s="11" t="s">
        <v>4263</v>
      </c>
      <c r="L1001" s="11">
        <v>2</v>
      </c>
    </row>
    <row r="1002" spans="1:12">
      <c r="A1002" s="11" t="s">
        <v>1626</v>
      </c>
      <c r="D1002" s="11" t="s">
        <v>239</v>
      </c>
      <c r="E1002" s="19" t="s">
        <v>1876</v>
      </c>
      <c r="F1002" s="10">
        <v>42036</v>
      </c>
      <c r="G1002" s="10">
        <v>45323</v>
      </c>
      <c r="H1002" s="11">
        <v>10</v>
      </c>
      <c r="I1002" s="20" t="s">
        <v>238</v>
      </c>
      <c r="J1002" s="11" t="s">
        <v>240</v>
      </c>
      <c r="K1002" s="11" t="s">
        <v>4263</v>
      </c>
      <c r="L1002" s="11">
        <v>2</v>
      </c>
    </row>
    <row r="1003" spans="1:12">
      <c r="A1003" s="11" t="s">
        <v>1627</v>
      </c>
      <c r="D1003" s="11" t="s">
        <v>239</v>
      </c>
      <c r="E1003" s="19" t="s">
        <v>1877</v>
      </c>
      <c r="F1003" s="10">
        <v>42036</v>
      </c>
      <c r="G1003" s="10">
        <v>45323</v>
      </c>
      <c r="H1003" s="11">
        <v>10</v>
      </c>
      <c r="I1003" s="20" t="s">
        <v>238</v>
      </c>
      <c r="J1003" s="11" t="s">
        <v>240</v>
      </c>
      <c r="K1003" s="11" t="s">
        <v>4263</v>
      </c>
      <c r="L1003" s="11">
        <v>2</v>
      </c>
    </row>
    <row r="1004" spans="1:12">
      <c r="A1004" s="11" t="s">
        <v>1628</v>
      </c>
      <c r="D1004" s="11" t="s">
        <v>239</v>
      </c>
      <c r="E1004" s="19" t="s">
        <v>1878</v>
      </c>
      <c r="F1004" s="10">
        <v>42036</v>
      </c>
      <c r="G1004" s="10">
        <v>45323</v>
      </c>
      <c r="H1004" s="11">
        <v>10</v>
      </c>
      <c r="I1004" s="20" t="s">
        <v>238</v>
      </c>
      <c r="J1004" s="11" t="s">
        <v>240</v>
      </c>
      <c r="K1004" s="11" t="s">
        <v>4263</v>
      </c>
      <c r="L1004" s="11">
        <v>2</v>
      </c>
    </row>
    <row r="1005" spans="1:12">
      <c r="A1005" s="11" t="s">
        <v>1629</v>
      </c>
      <c r="D1005" s="11" t="s">
        <v>239</v>
      </c>
      <c r="E1005" s="19" t="s">
        <v>1879</v>
      </c>
      <c r="F1005" s="10">
        <v>42036</v>
      </c>
      <c r="G1005" s="10">
        <v>45323</v>
      </c>
      <c r="H1005" s="11">
        <v>10</v>
      </c>
      <c r="I1005" s="20" t="s">
        <v>238</v>
      </c>
      <c r="J1005" s="11" t="s">
        <v>240</v>
      </c>
      <c r="K1005" s="11" t="s">
        <v>4263</v>
      </c>
      <c r="L1005" s="11">
        <v>2</v>
      </c>
    </row>
    <row r="1006" spans="1:12">
      <c r="A1006" s="11" t="s">
        <v>1630</v>
      </c>
      <c r="D1006" s="11" t="s">
        <v>239</v>
      </c>
      <c r="E1006" s="19" t="s">
        <v>1880</v>
      </c>
      <c r="F1006" s="10">
        <v>42036</v>
      </c>
      <c r="G1006" s="10">
        <v>45323</v>
      </c>
      <c r="H1006" s="11">
        <v>10</v>
      </c>
      <c r="I1006" s="20" t="s">
        <v>238</v>
      </c>
      <c r="J1006" s="11" t="s">
        <v>240</v>
      </c>
      <c r="K1006" s="11" t="s">
        <v>4263</v>
      </c>
      <c r="L1006" s="11">
        <v>2</v>
      </c>
    </row>
    <row r="1007" spans="1:12">
      <c r="A1007" s="11" t="s">
        <v>1631</v>
      </c>
      <c r="D1007" s="11" t="s">
        <v>239</v>
      </c>
      <c r="E1007" s="19" t="s">
        <v>1881</v>
      </c>
      <c r="F1007" s="10">
        <v>42036</v>
      </c>
      <c r="G1007" s="10">
        <v>45323</v>
      </c>
      <c r="H1007" s="11">
        <v>10</v>
      </c>
      <c r="I1007" s="20" t="s">
        <v>238</v>
      </c>
      <c r="J1007" s="11" t="s">
        <v>240</v>
      </c>
      <c r="K1007" s="11" t="s">
        <v>4263</v>
      </c>
      <c r="L1007" s="11">
        <v>2</v>
      </c>
    </row>
    <row r="1008" spans="1:12">
      <c r="A1008" s="11" t="s">
        <v>1632</v>
      </c>
      <c r="D1008" s="11" t="s">
        <v>239</v>
      </c>
      <c r="E1008" s="19" t="s">
        <v>1882</v>
      </c>
      <c r="F1008" s="10">
        <v>42036</v>
      </c>
      <c r="G1008" s="10">
        <v>45323</v>
      </c>
      <c r="H1008" s="11">
        <v>10</v>
      </c>
      <c r="I1008" s="20" t="s">
        <v>238</v>
      </c>
      <c r="J1008" s="11" t="s">
        <v>240</v>
      </c>
      <c r="K1008" s="11" t="s">
        <v>4263</v>
      </c>
      <c r="L1008" s="11">
        <v>2</v>
      </c>
    </row>
    <row r="1009" spans="1:12">
      <c r="A1009" s="11" t="s">
        <v>1633</v>
      </c>
      <c r="D1009" s="11" t="s">
        <v>239</v>
      </c>
      <c r="E1009" s="19" t="s">
        <v>1883</v>
      </c>
      <c r="F1009" s="10">
        <v>42036</v>
      </c>
      <c r="G1009" s="10">
        <v>45323</v>
      </c>
      <c r="H1009" s="11">
        <v>10</v>
      </c>
      <c r="I1009" s="20" t="s">
        <v>238</v>
      </c>
      <c r="J1009" s="11" t="s">
        <v>240</v>
      </c>
      <c r="K1009" s="11" t="s">
        <v>4263</v>
      </c>
      <c r="L1009" s="11">
        <v>2</v>
      </c>
    </row>
    <row r="1010" spans="1:12">
      <c r="A1010" s="11" t="s">
        <v>1634</v>
      </c>
      <c r="D1010" s="11" t="s">
        <v>239</v>
      </c>
      <c r="E1010" s="19" t="s">
        <v>1884</v>
      </c>
      <c r="F1010" s="10">
        <v>42036</v>
      </c>
      <c r="G1010" s="10">
        <v>45323</v>
      </c>
      <c r="H1010" s="11">
        <v>10</v>
      </c>
      <c r="I1010" s="20" t="s">
        <v>238</v>
      </c>
      <c r="J1010" s="11" t="s">
        <v>240</v>
      </c>
      <c r="K1010" s="11" t="s">
        <v>4263</v>
      </c>
      <c r="L1010" s="11">
        <v>2</v>
      </c>
    </row>
    <row r="1011" spans="1:12">
      <c r="A1011" s="11" t="s">
        <v>1635</v>
      </c>
      <c r="D1011" s="11" t="s">
        <v>239</v>
      </c>
      <c r="E1011" s="19" t="s">
        <v>1885</v>
      </c>
      <c r="F1011" s="10">
        <v>42036</v>
      </c>
      <c r="G1011" s="10">
        <v>45323</v>
      </c>
      <c r="H1011" s="11">
        <v>10</v>
      </c>
      <c r="I1011" s="20" t="s">
        <v>238</v>
      </c>
      <c r="J1011" s="11" t="s">
        <v>240</v>
      </c>
      <c r="K1011" s="11" t="s">
        <v>4263</v>
      </c>
      <c r="L1011" s="11">
        <v>2</v>
      </c>
    </row>
    <row r="1012" spans="1:12">
      <c r="A1012" s="11" t="s">
        <v>1886</v>
      </c>
      <c r="D1012" s="11" t="s">
        <v>239</v>
      </c>
      <c r="E1012" s="19" t="s">
        <v>2115</v>
      </c>
      <c r="F1012" s="10">
        <v>42036</v>
      </c>
      <c r="G1012" s="10">
        <v>45323</v>
      </c>
      <c r="H1012" s="11">
        <v>10</v>
      </c>
      <c r="I1012" s="20" t="s">
        <v>238</v>
      </c>
      <c r="J1012" s="11" t="s">
        <v>240</v>
      </c>
      <c r="K1012" s="11" t="s">
        <v>4263</v>
      </c>
      <c r="L1012" s="11">
        <v>2</v>
      </c>
    </row>
    <row r="1013" spans="1:12">
      <c r="A1013" s="11" t="s">
        <v>1887</v>
      </c>
      <c r="D1013" s="11" t="s">
        <v>239</v>
      </c>
      <c r="E1013" s="19" t="s">
        <v>2116</v>
      </c>
      <c r="F1013" s="10">
        <v>42036</v>
      </c>
      <c r="G1013" s="10">
        <v>45323</v>
      </c>
      <c r="H1013" s="11">
        <v>10</v>
      </c>
      <c r="I1013" s="20" t="s">
        <v>238</v>
      </c>
      <c r="J1013" s="11" t="s">
        <v>240</v>
      </c>
      <c r="K1013" s="11" t="s">
        <v>4263</v>
      </c>
      <c r="L1013" s="11">
        <v>2</v>
      </c>
    </row>
    <row r="1014" spans="1:12">
      <c r="A1014" s="11" t="s">
        <v>1888</v>
      </c>
      <c r="D1014" s="11" t="s">
        <v>239</v>
      </c>
      <c r="E1014" s="19" t="s">
        <v>2117</v>
      </c>
      <c r="F1014" s="10">
        <v>42036</v>
      </c>
      <c r="G1014" s="10">
        <v>45323</v>
      </c>
      <c r="H1014" s="11">
        <v>10</v>
      </c>
      <c r="I1014" s="20" t="s">
        <v>238</v>
      </c>
      <c r="J1014" s="11" t="s">
        <v>240</v>
      </c>
      <c r="K1014" s="11" t="s">
        <v>4263</v>
      </c>
      <c r="L1014" s="11">
        <v>2</v>
      </c>
    </row>
    <row r="1015" spans="1:12">
      <c r="A1015" s="11" t="s">
        <v>1889</v>
      </c>
      <c r="D1015" s="11" t="s">
        <v>239</v>
      </c>
      <c r="E1015" s="19" t="s">
        <v>2118</v>
      </c>
      <c r="F1015" s="10">
        <v>42036</v>
      </c>
      <c r="G1015" s="10">
        <v>45323</v>
      </c>
      <c r="H1015" s="11">
        <v>10</v>
      </c>
      <c r="I1015" s="20" t="s">
        <v>238</v>
      </c>
      <c r="J1015" s="11" t="s">
        <v>240</v>
      </c>
      <c r="K1015" s="11" t="s">
        <v>4263</v>
      </c>
      <c r="L1015" s="11">
        <v>2</v>
      </c>
    </row>
    <row r="1016" spans="1:12">
      <c r="A1016" s="11" t="s">
        <v>1890</v>
      </c>
      <c r="D1016" s="11" t="s">
        <v>239</v>
      </c>
      <c r="E1016" s="19" t="s">
        <v>2119</v>
      </c>
      <c r="F1016" s="10">
        <v>42036</v>
      </c>
      <c r="G1016" s="10">
        <v>45323</v>
      </c>
      <c r="H1016" s="11">
        <v>10</v>
      </c>
      <c r="I1016" s="20" t="s">
        <v>238</v>
      </c>
      <c r="J1016" s="11" t="s">
        <v>240</v>
      </c>
      <c r="K1016" s="11" t="s">
        <v>4263</v>
      </c>
      <c r="L1016" s="11">
        <v>2</v>
      </c>
    </row>
    <row r="1017" spans="1:12">
      <c r="A1017" s="11" t="s">
        <v>1891</v>
      </c>
      <c r="D1017" s="11" t="s">
        <v>239</v>
      </c>
      <c r="E1017" s="19" t="s">
        <v>2120</v>
      </c>
      <c r="F1017" s="10">
        <v>42036</v>
      </c>
      <c r="G1017" s="10">
        <v>45323</v>
      </c>
      <c r="H1017" s="11">
        <v>10</v>
      </c>
      <c r="I1017" s="20" t="s">
        <v>238</v>
      </c>
      <c r="J1017" s="11" t="s">
        <v>240</v>
      </c>
      <c r="K1017" s="11" t="s">
        <v>4263</v>
      </c>
      <c r="L1017" s="11">
        <v>2</v>
      </c>
    </row>
    <row r="1018" spans="1:12">
      <c r="A1018" s="11" t="s">
        <v>1892</v>
      </c>
      <c r="D1018" s="11" t="s">
        <v>239</v>
      </c>
      <c r="E1018" s="19" t="s">
        <v>2121</v>
      </c>
      <c r="F1018" s="10">
        <v>42036</v>
      </c>
      <c r="G1018" s="10">
        <v>45323</v>
      </c>
      <c r="H1018" s="11">
        <v>10</v>
      </c>
      <c r="I1018" s="20" t="s">
        <v>238</v>
      </c>
      <c r="J1018" s="11" t="s">
        <v>240</v>
      </c>
      <c r="K1018" s="11" t="s">
        <v>4263</v>
      </c>
      <c r="L1018" s="11">
        <v>2</v>
      </c>
    </row>
    <row r="1019" spans="1:12">
      <c r="A1019" s="11" t="s">
        <v>1893</v>
      </c>
      <c r="D1019" s="11" t="s">
        <v>239</v>
      </c>
      <c r="E1019" s="19" t="s">
        <v>2122</v>
      </c>
      <c r="F1019" s="10">
        <v>42036</v>
      </c>
      <c r="G1019" s="10">
        <v>45323</v>
      </c>
      <c r="H1019" s="11">
        <v>10</v>
      </c>
      <c r="I1019" s="20" t="s">
        <v>238</v>
      </c>
      <c r="J1019" s="11" t="s">
        <v>240</v>
      </c>
      <c r="K1019" s="11" t="s">
        <v>4263</v>
      </c>
      <c r="L1019" s="11">
        <v>2</v>
      </c>
    </row>
    <row r="1020" spans="1:12">
      <c r="A1020" s="11" t="s">
        <v>1894</v>
      </c>
      <c r="D1020" s="11" t="s">
        <v>239</v>
      </c>
      <c r="E1020" s="19" t="s">
        <v>2123</v>
      </c>
      <c r="F1020" s="10">
        <v>42036</v>
      </c>
      <c r="G1020" s="10">
        <v>45323</v>
      </c>
      <c r="H1020" s="11">
        <v>10</v>
      </c>
      <c r="I1020" s="20" t="s">
        <v>238</v>
      </c>
      <c r="J1020" s="11" t="s">
        <v>240</v>
      </c>
      <c r="K1020" s="11" t="s">
        <v>4263</v>
      </c>
      <c r="L1020" s="11">
        <v>2</v>
      </c>
    </row>
    <row r="1021" spans="1:12">
      <c r="A1021" s="11" t="s">
        <v>1895</v>
      </c>
      <c r="D1021" s="11" t="s">
        <v>239</v>
      </c>
      <c r="E1021" s="19" t="s">
        <v>2124</v>
      </c>
      <c r="F1021" s="10">
        <v>42036</v>
      </c>
      <c r="G1021" s="10">
        <v>45323</v>
      </c>
      <c r="H1021" s="11">
        <v>10</v>
      </c>
      <c r="I1021" s="20" t="s">
        <v>238</v>
      </c>
      <c r="J1021" s="11" t="s">
        <v>240</v>
      </c>
      <c r="K1021" s="11" t="s">
        <v>4263</v>
      </c>
      <c r="L1021" s="11">
        <v>2</v>
      </c>
    </row>
    <row r="1022" spans="1:12">
      <c r="A1022" s="11" t="s">
        <v>1896</v>
      </c>
      <c r="D1022" s="11" t="s">
        <v>239</v>
      </c>
      <c r="E1022" s="19" t="s">
        <v>2125</v>
      </c>
      <c r="F1022" s="10">
        <v>42036</v>
      </c>
      <c r="G1022" s="10">
        <v>45323</v>
      </c>
      <c r="H1022" s="11">
        <v>10</v>
      </c>
      <c r="I1022" s="20" t="s">
        <v>238</v>
      </c>
      <c r="J1022" s="11" t="s">
        <v>240</v>
      </c>
      <c r="K1022" s="11" t="s">
        <v>4263</v>
      </c>
      <c r="L1022" s="11">
        <v>2</v>
      </c>
    </row>
    <row r="1023" spans="1:12">
      <c r="A1023" s="11" t="s">
        <v>1897</v>
      </c>
      <c r="D1023" s="11" t="s">
        <v>239</v>
      </c>
      <c r="E1023" s="19" t="s">
        <v>2126</v>
      </c>
      <c r="F1023" s="10">
        <v>42036</v>
      </c>
      <c r="G1023" s="10">
        <v>45323</v>
      </c>
      <c r="H1023" s="11">
        <v>10</v>
      </c>
      <c r="I1023" s="20" t="s">
        <v>238</v>
      </c>
      <c r="J1023" s="11" t="s">
        <v>240</v>
      </c>
      <c r="K1023" s="11" t="s">
        <v>4263</v>
      </c>
      <c r="L1023" s="11">
        <v>2</v>
      </c>
    </row>
    <row r="1024" spans="1:12">
      <c r="A1024" s="11" t="s">
        <v>1898</v>
      </c>
      <c r="D1024" s="11" t="s">
        <v>239</v>
      </c>
      <c r="E1024" s="19" t="s">
        <v>2127</v>
      </c>
      <c r="F1024" s="10">
        <v>42036</v>
      </c>
      <c r="G1024" s="10">
        <v>45323</v>
      </c>
      <c r="H1024" s="11">
        <v>10</v>
      </c>
      <c r="I1024" s="20" t="s">
        <v>238</v>
      </c>
      <c r="J1024" s="11" t="s">
        <v>240</v>
      </c>
      <c r="K1024" s="11" t="s">
        <v>4263</v>
      </c>
      <c r="L1024" s="11">
        <v>2</v>
      </c>
    </row>
    <row r="1025" spans="1:12">
      <c r="A1025" s="11" t="s">
        <v>1899</v>
      </c>
      <c r="D1025" s="11" t="s">
        <v>239</v>
      </c>
      <c r="E1025" s="19" t="s">
        <v>2128</v>
      </c>
      <c r="F1025" s="10">
        <v>42036</v>
      </c>
      <c r="G1025" s="10">
        <v>45323</v>
      </c>
      <c r="H1025" s="11">
        <v>10</v>
      </c>
      <c r="I1025" s="20" t="s">
        <v>238</v>
      </c>
      <c r="J1025" s="11" t="s">
        <v>240</v>
      </c>
      <c r="K1025" s="11" t="s">
        <v>4263</v>
      </c>
      <c r="L1025" s="11">
        <v>2</v>
      </c>
    </row>
    <row r="1026" spans="1:12">
      <c r="A1026" s="11" t="s">
        <v>1900</v>
      </c>
      <c r="D1026" s="11" t="s">
        <v>239</v>
      </c>
      <c r="E1026" s="19" t="s">
        <v>2129</v>
      </c>
      <c r="F1026" s="10">
        <v>42036</v>
      </c>
      <c r="G1026" s="10">
        <v>45323</v>
      </c>
      <c r="H1026" s="11">
        <v>10</v>
      </c>
      <c r="I1026" s="20" t="s">
        <v>238</v>
      </c>
      <c r="J1026" s="11" t="s">
        <v>240</v>
      </c>
      <c r="K1026" s="11" t="s">
        <v>4263</v>
      </c>
      <c r="L1026" s="11">
        <v>2</v>
      </c>
    </row>
    <row r="1027" spans="1:12">
      <c r="A1027" s="11" t="s">
        <v>1901</v>
      </c>
      <c r="D1027" s="11" t="s">
        <v>239</v>
      </c>
      <c r="E1027" s="19" t="s">
        <v>2130</v>
      </c>
      <c r="F1027" s="10">
        <v>42036</v>
      </c>
      <c r="G1027" s="10">
        <v>45323</v>
      </c>
      <c r="H1027" s="11">
        <v>10</v>
      </c>
      <c r="I1027" s="20" t="s">
        <v>238</v>
      </c>
      <c r="J1027" s="11" t="s">
        <v>240</v>
      </c>
      <c r="K1027" s="11" t="s">
        <v>4263</v>
      </c>
      <c r="L1027" s="11">
        <v>2</v>
      </c>
    </row>
    <row r="1028" spans="1:12">
      <c r="A1028" s="11" t="s">
        <v>1902</v>
      </c>
      <c r="D1028" s="11" t="s">
        <v>239</v>
      </c>
      <c r="E1028" s="19" t="s">
        <v>2131</v>
      </c>
      <c r="F1028" s="10">
        <v>42036</v>
      </c>
      <c r="G1028" s="10">
        <v>45323</v>
      </c>
      <c r="H1028" s="11">
        <v>10</v>
      </c>
      <c r="I1028" s="20" t="s">
        <v>238</v>
      </c>
      <c r="J1028" s="11" t="s">
        <v>240</v>
      </c>
      <c r="K1028" s="11" t="s">
        <v>4263</v>
      </c>
      <c r="L1028" s="11">
        <v>2</v>
      </c>
    </row>
    <row r="1029" spans="1:12">
      <c r="A1029" s="11" t="s">
        <v>1903</v>
      </c>
      <c r="D1029" s="11" t="s">
        <v>239</v>
      </c>
      <c r="E1029" s="19" t="s">
        <v>2132</v>
      </c>
      <c r="F1029" s="10">
        <v>42036</v>
      </c>
      <c r="G1029" s="10">
        <v>45323</v>
      </c>
      <c r="H1029" s="11">
        <v>10</v>
      </c>
      <c r="I1029" s="20" t="s">
        <v>238</v>
      </c>
      <c r="J1029" s="11" t="s">
        <v>240</v>
      </c>
      <c r="K1029" s="11" t="s">
        <v>4263</v>
      </c>
      <c r="L1029" s="11">
        <v>2</v>
      </c>
    </row>
    <row r="1030" spans="1:12">
      <c r="A1030" s="11" t="s">
        <v>1904</v>
      </c>
      <c r="D1030" s="11" t="s">
        <v>239</v>
      </c>
      <c r="E1030" s="19" t="s">
        <v>2133</v>
      </c>
      <c r="F1030" s="10">
        <v>42036</v>
      </c>
      <c r="G1030" s="10">
        <v>45323</v>
      </c>
      <c r="H1030" s="11">
        <v>10</v>
      </c>
      <c r="I1030" s="20" t="s">
        <v>238</v>
      </c>
      <c r="J1030" s="11" t="s">
        <v>240</v>
      </c>
      <c r="K1030" s="11" t="s">
        <v>4263</v>
      </c>
      <c r="L1030" s="11">
        <v>2</v>
      </c>
    </row>
    <row r="1031" spans="1:12">
      <c r="A1031" s="11" t="s">
        <v>1905</v>
      </c>
      <c r="D1031" s="11" t="s">
        <v>239</v>
      </c>
      <c r="E1031" s="19" t="s">
        <v>2134</v>
      </c>
      <c r="F1031" s="10">
        <v>42036</v>
      </c>
      <c r="G1031" s="10">
        <v>45323</v>
      </c>
      <c r="H1031" s="11">
        <v>10</v>
      </c>
      <c r="I1031" s="20" t="s">
        <v>238</v>
      </c>
      <c r="J1031" s="11" t="s">
        <v>240</v>
      </c>
      <c r="K1031" s="11" t="s">
        <v>4263</v>
      </c>
      <c r="L1031" s="11">
        <v>2</v>
      </c>
    </row>
    <row r="1032" spans="1:12">
      <c r="A1032" s="11" t="s">
        <v>1906</v>
      </c>
      <c r="D1032" s="11" t="s">
        <v>239</v>
      </c>
      <c r="E1032" s="19" t="s">
        <v>2135</v>
      </c>
      <c r="F1032" s="10">
        <v>42036</v>
      </c>
      <c r="G1032" s="10">
        <v>45323</v>
      </c>
      <c r="H1032" s="11">
        <v>10</v>
      </c>
      <c r="I1032" s="20" t="s">
        <v>238</v>
      </c>
      <c r="J1032" s="11" t="s">
        <v>240</v>
      </c>
      <c r="K1032" s="11" t="s">
        <v>4263</v>
      </c>
      <c r="L1032" s="11">
        <v>2</v>
      </c>
    </row>
    <row r="1033" spans="1:12">
      <c r="A1033" s="11" t="s">
        <v>1907</v>
      </c>
      <c r="D1033" s="11" t="s">
        <v>239</v>
      </c>
      <c r="E1033" s="19" t="s">
        <v>2136</v>
      </c>
      <c r="F1033" s="10">
        <v>42036</v>
      </c>
      <c r="G1033" s="10">
        <v>45323</v>
      </c>
      <c r="H1033" s="11">
        <v>10</v>
      </c>
      <c r="I1033" s="20" t="s">
        <v>238</v>
      </c>
      <c r="J1033" s="11" t="s">
        <v>240</v>
      </c>
      <c r="K1033" s="11" t="s">
        <v>4263</v>
      </c>
      <c r="L1033" s="11">
        <v>2</v>
      </c>
    </row>
    <row r="1034" spans="1:12">
      <c r="A1034" s="11" t="s">
        <v>1908</v>
      </c>
      <c r="D1034" s="11" t="s">
        <v>239</v>
      </c>
      <c r="E1034" s="19" t="s">
        <v>2137</v>
      </c>
      <c r="F1034" s="10">
        <v>42036</v>
      </c>
      <c r="G1034" s="10">
        <v>45323</v>
      </c>
      <c r="H1034" s="11">
        <v>10</v>
      </c>
      <c r="I1034" s="20" t="s">
        <v>238</v>
      </c>
      <c r="J1034" s="11" t="s">
        <v>240</v>
      </c>
      <c r="K1034" s="11" t="s">
        <v>4263</v>
      </c>
      <c r="L1034" s="11">
        <v>2</v>
      </c>
    </row>
    <row r="1035" spans="1:12">
      <c r="A1035" s="11" t="s">
        <v>1909</v>
      </c>
      <c r="D1035" s="11" t="s">
        <v>239</v>
      </c>
      <c r="E1035" s="19" t="s">
        <v>2138</v>
      </c>
      <c r="F1035" s="10">
        <v>42036</v>
      </c>
      <c r="G1035" s="10">
        <v>45323</v>
      </c>
      <c r="H1035" s="11">
        <v>10</v>
      </c>
      <c r="I1035" s="20" t="s">
        <v>238</v>
      </c>
      <c r="J1035" s="11" t="s">
        <v>240</v>
      </c>
      <c r="K1035" s="11" t="s">
        <v>4263</v>
      </c>
      <c r="L1035" s="11">
        <v>2</v>
      </c>
    </row>
    <row r="1036" spans="1:12">
      <c r="A1036" s="11" t="s">
        <v>1910</v>
      </c>
      <c r="D1036" s="11" t="s">
        <v>239</v>
      </c>
      <c r="E1036" s="19" t="s">
        <v>2139</v>
      </c>
      <c r="F1036" s="10">
        <v>42036</v>
      </c>
      <c r="G1036" s="10">
        <v>45323</v>
      </c>
      <c r="H1036" s="11">
        <v>10</v>
      </c>
      <c r="I1036" s="20" t="s">
        <v>238</v>
      </c>
      <c r="J1036" s="11" t="s">
        <v>240</v>
      </c>
      <c r="K1036" s="11" t="s">
        <v>4263</v>
      </c>
      <c r="L1036" s="11">
        <v>2</v>
      </c>
    </row>
    <row r="1037" spans="1:12">
      <c r="A1037" s="11" t="s">
        <v>1911</v>
      </c>
      <c r="D1037" s="11" t="s">
        <v>239</v>
      </c>
      <c r="E1037" s="19" t="s">
        <v>2140</v>
      </c>
      <c r="F1037" s="10">
        <v>42036</v>
      </c>
      <c r="G1037" s="10">
        <v>45323</v>
      </c>
      <c r="H1037" s="11">
        <v>10</v>
      </c>
      <c r="I1037" s="20" t="s">
        <v>238</v>
      </c>
      <c r="J1037" s="11" t="s">
        <v>240</v>
      </c>
      <c r="K1037" s="11" t="s">
        <v>4263</v>
      </c>
      <c r="L1037" s="11">
        <v>2</v>
      </c>
    </row>
    <row r="1038" spans="1:12">
      <c r="A1038" s="11" t="s">
        <v>1912</v>
      </c>
      <c r="D1038" s="11" t="s">
        <v>239</v>
      </c>
      <c r="E1038" s="19" t="s">
        <v>2141</v>
      </c>
      <c r="F1038" s="10">
        <v>42036</v>
      </c>
      <c r="G1038" s="10">
        <v>45323</v>
      </c>
      <c r="H1038" s="11">
        <v>10</v>
      </c>
      <c r="I1038" s="20" t="s">
        <v>238</v>
      </c>
      <c r="J1038" s="11" t="s">
        <v>240</v>
      </c>
      <c r="K1038" s="11" t="s">
        <v>4263</v>
      </c>
      <c r="L1038" s="11">
        <v>2</v>
      </c>
    </row>
    <row r="1039" spans="1:12">
      <c r="A1039" s="11" t="s">
        <v>1913</v>
      </c>
      <c r="D1039" s="11" t="s">
        <v>239</v>
      </c>
      <c r="E1039" s="19" t="s">
        <v>2142</v>
      </c>
      <c r="F1039" s="10">
        <v>42036</v>
      </c>
      <c r="G1039" s="10">
        <v>45323</v>
      </c>
      <c r="H1039" s="11">
        <v>10</v>
      </c>
      <c r="I1039" s="20" t="s">
        <v>238</v>
      </c>
      <c r="J1039" s="11" t="s">
        <v>240</v>
      </c>
      <c r="K1039" s="11" t="s">
        <v>4263</v>
      </c>
      <c r="L1039" s="11">
        <v>2</v>
      </c>
    </row>
    <row r="1040" spans="1:12">
      <c r="A1040" s="11" t="s">
        <v>1914</v>
      </c>
      <c r="D1040" s="11" t="s">
        <v>239</v>
      </c>
      <c r="E1040" s="19" t="s">
        <v>2143</v>
      </c>
      <c r="F1040" s="10">
        <v>42036</v>
      </c>
      <c r="G1040" s="10">
        <v>45323</v>
      </c>
      <c r="H1040" s="11">
        <v>10</v>
      </c>
      <c r="I1040" s="20" t="s">
        <v>238</v>
      </c>
      <c r="J1040" s="11" t="s">
        <v>240</v>
      </c>
      <c r="K1040" s="11" t="s">
        <v>4263</v>
      </c>
      <c r="L1040" s="11">
        <v>2</v>
      </c>
    </row>
    <row r="1041" spans="1:12">
      <c r="A1041" s="11" t="s">
        <v>1915</v>
      </c>
      <c r="D1041" s="11" t="s">
        <v>239</v>
      </c>
      <c r="E1041" s="19" t="s">
        <v>2144</v>
      </c>
      <c r="F1041" s="10">
        <v>42036</v>
      </c>
      <c r="G1041" s="10">
        <v>45323</v>
      </c>
      <c r="H1041" s="11">
        <v>10</v>
      </c>
      <c r="I1041" s="20" t="s">
        <v>238</v>
      </c>
      <c r="J1041" s="11" t="s">
        <v>240</v>
      </c>
      <c r="K1041" s="11" t="s">
        <v>4263</v>
      </c>
      <c r="L1041" s="11">
        <v>2</v>
      </c>
    </row>
    <row r="1042" spans="1:12">
      <c r="A1042" s="11" t="s">
        <v>1916</v>
      </c>
      <c r="D1042" s="11" t="s">
        <v>239</v>
      </c>
      <c r="E1042" s="19" t="s">
        <v>2145</v>
      </c>
      <c r="F1042" s="10">
        <v>42036</v>
      </c>
      <c r="G1042" s="10">
        <v>45323</v>
      </c>
      <c r="H1042" s="11">
        <v>10</v>
      </c>
      <c r="I1042" s="20" t="s">
        <v>238</v>
      </c>
      <c r="J1042" s="11" t="s">
        <v>240</v>
      </c>
      <c r="K1042" s="11" t="s">
        <v>4263</v>
      </c>
      <c r="L1042" s="11">
        <v>2</v>
      </c>
    </row>
    <row r="1043" spans="1:12">
      <c r="A1043" s="11" t="s">
        <v>1917</v>
      </c>
      <c r="D1043" s="11" t="s">
        <v>239</v>
      </c>
      <c r="E1043" s="19" t="s">
        <v>2146</v>
      </c>
      <c r="F1043" s="10">
        <v>42036</v>
      </c>
      <c r="G1043" s="10">
        <v>45323</v>
      </c>
      <c r="H1043" s="11">
        <v>10</v>
      </c>
      <c r="I1043" s="20" t="s">
        <v>238</v>
      </c>
      <c r="J1043" s="11" t="s">
        <v>240</v>
      </c>
      <c r="K1043" s="11" t="s">
        <v>4263</v>
      </c>
      <c r="L1043" s="11">
        <v>2</v>
      </c>
    </row>
    <row r="1044" spans="1:12">
      <c r="A1044" s="11" t="s">
        <v>1918</v>
      </c>
      <c r="D1044" s="11" t="s">
        <v>239</v>
      </c>
      <c r="E1044" s="19" t="s">
        <v>2147</v>
      </c>
      <c r="F1044" s="10">
        <v>42036</v>
      </c>
      <c r="G1044" s="10">
        <v>45323</v>
      </c>
      <c r="H1044" s="11">
        <v>10</v>
      </c>
      <c r="I1044" s="20" t="s">
        <v>238</v>
      </c>
      <c r="J1044" s="11" t="s">
        <v>240</v>
      </c>
      <c r="K1044" s="11" t="s">
        <v>4263</v>
      </c>
      <c r="L1044" s="11">
        <v>2</v>
      </c>
    </row>
    <row r="1045" spans="1:12">
      <c r="A1045" s="11" t="s">
        <v>1919</v>
      </c>
      <c r="D1045" s="11" t="s">
        <v>239</v>
      </c>
      <c r="E1045" s="19" t="s">
        <v>2148</v>
      </c>
      <c r="F1045" s="10">
        <v>42036</v>
      </c>
      <c r="G1045" s="10">
        <v>45323</v>
      </c>
      <c r="H1045" s="11">
        <v>10</v>
      </c>
      <c r="I1045" s="20" t="s">
        <v>238</v>
      </c>
      <c r="J1045" s="11" t="s">
        <v>240</v>
      </c>
      <c r="K1045" s="11" t="s">
        <v>4263</v>
      </c>
      <c r="L1045" s="11">
        <v>2</v>
      </c>
    </row>
    <row r="1046" spans="1:12">
      <c r="A1046" s="11" t="s">
        <v>1920</v>
      </c>
      <c r="D1046" s="11" t="s">
        <v>239</v>
      </c>
      <c r="E1046" s="19" t="s">
        <v>2149</v>
      </c>
      <c r="F1046" s="10">
        <v>42036</v>
      </c>
      <c r="G1046" s="10">
        <v>45323</v>
      </c>
      <c r="H1046" s="11">
        <v>10</v>
      </c>
      <c r="I1046" s="20" t="s">
        <v>238</v>
      </c>
      <c r="J1046" s="11" t="s">
        <v>240</v>
      </c>
      <c r="K1046" s="11" t="s">
        <v>4263</v>
      </c>
      <c r="L1046" s="11">
        <v>2</v>
      </c>
    </row>
    <row r="1047" spans="1:12">
      <c r="A1047" s="11" t="s">
        <v>1921</v>
      </c>
      <c r="D1047" s="11" t="s">
        <v>239</v>
      </c>
      <c r="E1047" s="19" t="s">
        <v>2150</v>
      </c>
      <c r="F1047" s="10">
        <v>42036</v>
      </c>
      <c r="G1047" s="10">
        <v>45323</v>
      </c>
      <c r="H1047" s="11">
        <v>10</v>
      </c>
      <c r="I1047" s="20" t="s">
        <v>238</v>
      </c>
      <c r="J1047" s="11" t="s">
        <v>240</v>
      </c>
      <c r="K1047" s="11" t="s">
        <v>4263</v>
      </c>
      <c r="L1047" s="11">
        <v>2</v>
      </c>
    </row>
    <row r="1048" spans="1:12">
      <c r="A1048" s="11" t="s">
        <v>1922</v>
      </c>
      <c r="D1048" s="11" t="s">
        <v>239</v>
      </c>
      <c r="E1048" s="19" t="s">
        <v>2151</v>
      </c>
      <c r="F1048" s="10">
        <v>42036</v>
      </c>
      <c r="G1048" s="10">
        <v>45323</v>
      </c>
      <c r="H1048" s="11">
        <v>10</v>
      </c>
      <c r="I1048" s="20" t="s">
        <v>238</v>
      </c>
      <c r="J1048" s="11" t="s">
        <v>240</v>
      </c>
      <c r="K1048" s="11" t="s">
        <v>4263</v>
      </c>
      <c r="L1048" s="11">
        <v>2</v>
      </c>
    </row>
    <row r="1049" spans="1:12">
      <c r="A1049" s="11" t="s">
        <v>1923</v>
      </c>
      <c r="D1049" s="11" t="s">
        <v>239</v>
      </c>
      <c r="E1049" s="19" t="s">
        <v>2152</v>
      </c>
      <c r="F1049" s="10">
        <v>42036</v>
      </c>
      <c r="G1049" s="10">
        <v>45323</v>
      </c>
      <c r="H1049" s="11">
        <v>10</v>
      </c>
      <c r="I1049" s="20" t="s">
        <v>238</v>
      </c>
      <c r="J1049" s="11" t="s">
        <v>240</v>
      </c>
      <c r="K1049" s="11" t="s">
        <v>4263</v>
      </c>
      <c r="L1049" s="11">
        <v>2</v>
      </c>
    </row>
    <row r="1050" spans="1:12">
      <c r="A1050" s="11" t="s">
        <v>1924</v>
      </c>
      <c r="D1050" s="11" t="s">
        <v>239</v>
      </c>
      <c r="E1050" s="19" t="s">
        <v>2153</v>
      </c>
      <c r="F1050" s="10">
        <v>42036</v>
      </c>
      <c r="G1050" s="10">
        <v>45323</v>
      </c>
      <c r="H1050" s="11">
        <v>10</v>
      </c>
      <c r="I1050" s="20" t="s">
        <v>238</v>
      </c>
      <c r="J1050" s="11" t="s">
        <v>240</v>
      </c>
      <c r="K1050" s="11" t="s">
        <v>4263</v>
      </c>
      <c r="L1050" s="11">
        <v>2</v>
      </c>
    </row>
    <row r="1051" spans="1:12">
      <c r="A1051" s="11" t="s">
        <v>1925</v>
      </c>
      <c r="D1051" s="11" t="s">
        <v>239</v>
      </c>
      <c r="E1051" s="19" t="s">
        <v>2154</v>
      </c>
      <c r="F1051" s="10">
        <v>42036</v>
      </c>
      <c r="G1051" s="10">
        <v>45323</v>
      </c>
      <c r="H1051" s="11">
        <v>10</v>
      </c>
      <c r="I1051" s="20" t="s">
        <v>238</v>
      </c>
      <c r="J1051" s="11" t="s">
        <v>240</v>
      </c>
      <c r="K1051" s="11" t="s">
        <v>4263</v>
      </c>
      <c r="L1051" s="11">
        <v>2</v>
      </c>
    </row>
    <row r="1052" spans="1:12">
      <c r="A1052" s="11" t="s">
        <v>1926</v>
      </c>
      <c r="D1052" s="11" t="s">
        <v>239</v>
      </c>
      <c r="E1052" s="19" t="s">
        <v>2155</v>
      </c>
      <c r="F1052" s="10">
        <v>42036</v>
      </c>
      <c r="G1052" s="10">
        <v>45323</v>
      </c>
      <c r="H1052" s="11">
        <v>10</v>
      </c>
      <c r="I1052" s="20" t="s">
        <v>238</v>
      </c>
      <c r="J1052" s="11" t="s">
        <v>240</v>
      </c>
      <c r="K1052" s="11" t="s">
        <v>4263</v>
      </c>
      <c r="L1052" s="11">
        <v>2</v>
      </c>
    </row>
    <row r="1053" spans="1:12">
      <c r="A1053" s="11" t="s">
        <v>1927</v>
      </c>
      <c r="D1053" s="11" t="s">
        <v>239</v>
      </c>
      <c r="E1053" s="19" t="s">
        <v>2156</v>
      </c>
      <c r="F1053" s="10">
        <v>42036</v>
      </c>
      <c r="G1053" s="10">
        <v>45323</v>
      </c>
      <c r="H1053" s="11">
        <v>10</v>
      </c>
      <c r="I1053" s="20" t="s">
        <v>238</v>
      </c>
      <c r="J1053" s="11" t="s">
        <v>240</v>
      </c>
      <c r="K1053" s="11" t="s">
        <v>4263</v>
      </c>
      <c r="L1053" s="11">
        <v>2</v>
      </c>
    </row>
    <row r="1054" spans="1:12">
      <c r="A1054" s="11" t="s">
        <v>1928</v>
      </c>
      <c r="D1054" s="11" t="s">
        <v>239</v>
      </c>
      <c r="E1054" s="19" t="s">
        <v>2157</v>
      </c>
      <c r="F1054" s="10">
        <v>42036</v>
      </c>
      <c r="G1054" s="10">
        <v>45323</v>
      </c>
      <c r="H1054" s="11">
        <v>10</v>
      </c>
      <c r="I1054" s="20" t="s">
        <v>238</v>
      </c>
      <c r="J1054" s="11" t="s">
        <v>240</v>
      </c>
      <c r="K1054" s="11" t="s">
        <v>4263</v>
      </c>
      <c r="L1054" s="11">
        <v>2</v>
      </c>
    </row>
    <row r="1055" spans="1:12">
      <c r="A1055" s="11" t="s">
        <v>1929</v>
      </c>
      <c r="D1055" s="11" t="s">
        <v>239</v>
      </c>
      <c r="E1055" s="19" t="s">
        <v>2158</v>
      </c>
      <c r="F1055" s="10">
        <v>42036</v>
      </c>
      <c r="G1055" s="10">
        <v>45323</v>
      </c>
      <c r="H1055" s="11">
        <v>10</v>
      </c>
      <c r="I1055" s="20" t="s">
        <v>238</v>
      </c>
      <c r="J1055" s="11" t="s">
        <v>240</v>
      </c>
      <c r="K1055" s="11" t="s">
        <v>4263</v>
      </c>
      <c r="L1055" s="11">
        <v>2</v>
      </c>
    </row>
    <row r="1056" spans="1:12">
      <c r="A1056" s="11" t="s">
        <v>1930</v>
      </c>
      <c r="D1056" s="11" t="s">
        <v>239</v>
      </c>
      <c r="E1056" s="19" t="s">
        <v>2159</v>
      </c>
      <c r="F1056" s="10">
        <v>42036</v>
      </c>
      <c r="G1056" s="10">
        <v>45323</v>
      </c>
      <c r="H1056" s="11">
        <v>10</v>
      </c>
      <c r="I1056" s="20" t="s">
        <v>238</v>
      </c>
      <c r="J1056" s="11" t="s">
        <v>240</v>
      </c>
      <c r="K1056" s="11" t="s">
        <v>4263</v>
      </c>
      <c r="L1056" s="11">
        <v>2</v>
      </c>
    </row>
    <row r="1057" spans="1:12">
      <c r="A1057" s="11" t="s">
        <v>1931</v>
      </c>
      <c r="D1057" s="11" t="s">
        <v>239</v>
      </c>
      <c r="E1057" s="19" t="s">
        <v>2160</v>
      </c>
      <c r="F1057" s="10">
        <v>42036</v>
      </c>
      <c r="G1057" s="10">
        <v>45323</v>
      </c>
      <c r="H1057" s="11">
        <v>10</v>
      </c>
      <c r="I1057" s="20" t="s">
        <v>238</v>
      </c>
      <c r="J1057" s="11" t="s">
        <v>240</v>
      </c>
      <c r="K1057" s="11" t="s">
        <v>4263</v>
      </c>
      <c r="L1057" s="11">
        <v>2</v>
      </c>
    </row>
    <row r="1058" spans="1:12">
      <c r="A1058" s="11" t="s">
        <v>1932</v>
      </c>
      <c r="D1058" s="11" t="s">
        <v>239</v>
      </c>
      <c r="E1058" s="19" t="s">
        <v>2161</v>
      </c>
      <c r="F1058" s="10">
        <v>42036</v>
      </c>
      <c r="G1058" s="10">
        <v>45323</v>
      </c>
      <c r="H1058" s="11">
        <v>10</v>
      </c>
      <c r="I1058" s="20" t="s">
        <v>238</v>
      </c>
      <c r="J1058" s="11" t="s">
        <v>240</v>
      </c>
      <c r="K1058" s="11" t="s">
        <v>4263</v>
      </c>
      <c r="L1058" s="11">
        <v>2</v>
      </c>
    </row>
    <row r="1059" spans="1:12">
      <c r="A1059" s="11" t="s">
        <v>1933</v>
      </c>
      <c r="D1059" s="11" t="s">
        <v>239</v>
      </c>
      <c r="E1059" s="19" t="s">
        <v>2162</v>
      </c>
      <c r="F1059" s="10">
        <v>42036</v>
      </c>
      <c r="G1059" s="10">
        <v>45323</v>
      </c>
      <c r="H1059" s="11">
        <v>10</v>
      </c>
      <c r="I1059" s="20" t="s">
        <v>238</v>
      </c>
      <c r="J1059" s="11" t="s">
        <v>240</v>
      </c>
      <c r="K1059" s="11" t="s">
        <v>4263</v>
      </c>
      <c r="L1059" s="11">
        <v>2</v>
      </c>
    </row>
    <row r="1060" spans="1:12">
      <c r="A1060" s="11" t="s">
        <v>1934</v>
      </c>
      <c r="D1060" s="11" t="s">
        <v>239</v>
      </c>
      <c r="E1060" s="19" t="s">
        <v>2163</v>
      </c>
      <c r="F1060" s="10">
        <v>42036</v>
      </c>
      <c r="G1060" s="10">
        <v>45323</v>
      </c>
      <c r="H1060" s="11">
        <v>10</v>
      </c>
      <c r="I1060" s="20" t="s">
        <v>238</v>
      </c>
      <c r="J1060" s="11" t="s">
        <v>240</v>
      </c>
      <c r="K1060" s="11" t="s">
        <v>4263</v>
      </c>
      <c r="L1060" s="11">
        <v>2</v>
      </c>
    </row>
    <row r="1061" spans="1:12">
      <c r="A1061" s="11" t="s">
        <v>1935</v>
      </c>
      <c r="D1061" s="11" t="s">
        <v>239</v>
      </c>
      <c r="E1061" s="19" t="s">
        <v>2164</v>
      </c>
      <c r="F1061" s="10">
        <v>42036</v>
      </c>
      <c r="G1061" s="10">
        <v>45323</v>
      </c>
      <c r="H1061" s="11">
        <v>10</v>
      </c>
      <c r="I1061" s="20" t="s">
        <v>238</v>
      </c>
      <c r="J1061" s="11" t="s">
        <v>240</v>
      </c>
      <c r="K1061" s="11" t="s">
        <v>4263</v>
      </c>
      <c r="L1061" s="11">
        <v>2</v>
      </c>
    </row>
    <row r="1062" spans="1:12">
      <c r="A1062" s="11" t="s">
        <v>1936</v>
      </c>
      <c r="D1062" s="11" t="s">
        <v>239</v>
      </c>
      <c r="E1062" s="19" t="s">
        <v>2165</v>
      </c>
      <c r="F1062" s="10">
        <v>42036</v>
      </c>
      <c r="G1062" s="10">
        <v>45323</v>
      </c>
      <c r="H1062" s="11">
        <v>10</v>
      </c>
      <c r="I1062" s="20" t="s">
        <v>238</v>
      </c>
      <c r="J1062" s="11" t="s">
        <v>240</v>
      </c>
      <c r="K1062" s="11" t="s">
        <v>4263</v>
      </c>
      <c r="L1062" s="11">
        <v>2</v>
      </c>
    </row>
    <row r="1063" spans="1:12">
      <c r="A1063" s="11" t="s">
        <v>1937</v>
      </c>
      <c r="D1063" s="11" t="s">
        <v>239</v>
      </c>
      <c r="E1063" s="19" t="s">
        <v>2166</v>
      </c>
      <c r="F1063" s="10">
        <v>42036</v>
      </c>
      <c r="G1063" s="10">
        <v>45323</v>
      </c>
      <c r="H1063" s="11">
        <v>10</v>
      </c>
      <c r="I1063" s="20" t="s">
        <v>238</v>
      </c>
      <c r="J1063" s="11" t="s">
        <v>240</v>
      </c>
      <c r="K1063" s="11" t="s">
        <v>4263</v>
      </c>
      <c r="L1063" s="11">
        <v>2</v>
      </c>
    </row>
    <row r="1064" spans="1:12">
      <c r="A1064" s="11" t="s">
        <v>1938</v>
      </c>
      <c r="D1064" s="11" t="s">
        <v>239</v>
      </c>
      <c r="E1064" s="19" t="s">
        <v>2167</v>
      </c>
      <c r="F1064" s="10">
        <v>42036</v>
      </c>
      <c r="G1064" s="10">
        <v>45323</v>
      </c>
      <c r="H1064" s="11">
        <v>10</v>
      </c>
      <c r="I1064" s="20" t="s">
        <v>238</v>
      </c>
      <c r="J1064" s="11" t="s">
        <v>240</v>
      </c>
      <c r="K1064" s="11" t="s">
        <v>4263</v>
      </c>
      <c r="L1064" s="11">
        <v>2</v>
      </c>
    </row>
    <row r="1065" spans="1:12">
      <c r="A1065" s="11" t="s">
        <v>1939</v>
      </c>
      <c r="D1065" s="11" t="s">
        <v>239</v>
      </c>
      <c r="E1065" s="19" t="s">
        <v>2168</v>
      </c>
      <c r="F1065" s="10">
        <v>42036</v>
      </c>
      <c r="G1065" s="10">
        <v>45323</v>
      </c>
      <c r="H1065" s="11">
        <v>10</v>
      </c>
      <c r="I1065" s="20" t="s">
        <v>238</v>
      </c>
      <c r="J1065" s="11" t="s">
        <v>240</v>
      </c>
      <c r="K1065" s="11" t="s">
        <v>4263</v>
      </c>
      <c r="L1065" s="11">
        <v>2</v>
      </c>
    </row>
    <row r="1066" spans="1:12">
      <c r="A1066" s="11" t="s">
        <v>1940</v>
      </c>
      <c r="D1066" s="11" t="s">
        <v>239</v>
      </c>
      <c r="E1066" s="19" t="s">
        <v>2169</v>
      </c>
      <c r="F1066" s="10">
        <v>42036</v>
      </c>
      <c r="G1066" s="10">
        <v>45323</v>
      </c>
      <c r="H1066" s="11">
        <v>10</v>
      </c>
      <c r="I1066" s="20" t="s">
        <v>238</v>
      </c>
      <c r="J1066" s="11" t="s">
        <v>240</v>
      </c>
      <c r="K1066" s="11" t="s">
        <v>4263</v>
      </c>
      <c r="L1066" s="11">
        <v>2</v>
      </c>
    </row>
    <row r="1067" spans="1:12">
      <c r="A1067" s="11" t="s">
        <v>1941</v>
      </c>
      <c r="D1067" s="11" t="s">
        <v>239</v>
      </c>
      <c r="E1067" s="19" t="s">
        <v>2170</v>
      </c>
      <c r="F1067" s="10">
        <v>42036</v>
      </c>
      <c r="G1067" s="10">
        <v>45323</v>
      </c>
      <c r="H1067" s="11">
        <v>10</v>
      </c>
      <c r="I1067" s="20" t="s">
        <v>238</v>
      </c>
      <c r="J1067" s="11" t="s">
        <v>240</v>
      </c>
      <c r="K1067" s="11" t="s">
        <v>4263</v>
      </c>
      <c r="L1067" s="11">
        <v>2</v>
      </c>
    </row>
    <row r="1068" spans="1:12">
      <c r="A1068" s="11" t="s">
        <v>1942</v>
      </c>
      <c r="D1068" s="11" t="s">
        <v>239</v>
      </c>
      <c r="E1068" s="19" t="s">
        <v>2171</v>
      </c>
      <c r="F1068" s="10">
        <v>42036</v>
      </c>
      <c r="G1068" s="10">
        <v>45323</v>
      </c>
      <c r="H1068" s="11">
        <v>10</v>
      </c>
      <c r="I1068" s="20" t="s">
        <v>238</v>
      </c>
      <c r="J1068" s="11" t="s">
        <v>240</v>
      </c>
      <c r="K1068" s="11" t="s">
        <v>4263</v>
      </c>
      <c r="L1068" s="11">
        <v>2</v>
      </c>
    </row>
    <row r="1069" spans="1:12">
      <c r="A1069" s="11" t="s">
        <v>1943</v>
      </c>
      <c r="D1069" s="11" t="s">
        <v>239</v>
      </c>
      <c r="E1069" s="19" t="s">
        <v>2172</v>
      </c>
      <c r="F1069" s="10">
        <v>42036</v>
      </c>
      <c r="G1069" s="10">
        <v>45323</v>
      </c>
      <c r="H1069" s="11">
        <v>10</v>
      </c>
      <c r="I1069" s="20" t="s">
        <v>238</v>
      </c>
      <c r="J1069" s="11" t="s">
        <v>240</v>
      </c>
      <c r="K1069" s="11" t="s">
        <v>4263</v>
      </c>
      <c r="L1069" s="11">
        <v>2</v>
      </c>
    </row>
    <row r="1070" spans="1:12">
      <c r="A1070" s="11" t="s">
        <v>1944</v>
      </c>
      <c r="D1070" s="11" t="s">
        <v>239</v>
      </c>
      <c r="E1070" s="19" t="s">
        <v>2173</v>
      </c>
      <c r="F1070" s="10">
        <v>42036</v>
      </c>
      <c r="G1070" s="10">
        <v>45323</v>
      </c>
      <c r="H1070" s="11">
        <v>10</v>
      </c>
      <c r="I1070" s="20" t="s">
        <v>238</v>
      </c>
      <c r="J1070" s="11" t="s">
        <v>240</v>
      </c>
      <c r="K1070" s="11" t="s">
        <v>4263</v>
      </c>
      <c r="L1070" s="11">
        <v>2</v>
      </c>
    </row>
    <row r="1071" spans="1:12">
      <c r="A1071" s="11" t="s">
        <v>1945</v>
      </c>
      <c r="D1071" s="11" t="s">
        <v>239</v>
      </c>
      <c r="E1071" s="19" t="s">
        <v>2174</v>
      </c>
      <c r="F1071" s="10">
        <v>42036</v>
      </c>
      <c r="G1071" s="10">
        <v>45323</v>
      </c>
      <c r="H1071" s="11">
        <v>10</v>
      </c>
      <c r="I1071" s="20" t="s">
        <v>238</v>
      </c>
      <c r="J1071" s="11" t="s">
        <v>240</v>
      </c>
      <c r="K1071" s="11" t="s">
        <v>4263</v>
      </c>
      <c r="L1071" s="11">
        <v>2</v>
      </c>
    </row>
    <row r="1072" spans="1:12">
      <c r="A1072" s="11" t="s">
        <v>1946</v>
      </c>
      <c r="D1072" s="11" t="s">
        <v>239</v>
      </c>
      <c r="E1072" s="19" t="s">
        <v>2175</v>
      </c>
      <c r="F1072" s="10">
        <v>42036</v>
      </c>
      <c r="G1072" s="10">
        <v>45323</v>
      </c>
      <c r="H1072" s="11">
        <v>10</v>
      </c>
      <c r="I1072" s="20" t="s">
        <v>238</v>
      </c>
      <c r="J1072" s="11" t="s">
        <v>240</v>
      </c>
      <c r="K1072" s="11" t="s">
        <v>4263</v>
      </c>
      <c r="L1072" s="11">
        <v>2</v>
      </c>
    </row>
    <row r="1073" spans="1:12">
      <c r="A1073" s="11" t="s">
        <v>1947</v>
      </c>
      <c r="D1073" s="11" t="s">
        <v>239</v>
      </c>
      <c r="E1073" s="19" t="s">
        <v>2176</v>
      </c>
      <c r="F1073" s="10">
        <v>42036</v>
      </c>
      <c r="G1073" s="10">
        <v>45323</v>
      </c>
      <c r="H1073" s="11">
        <v>10</v>
      </c>
      <c r="I1073" s="20" t="s">
        <v>238</v>
      </c>
      <c r="J1073" s="11" t="s">
        <v>240</v>
      </c>
      <c r="K1073" s="11" t="s">
        <v>4263</v>
      </c>
      <c r="L1073" s="11">
        <v>2</v>
      </c>
    </row>
    <row r="1074" spans="1:12">
      <c r="A1074" s="11" t="s">
        <v>1948</v>
      </c>
      <c r="D1074" s="11" t="s">
        <v>239</v>
      </c>
      <c r="E1074" s="19" t="s">
        <v>2177</v>
      </c>
      <c r="F1074" s="10">
        <v>42036</v>
      </c>
      <c r="G1074" s="10">
        <v>45323</v>
      </c>
      <c r="H1074" s="11">
        <v>10</v>
      </c>
      <c r="I1074" s="20" t="s">
        <v>238</v>
      </c>
      <c r="J1074" s="11" t="s">
        <v>240</v>
      </c>
      <c r="K1074" s="11" t="s">
        <v>4263</v>
      </c>
      <c r="L1074" s="11">
        <v>2</v>
      </c>
    </row>
    <row r="1075" spans="1:12">
      <c r="A1075" s="11" t="s">
        <v>1949</v>
      </c>
      <c r="D1075" s="11" t="s">
        <v>239</v>
      </c>
      <c r="E1075" s="19" t="s">
        <v>2178</v>
      </c>
      <c r="F1075" s="10">
        <v>42036</v>
      </c>
      <c r="G1075" s="10">
        <v>45323</v>
      </c>
      <c r="H1075" s="11">
        <v>10</v>
      </c>
      <c r="I1075" s="20" t="s">
        <v>238</v>
      </c>
      <c r="J1075" s="11" t="s">
        <v>240</v>
      </c>
      <c r="K1075" s="11" t="s">
        <v>4263</v>
      </c>
      <c r="L1075" s="11">
        <v>2</v>
      </c>
    </row>
    <row r="1076" spans="1:12">
      <c r="A1076" s="11" t="s">
        <v>1950</v>
      </c>
      <c r="D1076" s="11" t="s">
        <v>239</v>
      </c>
      <c r="E1076" s="19" t="s">
        <v>2179</v>
      </c>
      <c r="F1076" s="10">
        <v>42036</v>
      </c>
      <c r="G1076" s="10">
        <v>45323</v>
      </c>
      <c r="H1076" s="11">
        <v>10</v>
      </c>
      <c r="I1076" s="20" t="s">
        <v>238</v>
      </c>
      <c r="J1076" s="11" t="s">
        <v>240</v>
      </c>
      <c r="K1076" s="11" t="s">
        <v>4263</v>
      </c>
      <c r="L1076" s="11">
        <v>2</v>
      </c>
    </row>
    <row r="1077" spans="1:12">
      <c r="A1077" s="11" t="s">
        <v>1951</v>
      </c>
      <c r="D1077" s="11" t="s">
        <v>239</v>
      </c>
      <c r="E1077" s="19" t="s">
        <v>2180</v>
      </c>
      <c r="F1077" s="10">
        <v>42036</v>
      </c>
      <c r="G1077" s="10">
        <v>45323</v>
      </c>
      <c r="H1077" s="11">
        <v>10</v>
      </c>
      <c r="I1077" s="20" t="s">
        <v>238</v>
      </c>
      <c r="J1077" s="11" t="s">
        <v>240</v>
      </c>
      <c r="K1077" s="11" t="s">
        <v>4263</v>
      </c>
      <c r="L1077" s="11">
        <v>2</v>
      </c>
    </row>
    <row r="1078" spans="1:12">
      <c r="A1078" s="11" t="s">
        <v>1952</v>
      </c>
      <c r="D1078" s="11" t="s">
        <v>239</v>
      </c>
      <c r="E1078" s="19" t="s">
        <v>2181</v>
      </c>
      <c r="F1078" s="10">
        <v>42036</v>
      </c>
      <c r="G1078" s="10">
        <v>45323</v>
      </c>
      <c r="H1078" s="11">
        <v>10</v>
      </c>
      <c r="I1078" s="20" t="s">
        <v>238</v>
      </c>
      <c r="J1078" s="11" t="s">
        <v>240</v>
      </c>
      <c r="K1078" s="11" t="s">
        <v>4263</v>
      </c>
      <c r="L1078" s="11">
        <v>2</v>
      </c>
    </row>
    <row r="1079" spans="1:12">
      <c r="A1079" s="11" t="s">
        <v>1953</v>
      </c>
      <c r="D1079" s="11" t="s">
        <v>239</v>
      </c>
      <c r="E1079" s="19" t="s">
        <v>2182</v>
      </c>
      <c r="F1079" s="10">
        <v>42036</v>
      </c>
      <c r="G1079" s="10">
        <v>45323</v>
      </c>
      <c r="H1079" s="11">
        <v>10</v>
      </c>
      <c r="I1079" s="20" t="s">
        <v>238</v>
      </c>
      <c r="J1079" s="11" t="s">
        <v>240</v>
      </c>
      <c r="K1079" s="11" t="s">
        <v>4263</v>
      </c>
      <c r="L1079" s="11">
        <v>2</v>
      </c>
    </row>
    <row r="1080" spans="1:12">
      <c r="A1080" s="11" t="s">
        <v>1954</v>
      </c>
      <c r="D1080" s="11" t="s">
        <v>239</v>
      </c>
      <c r="E1080" s="19" t="s">
        <v>2183</v>
      </c>
      <c r="F1080" s="10">
        <v>42036</v>
      </c>
      <c r="G1080" s="10">
        <v>45323</v>
      </c>
      <c r="H1080" s="11">
        <v>10</v>
      </c>
      <c r="I1080" s="20" t="s">
        <v>238</v>
      </c>
      <c r="J1080" s="11" t="s">
        <v>240</v>
      </c>
      <c r="K1080" s="11" t="s">
        <v>4263</v>
      </c>
      <c r="L1080" s="11">
        <v>2</v>
      </c>
    </row>
    <row r="1081" spans="1:12">
      <c r="A1081" s="11" t="s">
        <v>1955</v>
      </c>
      <c r="D1081" s="11" t="s">
        <v>239</v>
      </c>
      <c r="E1081" s="19" t="s">
        <v>2184</v>
      </c>
      <c r="F1081" s="10">
        <v>42036</v>
      </c>
      <c r="G1081" s="10">
        <v>45323</v>
      </c>
      <c r="H1081" s="11">
        <v>10</v>
      </c>
      <c r="I1081" s="20" t="s">
        <v>238</v>
      </c>
      <c r="J1081" s="11" t="s">
        <v>240</v>
      </c>
      <c r="K1081" s="11" t="s">
        <v>4263</v>
      </c>
      <c r="L1081" s="11">
        <v>2</v>
      </c>
    </row>
    <row r="1082" spans="1:12">
      <c r="A1082" s="11" t="s">
        <v>1956</v>
      </c>
      <c r="D1082" s="11" t="s">
        <v>239</v>
      </c>
      <c r="E1082" s="19" t="s">
        <v>2185</v>
      </c>
      <c r="F1082" s="10">
        <v>42036</v>
      </c>
      <c r="G1082" s="10">
        <v>45323</v>
      </c>
      <c r="H1082" s="11">
        <v>10</v>
      </c>
      <c r="I1082" s="20" t="s">
        <v>238</v>
      </c>
      <c r="J1082" s="11" t="s">
        <v>240</v>
      </c>
      <c r="K1082" s="11" t="s">
        <v>4263</v>
      </c>
      <c r="L1082" s="11">
        <v>2</v>
      </c>
    </row>
    <row r="1083" spans="1:12">
      <c r="A1083" s="11" t="s">
        <v>1957</v>
      </c>
      <c r="D1083" s="11" t="s">
        <v>239</v>
      </c>
      <c r="E1083" s="19" t="s">
        <v>2186</v>
      </c>
      <c r="F1083" s="10">
        <v>42036</v>
      </c>
      <c r="G1083" s="10">
        <v>45323</v>
      </c>
      <c r="H1083" s="11">
        <v>10</v>
      </c>
      <c r="I1083" s="20" t="s">
        <v>238</v>
      </c>
      <c r="J1083" s="11" t="s">
        <v>240</v>
      </c>
      <c r="K1083" s="11" t="s">
        <v>4263</v>
      </c>
      <c r="L1083" s="11">
        <v>2</v>
      </c>
    </row>
    <row r="1084" spans="1:12">
      <c r="A1084" s="11" t="s">
        <v>1958</v>
      </c>
      <c r="D1084" s="11" t="s">
        <v>239</v>
      </c>
      <c r="E1084" s="19" t="s">
        <v>2187</v>
      </c>
      <c r="F1084" s="10">
        <v>42036</v>
      </c>
      <c r="G1084" s="10">
        <v>45323</v>
      </c>
      <c r="H1084" s="11">
        <v>10</v>
      </c>
      <c r="I1084" s="20" t="s">
        <v>238</v>
      </c>
      <c r="J1084" s="11" t="s">
        <v>240</v>
      </c>
      <c r="K1084" s="11" t="s">
        <v>4263</v>
      </c>
      <c r="L1084" s="11">
        <v>2</v>
      </c>
    </row>
    <row r="1085" spans="1:12">
      <c r="A1085" s="11" t="s">
        <v>1959</v>
      </c>
      <c r="D1085" s="11" t="s">
        <v>239</v>
      </c>
      <c r="E1085" s="19" t="s">
        <v>2188</v>
      </c>
      <c r="F1085" s="10">
        <v>42036</v>
      </c>
      <c r="G1085" s="10">
        <v>45323</v>
      </c>
      <c r="H1085" s="11">
        <v>10</v>
      </c>
      <c r="I1085" s="20" t="s">
        <v>238</v>
      </c>
      <c r="J1085" s="11" t="s">
        <v>240</v>
      </c>
      <c r="K1085" s="11" t="s">
        <v>4263</v>
      </c>
      <c r="L1085" s="11">
        <v>2</v>
      </c>
    </row>
    <row r="1086" spans="1:12">
      <c r="A1086" s="11" t="s">
        <v>1960</v>
      </c>
      <c r="D1086" s="11" t="s">
        <v>239</v>
      </c>
      <c r="E1086" s="19" t="s">
        <v>2189</v>
      </c>
      <c r="F1086" s="10">
        <v>42036</v>
      </c>
      <c r="G1086" s="10">
        <v>45323</v>
      </c>
      <c r="H1086" s="11">
        <v>10</v>
      </c>
      <c r="I1086" s="20" t="s">
        <v>238</v>
      </c>
      <c r="J1086" s="11" t="s">
        <v>240</v>
      </c>
      <c r="K1086" s="11" t="s">
        <v>4263</v>
      </c>
      <c r="L1086" s="11">
        <v>2</v>
      </c>
    </row>
    <row r="1087" spans="1:12">
      <c r="A1087" s="11" t="s">
        <v>1961</v>
      </c>
      <c r="D1087" s="11" t="s">
        <v>239</v>
      </c>
      <c r="E1087" s="19" t="s">
        <v>2190</v>
      </c>
      <c r="F1087" s="10">
        <v>42036</v>
      </c>
      <c r="G1087" s="10">
        <v>45323</v>
      </c>
      <c r="H1087" s="11">
        <v>10</v>
      </c>
      <c r="I1087" s="20" t="s">
        <v>238</v>
      </c>
      <c r="J1087" s="11" t="s">
        <v>240</v>
      </c>
      <c r="K1087" s="11" t="s">
        <v>4263</v>
      </c>
      <c r="L1087" s="11">
        <v>2</v>
      </c>
    </row>
    <row r="1088" spans="1:12">
      <c r="A1088" s="11" t="s">
        <v>1962</v>
      </c>
      <c r="D1088" s="11" t="s">
        <v>239</v>
      </c>
      <c r="E1088" s="19" t="s">
        <v>2191</v>
      </c>
      <c r="F1088" s="10">
        <v>42036</v>
      </c>
      <c r="G1088" s="10">
        <v>45323</v>
      </c>
      <c r="H1088" s="11">
        <v>10</v>
      </c>
      <c r="I1088" s="20" t="s">
        <v>238</v>
      </c>
      <c r="J1088" s="11" t="s">
        <v>240</v>
      </c>
      <c r="K1088" s="11" t="s">
        <v>4263</v>
      </c>
      <c r="L1088" s="11">
        <v>2</v>
      </c>
    </row>
    <row r="1089" spans="1:12">
      <c r="A1089" s="11" t="s">
        <v>1963</v>
      </c>
      <c r="D1089" s="11" t="s">
        <v>239</v>
      </c>
      <c r="E1089" s="19" t="s">
        <v>2192</v>
      </c>
      <c r="F1089" s="10">
        <v>42036</v>
      </c>
      <c r="G1089" s="10">
        <v>45323</v>
      </c>
      <c r="H1089" s="11">
        <v>10</v>
      </c>
      <c r="I1089" s="20" t="s">
        <v>238</v>
      </c>
      <c r="J1089" s="11" t="s">
        <v>240</v>
      </c>
      <c r="K1089" s="11" t="s">
        <v>4263</v>
      </c>
      <c r="L1089" s="11">
        <v>2</v>
      </c>
    </row>
    <row r="1090" spans="1:12">
      <c r="A1090" s="11" t="s">
        <v>1964</v>
      </c>
      <c r="D1090" s="11" t="s">
        <v>239</v>
      </c>
      <c r="E1090" s="19" t="s">
        <v>2193</v>
      </c>
      <c r="F1090" s="10">
        <v>42036</v>
      </c>
      <c r="G1090" s="10">
        <v>45323</v>
      </c>
      <c r="H1090" s="11">
        <v>10</v>
      </c>
      <c r="I1090" s="20" t="s">
        <v>238</v>
      </c>
      <c r="J1090" s="11" t="s">
        <v>240</v>
      </c>
      <c r="K1090" s="11" t="s">
        <v>4263</v>
      </c>
      <c r="L1090" s="11">
        <v>2</v>
      </c>
    </row>
    <row r="1091" spans="1:12">
      <c r="A1091" s="11" t="s">
        <v>1965</v>
      </c>
      <c r="D1091" s="11" t="s">
        <v>239</v>
      </c>
      <c r="E1091" s="19" t="s">
        <v>2194</v>
      </c>
      <c r="F1091" s="10">
        <v>42036</v>
      </c>
      <c r="G1091" s="10">
        <v>45323</v>
      </c>
      <c r="H1091" s="11">
        <v>10</v>
      </c>
      <c r="I1091" s="20" t="s">
        <v>238</v>
      </c>
      <c r="J1091" s="11" t="s">
        <v>240</v>
      </c>
      <c r="K1091" s="11" t="s">
        <v>4263</v>
      </c>
      <c r="L1091" s="11">
        <v>2</v>
      </c>
    </row>
    <row r="1092" spans="1:12">
      <c r="A1092" s="11" t="s">
        <v>1966</v>
      </c>
      <c r="D1092" s="11" t="s">
        <v>239</v>
      </c>
      <c r="E1092" s="19" t="s">
        <v>2195</v>
      </c>
      <c r="F1092" s="10">
        <v>42036</v>
      </c>
      <c r="G1092" s="10">
        <v>45323</v>
      </c>
      <c r="H1092" s="11">
        <v>10</v>
      </c>
      <c r="I1092" s="20" t="s">
        <v>238</v>
      </c>
      <c r="J1092" s="11" t="s">
        <v>240</v>
      </c>
      <c r="K1092" s="11" t="s">
        <v>4263</v>
      </c>
      <c r="L1092" s="11">
        <v>2</v>
      </c>
    </row>
    <row r="1093" spans="1:12">
      <c r="A1093" s="11" t="s">
        <v>1967</v>
      </c>
      <c r="D1093" s="11" t="s">
        <v>239</v>
      </c>
      <c r="E1093" s="19" t="s">
        <v>2196</v>
      </c>
      <c r="F1093" s="10">
        <v>42036</v>
      </c>
      <c r="G1093" s="10">
        <v>45323</v>
      </c>
      <c r="H1093" s="11">
        <v>10</v>
      </c>
      <c r="I1093" s="20" t="s">
        <v>238</v>
      </c>
      <c r="J1093" s="11" t="s">
        <v>240</v>
      </c>
      <c r="K1093" s="11" t="s">
        <v>4263</v>
      </c>
      <c r="L1093" s="11">
        <v>2</v>
      </c>
    </row>
    <row r="1094" spans="1:12">
      <c r="A1094" s="11" t="s">
        <v>1968</v>
      </c>
      <c r="D1094" s="11" t="s">
        <v>239</v>
      </c>
      <c r="E1094" s="19" t="s">
        <v>2197</v>
      </c>
      <c r="F1094" s="10">
        <v>42036</v>
      </c>
      <c r="G1094" s="10">
        <v>45323</v>
      </c>
      <c r="H1094" s="11">
        <v>10</v>
      </c>
      <c r="I1094" s="20" t="s">
        <v>238</v>
      </c>
      <c r="J1094" s="11" t="s">
        <v>240</v>
      </c>
      <c r="K1094" s="11" t="s">
        <v>4263</v>
      </c>
      <c r="L1094" s="11">
        <v>2</v>
      </c>
    </row>
    <row r="1095" spans="1:12">
      <c r="A1095" s="11" t="s">
        <v>1969</v>
      </c>
      <c r="D1095" s="11" t="s">
        <v>239</v>
      </c>
      <c r="E1095" s="19" t="s">
        <v>2198</v>
      </c>
      <c r="F1095" s="10">
        <v>42036</v>
      </c>
      <c r="G1095" s="10">
        <v>45323</v>
      </c>
      <c r="H1095" s="11">
        <v>10</v>
      </c>
      <c r="I1095" s="20" t="s">
        <v>238</v>
      </c>
      <c r="J1095" s="11" t="s">
        <v>240</v>
      </c>
      <c r="K1095" s="11" t="s">
        <v>4263</v>
      </c>
      <c r="L1095" s="11">
        <v>2</v>
      </c>
    </row>
    <row r="1096" spans="1:12">
      <c r="A1096" s="11" t="s">
        <v>1970</v>
      </c>
      <c r="D1096" s="11" t="s">
        <v>239</v>
      </c>
      <c r="E1096" s="19" t="s">
        <v>2199</v>
      </c>
      <c r="F1096" s="10">
        <v>42036</v>
      </c>
      <c r="G1096" s="10">
        <v>45323</v>
      </c>
      <c r="H1096" s="11">
        <v>10</v>
      </c>
      <c r="I1096" s="20" t="s">
        <v>238</v>
      </c>
      <c r="J1096" s="11" t="s">
        <v>240</v>
      </c>
      <c r="K1096" s="11" t="s">
        <v>4263</v>
      </c>
      <c r="L1096" s="11">
        <v>2</v>
      </c>
    </row>
    <row r="1097" spans="1:12">
      <c r="A1097" s="11" t="s">
        <v>1971</v>
      </c>
      <c r="D1097" s="11" t="s">
        <v>239</v>
      </c>
      <c r="E1097" s="19" t="s">
        <v>2200</v>
      </c>
      <c r="F1097" s="10">
        <v>42036</v>
      </c>
      <c r="G1097" s="10">
        <v>45323</v>
      </c>
      <c r="H1097" s="11">
        <v>10</v>
      </c>
      <c r="I1097" s="20" t="s">
        <v>238</v>
      </c>
      <c r="J1097" s="11" t="s">
        <v>240</v>
      </c>
      <c r="K1097" s="11" t="s">
        <v>4263</v>
      </c>
      <c r="L1097" s="11">
        <v>2</v>
      </c>
    </row>
    <row r="1098" spans="1:12">
      <c r="A1098" s="11" t="s">
        <v>1972</v>
      </c>
      <c r="D1098" s="11" t="s">
        <v>239</v>
      </c>
      <c r="E1098" s="19" t="s">
        <v>2201</v>
      </c>
      <c r="F1098" s="10">
        <v>42036</v>
      </c>
      <c r="G1098" s="10">
        <v>45323</v>
      </c>
      <c r="H1098" s="11">
        <v>10</v>
      </c>
      <c r="I1098" s="20" t="s">
        <v>238</v>
      </c>
      <c r="J1098" s="11" t="s">
        <v>240</v>
      </c>
      <c r="K1098" s="11" t="s">
        <v>4263</v>
      </c>
      <c r="L1098" s="11">
        <v>2</v>
      </c>
    </row>
    <row r="1099" spans="1:12">
      <c r="A1099" s="11" t="s">
        <v>1973</v>
      </c>
      <c r="D1099" s="11" t="s">
        <v>239</v>
      </c>
      <c r="E1099" s="19" t="s">
        <v>2202</v>
      </c>
      <c r="F1099" s="10">
        <v>42036</v>
      </c>
      <c r="G1099" s="10">
        <v>45323</v>
      </c>
      <c r="H1099" s="11">
        <v>10</v>
      </c>
      <c r="I1099" s="20" t="s">
        <v>238</v>
      </c>
      <c r="J1099" s="11" t="s">
        <v>240</v>
      </c>
      <c r="K1099" s="11" t="s">
        <v>4263</v>
      </c>
      <c r="L1099" s="11">
        <v>2</v>
      </c>
    </row>
    <row r="1100" spans="1:12">
      <c r="A1100" s="11" t="s">
        <v>1974</v>
      </c>
      <c r="D1100" s="11" t="s">
        <v>239</v>
      </c>
      <c r="E1100" s="19" t="s">
        <v>2203</v>
      </c>
      <c r="F1100" s="10">
        <v>42036</v>
      </c>
      <c r="G1100" s="10">
        <v>45323</v>
      </c>
      <c r="H1100" s="11">
        <v>10</v>
      </c>
      <c r="I1100" s="20" t="s">
        <v>238</v>
      </c>
      <c r="J1100" s="11" t="s">
        <v>240</v>
      </c>
      <c r="K1100" s="11" t="s">
        <v>4263</v>
      </c>
      <c r="L1100" s="11">
        <v>2</v>
      </c>
    </row>
    <row r="1101" spans="1:12">
      <c r="A1101" s="11" t="s">
        <v>1975</v>
      </c>
      <c r="D1101" s="11" t="s">
        <v>239</v>
      </c>
      <c r="E1101" s="19" t="s">
        <v>2204</v>
      </c>
      <c r="F1101" s="10">
        <v>42036</v>
      </c>
      <c r="G1101" s="10">
        <v>45323</v>
      </c>
      <c r="H1101" s="11">
        <v>10</v>
      </c>
      <c r="I1101" s="20" t="s">
        <v>238</v>
      </c>
      <c r="J1101" s="11" t="s">
        <v>240</v>
      </c>
      <c r="K1101" s="11" t="s">
        <v>4263</v>
      </c>
      <c r="L1101" s="11">
        <v>2</v>
      </c>
    </row>
    <row r="1102" spans="1:12">
      <c r="A1102" s="11" t="s">
        <v>1976</v>
      </c>
      <c r="D1102" s="11" t="s">
        <v>239</v>
      </c>
      <c r="E1102" s="19" t="s">
        <v>2205</v>
      </c>
      <c r="F1102" s="10">
        <v>42036</v>
      </c>
      <c r="G1102" s="10">
        <v>45323</v>
      </c>
      <c r="H1102" s="11">
        <v>10</v>
      </c>
      <c r="I1102" s="20" t="s">
        <v>238</v>
      </c>
      <c r="J1102" s="11" t="s">
        <v>240</v>
      </c>
      <c r="K1102" s="11" t="s">
        <v>4263</v>
      </c>
      <c r="L1102" s="11">
        <v>2</v>
      </c>
    </row>
    <row r="1103" spans="1:12">
      <c r="A1103" s="11" t="s">
        <v>1977</v>
      </c>
      <c r="D1103" s="11" t="s">
        <v>239</v>
      </c>
      <c r="E1103" s="19" t="s">
        <v>2206</v>
      </c>
      <c r="F1103" s="10">
        <v>42036</v>
      </c>
      <c r="G1103" s="10">
        <v>45323</v>
      </c>
      <c r="H1103" s="11">
        <v>10</v>
      </c>
      <c r="I1103" s="20" t="s">
        <v>238</v>
      </c>
      <c r="J1103" s="11" t="s">
        <v>240</v>
      </c>
      <c r="K1103" s="11" t="s">
        <v>4263</v>
      </c>
      <c r="L1103" s="11">
        <v>2</v>
      </c>
    </row>
    <row r="1104" spans="1:12">
      <c r="A1104" s="11" t="s">
        <v>1978</v>
      </c>
      <c r="D1104" s="11" t="s">
        <v>239</v>
      </c>
      <c r="E1104" s="19" t="s">
        <v>2207</v>
      </c>
      <c r="F1104" s="10">
        <v>42036</v>
      </c>
      <c r="G1104" s="10">
        <v>45323</v>
      </c>
      <c r="H1104" s="11">
        <v>10</v>
      </c>
      <c r="I1104" s="20" t="s">
        <v>238</v>
      </c>
      <c r="J1104" s="11" t="s">
        <v>240</v>
      </c>
      <c r="K1104" s="11" t="s">
        <v>4263</v>
      </c>
      <c r="L1104" s="11">
        <v>2</v>
      </c>
    </row>
    <row r="1105" spans="1:12">
      <c r="A1105" s="11" t="s">
        <v>1979</v>
      </c>
      <c r="D1105" s="11" t="s">
        <v>239</v>
      </c>
      <c r="E1105" s="19" t="s">
        <v>2208</v>
      </c>
      <c r="F1105" s="10">
        <v>42036</v>
      </c>
      <c r="G1105" s="10">
        <v>45323</v>
      </c>
      <c r="H1105" s="11">
        <v>10</v>
      </c>
      <c r="I1105" s="20" t="s">
        <v>238</v>
      </c>
      <c r="J1105" s="11" t="s">
        <v>240</v>
      </c>
      <c r="K1105" s="11" t="s">
        <v>4263</v>
      </c>
      <c r="L1105" s="11">
        <v>2</v>
      </c>
    </row>
    <row r="1106" spans="1:12">
      <c r="A1106" s="11" t="s">
        <v>1980</v>
      </c>
      <c r="D1106" s="11" t="s">
        <v>239</v>
      </c>
      <c r="E1106" s="19" t="s">
        <v>2209</v>
      </c>
      <c r="F1106" s="10">
        <v>42036</v>
      </c>
      <c r="G1106" s="10">
        <v>45323</v>
      </c>
      <c r="H1106" s="11">
        <v>10</v>
      </c>
      <c r="I1106" s="20" t="s">
        <v>238</v>
      </c>
      <c r="J1106" s="11" t="s">
        <v>240</v>
      </c>
      <c r="K1106" s="11" t="s">
        <v>4263</v>
      </c>
      <c r="L1106" s="11">
        <v>2</v>
      </c>
    </row>
    <row r="1107" spans="1:12">
      <c r="A1107" s="11" t="s">
        <v>1981</v>
      </c>
      <c r="D1107" s="11" t="s">
        <v>239</v>
      </c>
      <c r="E1107" s="19" t="s">
        <v>2210</v>
      </c>
      <c r="F1107" s="10">
        <v>42036</v>
      </c>
      <c r="G1107" s="10">
        <v>45323</v>
      </c>
      <c r="H1107" s="11">
        <v>10</v>
      </c>
      <c r="I1107" s="20" t="s">
        <v>238</v>
      </c>
      <c r="J1107" s="11" t="s">
        <v>240</v>
      </c>
      <c r="K1107" s="11" t="s">
        <v>4263</v>
      </c>
      <c r="L1107" s="11">
        <v>2</v>
      </c>
    </row>
    <row r="1108" spans="1:12">
      <c r="A1108" s="11" t="s">
        <v>1982</v>
      </c>
      <c r="D1108" s="11" t="s">
        <v>239</v>
      </c>
      <c r="E1108" s="19" t="s">
        <v>2211</v>
      </c>
      <c r="F1108" s="10">
        <v>42036</v>
      </c>
      <c r="G1108" s="10">
        <v>45323</v>
      </c>
      <c r="H1108" s="11">
        <v>10</v>
      </c>
      <c r="I1108" s="20" t="s">
        <v>238</v>
      </c>
      <c r="J1108" s="11" t="s">
        <v>240</v>
      </c>
      <c r="K1108" s="11" t="s">
        <v>4263</v>
      </c>
      <c r="L1108" s="11">
        <v>2</v>
      </c>
    </row>
    <row r="1109" spans="1:12">
      <c r="A1109" s="11" t="s">
        <v>1983</v>
      </c>
      <c r="D1109" s="11" t="s">
        <v>239</v>
      </c>
      <c r="E1109" s="19" t="s">
        <v>2212</v>
      </c>
      <c r="F1109" s="10">
        <v>42036</v>
      </c>
      <c r="G1109" s="10">
        <v>45323</v>
      </c>
      <c r="H1109" s="11">
        <v>10</v>
      </c>
      <c r="I1109" s="20" t="s">
        <v>238</v>
      </c>
      <c r="J1109" s="11" t="s">
        <v>240</v>
      </c>
      <c r="K1109" s="11" t="s">
        <v>4263</v>
      </c>
      <c r="L1109" s="11">
        <v>2</v>
      </c>
    </row>
    <row r="1110" spans="1:12">
      <c r="A1110" s="11" t="s">
        <v>1984</v>
      </c>
      <c r="D1110" s="11" t="s">
        <v>239</v>
      </c>
      <c r="E1110" s="19" t="s">
        <v>2213</v>
      </c>
      <c r="F1110" s="10">
        <v>42036</v>
      </c>
      <c r="G1110" s="10">
        <v>45323</v>
      </c>
      <c r="H1110" s="11">
        <v>10</v>
      </c>
      <c r="I1110" s="20" t="s">
        <v>238</v>
      </c>
      <c r="J1110" s="11" t="s">
        <v>240</v>
      </c>
      <c r="K1110" s="11" t="s">
        <v>4263</v>
      </c>
      <c r="L1110" s="11">
        <v>2</v>
      </c>
    </row>
    <row r="1111" spans="1:12">
      <c r="A1111" s="11" t="s">
        <v>1985</v>
      </c>
      <c r="D1111" s="11" t="s">
        <v>239</v>
      </c>
      <c r="E1111" s="19" t="s">
        <v>2214</v>
      </c>
      <c r="F1111" s="10">
        <v>42036</v>
      </c>
      <c r="G1111" s="10">
        <v>45323</v>
      </c>
      <c r="H1111" s="11">
        <v>10</v>
      </c>
      <c r="I1111" s="20" t="s">
        <v>238</v>
      </c>
      <c r="J1111" s="11" t="s">
        <v>240</v>
      </c>
      <c r="K1111" s="11" t="s">
        <v>4263</v>
      </c>
      <c r="L1111" s="11">
        <v>2</v>
      </c>
    </row>
    <row r="1112" spans="1:12">
      <c r="A1112" s="11" t="s">
        <v>1986</v>
      </c>
      <c r="D1112" s="11" t="s">
        <v>239</v>
      </c>
      <c r="E1112" s="19" t="s">
        <v>2215</v>
      </c>
      <c r="F1112" s="10">
        <v>42036</v>
      </c>
      <c r="G1112" s="10">
        <v>45323</v>
      </c>
      <c r="H1112" s="11">
        <v>10</v>
      </c>
      <c r="I1112" s="20" t="s">
        <v>238</v>
      </c>
      <c r="J1112" s="11" t="s">
        <v>240</v>
      </c>
      <c r="K1112" s="11" t="s">
        <v>4263</v>
      </c>
      <c r="L1112" s="11">
        <v>2</v>
      </c>
    </row>
    <row r="1113" spans="1:12">
      <c r="A1113" s="11" t="s">
        <v>1987</v>
      </c>
      <c r="D1113" s="11" t="s">
        <v>239</v>
      </c>
      <c r="E1113" s="19" t="s">
        <v>2216</v>
      </c>
      <c r="F1113" s="10">
        <v>42036</v>
      </c>
      <c r="G1113" s="10">
        <v>45323</v>
      </c>
      <c r="H1113" s="11">
        <v>10</v>
      </c>
      <c r="I1113" s="20" t="s">
        <v>238</v>
      </c>
      <c r="J1113" s="11" t="s">
        <v>240</v>
      </c>
      <c r="K1113" s="11" t="s">
        <v>4263</v>
      </c>
      <c r="L1113" s="11">
        <v>2</v>
      </c>
    </row>
    <row r="1114" spans="1:12">
      <c r="A1114" s="11" t="s">
        <v>1988</v>
      </c>
      <c r="D1114" s="11" t="s">
        <v>239</v>
      </c>
      <c r="E1114" s="19" t="s">
        <v>2217</v>
      </c>
      <c r="F1114" s="10">
        <v>42036</v>
      </c>
      <c r="G1114" s="10">
        <v>45323</v>
      </c>
      <c r="H1114" s="11">
        <v>10</v>
      </c>
      <c r="I1114" s="20" t="s">
        <v>238</v>
      </c>
      <c r="J1114" s="11" t="s">
        <v>240</v>
      </c>
      <c r="K1114" s="11" t="s">
        <v>4263</v>
      </c>
      <c r="L1114" s="11">
        <v>2</v>
      </c>
    </row>
    <row r="1115" spans="1:12">
      <c r="A1115" s="11" t="s">
        <v>1989</v>
      </c>
      <c r="D1115" s="11" t="s">
        <v>239</v>
      </c>
      <c r="E1115" s="19" t="s">
        <v>2218</v>
      </c>
      <c r="F1115" s="10">
        <v>42036</v>
      </c>
      <c r="G1115" s="10">
        <v>45323</v>
      </c>
      <c r="H1115" s="11">
        <v>10</v>
      </c>
      <c r="I1115" s="20" t="s">
        <v>238</v>
      </c>
      <c r="J1115" s="11" t="s">
        <v>240</v>
      </c>
      <c r="K1115" s="11" t="s">
        <v>4263</v>
      </c>
      <c r="L1115" s="11">
        <v>2</v>
      </c>
    </row>
    <row r="1116" spans="1:12">
      <c r="A1116" s="11" t="s">
        <v>1990</v>
      </c>
      <c r="D1116" s="11" t="s">
        <v>239</v>
      </c>
      <c r="E1116" s="19" t="s">
        <v>2219</v>
      </c>
      <c r="F1116" s="10">
        <v>42036</v>
      </c>
      <c r="G1116" s="10">
        <v>45323</v>
      </c>
      <c r="H1116" s="11">
        <v>10</v>
      </c>
      <c r="I1116" s="20" t="s">
        <v>238</v>
      </c>
      <c r="J1116" s="11" t="s">
        <v>240</v>
      </c>
      <c r="K1116" s="11" t="s">
        <v>4263</v>
      </c>
      <c r="L1116" s="11">
        <v>2</v>
      </c>
    </row>
    <row r="1117" spans="1:12">
      <c r="A1117" s="11" t="s">
        <v>1991</v>
      </c>
      <c r="D1117" s="11" t="s">
        <v>239</v>
      </c>
      <c r="E1117" s="19" t="s">
        <v>2220</v>
      </c>
      <c r="F1117" s="10">
        <v>42036</v>
      </c>
      <c r="G1117" s="10">
        <v>45323</v>
      </c>
      <c r="H1117" s="11">
        <v>10</v>
      </c>
      <c r="I1117" s="20" t="s">
        <v>238</v>
      </c>
      <c r="J1117" s="11" t="s">
        <v>240</v>
      </c>
      <c r="K1117" s="11" t="s">
        <v>4263</v>
      </c>
      <c r="L1117" s="11">
        <v>2</v>
      </c>
    </row>
    <row r="1118" spans="1:12">
      <c r="A1118" s="11" t="s">
        <v>1992</v>
      </c>
      <c r="D1118" s="11" t="s">
        <v>239</v>
      </c>
      <c r="E1118" s="19" t="s">
        <v>2221</v>
      </c>
      <c r="F1118" s="10">
        <v>42036</v>
      </c>
      <c r="G1118" s="10">
        <v>45323</v>
      </c>
      <c r="H1118" s="11">
        <v>10</v>
      </c>
      <c r="I1118" s="20" t="s">
        <v>238</v>
      </c>
      <c r="J1118" s="11" t="s">
        <v>240</v>
      </c>
      <c r="K1118" s="11" t="s">
        <v>4263</v>
      </c>
      <c r="L1118" s="11">
        <v>2</v>
      </c>
    </row>
    <row r="1119" spans="1:12">
      <c r="A1119" s="11" t="s">
        <v>1993</v>
      </c>
      <c r="D1119" s="11" t="s">
        <v>239</v>
      </c>
      <c r="E1119" s="19" t="s">
        <v>2222</v>
      </c>
      <c r="F1119" s="10">
        <v>42036</v>
      </c>
      <c r="G1119" s="10">
        <v>45323</v>
      </c>
      <c r="H1119" s="11">
        <v>10</v>
      </c>
      <c r="I1119" s="20" t="s">
        <v>238</v>
      </c>
      <c r="J1119" s="11" t="s">
        <v>240</v>
      </c>
      <c r="K1119" s="11" t="s">
        <v>4263</v>
      </c>
      <c r="L1119" s="11">
        <v>2</v>
      </c>
    </row>
    <row r="1120" spans="1:12">
      <c r="A1120" s="11" t="s">
        <v>1994</v>
      </c>
      <c r="D1120" s="11" t="s">
        <v>239</v>
      </c>
      <c r="E1120" s="19" t="s">
        <v>2223</v>
      </c>
      <c r="F1120" s="10">
        <v>42036</v>
      </c>
      <c r="G1120" s="10">
        <v>45323</v>
      </c>
      <c r="H1120" s="11">
        <v>10</v>
      </c>
      <c r="I1120" s="20" t="s">
        <v>238</v>
      </c>
      <c r="J1120" s="11" t="s">
        <v>240</v>
      </c>
      <c r="K1120" s="11" t="s">
        <v>4263</v>
      </c>
      <c r="L1120" s="11">
        <v>2</v>
      </c>
    </row>
    <row r="1121" spans="1:12">
      <c r="A1121" s="11" t="s">
        <v>1995</v>
      </c>
      <c r="D1121" s="11" t="s">
        <v>239</v>
      </c>
      <c r="E1121" s="19" t="s">
        <v>2224</v>
      </c>
      <c r="F1121" s="10">
        <v>42036</v>
      </c>
      <c r="G1121" s="10">
        <v>45323</v>
      </c>
      <c r="H1121" s="11">
        <v>10</v>
      </c>
      <c r="I1121" s="20" t="s">
        <v>238</v>
      </c>
      <c r="J1121" s="11" t="s">
        <v>240</v>
      </c>
      <c r="K1121" s="11" t="s">
        <v>4263</v>
      </c>
      <c r="L1121" s="11">
        <v>2</v>
      </c>
    </row>
    <row r="1122" spans="1:12">
      <c r="A1122" s="11" t="s">
        <v>1936</v>
      </c>
      <c r="D1122" s="11" t="s">
        <v>239</v>
      </c>
      <c r="E1122" s="19" t="s">
        <v>2225</v>
      </c>
      <c r="F1122" s="10">
        <v>42036</v>
      </c>
      <c r="G1122" s="10">
        <v>45323</v>
      </c>
      <c r="H1122" s="11">
        <v>10</v>
      </c>
      <c r="I1122" s="20" t="s">
        <v>238</v>
      </c>
      <c r="J1122" s="11" t="s">
        <v>240</v>
      </c>
      <c r="K1122" s="11" t="s">
        <v>4263</v>
      </c>
      <c r="L1122" s="11">
        <v>2</v>
      </c>
    </row>
    <row r="1123" spans="1:12">
      <c r="A1123" s="11" t="s">
        <v>1937</v>
      </c>
      <c r="D1123" s="11" t="s">
        <v>239</v>
      </c>
      <c r="E1123" s="19" t="s">
        <v>2226</v>
      </c>
      <c r="F1123" s="10">
        <v>42036</v>
      </c>
      <c r="G1123" s="10">
        <v>45323</v>
      </c>
      <c r="H1123" s="11">
        <v>10</v>
      </c>
      <c r="I1123" s="20" t="s">
        <v>238</v>
      </c>
      <c r="J1123" s="11" t="s">
        <v>240</v>
      </c>
      <c r="K1123" s="11" t="s">
        <v>4263</v>
      </c>
      <c r="L1123" s="11">
        <v>2</v>
      </c>
    </row>
    <row r="1124" spans="1:12">
      <c r="A1124" s="11" t="s">
        <v>1938</v>
      </c>
      <c r="D1124" s="11" t="s">
        <v>239</v>
      </c>
      <c r="E1124" s="19" t="s">
        <v>2227</v>
      </c>
      <c r="F1124" s="10">
        <v>42036</v>
      </c>
      <c r="G1124" s="10">
        <v>45323</v>
      </c>
      <c r="H1124" s="11">
        <v>10</v>
      </c>
      <c r="I1124" s="20" t="s">
        <v>238</v>
      </c>
      <c r="J1124" s="11" t="s">
        <v>240</v>
      </c>
      <c r="K1124" s="11" t="s">
        <v>4263</v>
      </c>
      <c r="L1124" s="11">
        <v>2</v>
      </c>
    </row>
    <row r="1125" spans="1:12">
      <c r="A1125" s="11" t="s">
        <v>1939</v>
      </c>
      <c r="D1125" s="11" t="s">
        <v>239</v>
      </c>
      <c r="E1125" s="19" t="s">
        <v>2228</v>
      </c>
      <c r="F1125" s="10">
        <v>42036</v>
      </c>
      <c r="G1125" s="10">
        <v>45323</v>
      </c>
      <c r="H1125" s="11">
        <v>10</v>
      </c>
      <c r="I1125" s="20" t="s">
        <v>238</v>
      </c>
      <c r="J1125" s="11" t="s">
        <v>240</v>
      </c>
      <c r="K1125" s="11" t="s">
        <v>4263</v>
      </c>
      <c r="L1125" s="11">
        <v>2</v>
      </c>
    </row>
    <row r="1126" spans="1:12">
      <c r="A1126" s="11" t="s">
        <v>1940</v>
      </c>
      <c r="D1126" s="11" t="s">
        <v>239</v>
      </c>
      <c r="E1126" s="19" t="s">
        <v>2229</v>
      </c>
      <c r="F1126" s="10">
        <v>42036</v>
      </c>
      <c r="G1126" s="10">
        <v>45323</v>
      </c>
      <c r="H1126" s="11">
        <v>10</v>
      </c>
      <c r="I1126" s="20" t="s">
        <v>238</v>
      </c>
      <c r="J1126" s="11" t="s">
        <v>240</v>
      </c>
      <c r="K1126" s="11" t="s">
        <v>4263</v>
      </c>
      <c r="L1126" s="11">
        <v>2</v>
      </c>
    </row>
    <row r="1127" spans="1:12">
      <c r="A1127" s="11" t="s">
        <v>1941</v>
      </c>
      <c r="D1127" s="11" t="s">
        <v>239</v>
      </c>
      <c r="E1127" s="19" t="s">
        <v>2230</v>
      </c>
      <c r="F1127" s="10">
        <v>42036</v>
      </c>
      <c r="G1127" s="10">
        <v>45323</v>
      </c>
      <c r="H1127" s="11">
        <v>10</v>
      </c>
      <c r="I1127" s="20" t="s">
        <v>238</v>
      </c>
      <c r="J1127" s="11" t="s">
        <v>240</v>
      </c>
      <c r="K1127" s="11" t="s">
        <v>4263</v>
      </c>
      <c r="L1127" s="11">
        <v>2</v>
      </c>
    </row>
    <row r="1128" spans="1:12">
      <c r="A1128" s="11" t="s">
        <v>1942</v>
      </c>
      <c r="D1128" s="11" t="s">
        <v>239</v>
      </c>
      <c r="E1128" s="19" t="s">
        <v>2231</v>
      </c>
      <c r="F1128" s="10">
        <v>42036</v>
      </c>
      <c r="G1128" s="10">
        <v>45323</v>
      </c>
      <c r="H1128" s="11">
        <v>10</v>
      </c>
      <c r="I1128" s="20" t="s">
        <v>238</v>
      </c>
      <c r="J1128" s="11" t="s">
        <v>240</v>
      </c>
      <c r="K1128" s="11" t="s">
        <v>4263</v>
      </c>
      <c r="L1128" s="11">
        <v>2</v>
      </c>
    </row>
    <row r="1129" spans="1:12">
      <c r="A1129" s="11" t="s">
        <v>1943</v>
      </c>
      <c r="D1129" s="11" t="s">
        <v>239</v>
      </c>
      <c r="E1129" s="19" t="s">
        <v>2232</v>
      </c>
      <c r="F1129" s="10">
        <v>42036</v>
      </c>
      <c r="G1129" s="10">
        <v>45323</v>
      </c>
      <c r="H1129" s="11">
        <v>10</v>
      </c>
      <c r="I1129" s="20" t="s">
        <v>238</v>
      </c>
      <c r="J1129" s="11" t="s">
        <v>240</v>
      </c>
      <c r="K1129" s="11" t="s">
        <v>4263</v>
      </c>
      <c r="L1129" s="11">
        <v>2</v>
      </c>
    </row>
    <row r="1130" spans="1:12">
      <c r="A1130" s="11" t="s">
        <v>1944</v>
      </c>
      <c r="D1130" s="11" t="s">
        <v>239</v>
      </c>
      <c r="E1130" s="19" t="s">
        <v>2233</v>
      </c>
      <c r="F1130" s="10">
        <v>42036</v>
      </c>
      <c r="G1130" s="10">
        <v>45323</v>
      </c>
      <c r="H1130" s="11">
        <v>10</v>
      </c>
      <c r="I1130" s="20" t="s">
        <v>238</v>
      </c>
      <c r="J1130" s="11" t="s">
        <v>240</v>
      </c>
      <c r="K1130" s="11" t="s">
        <v>4263</v>
      </c>
      <c r="L1130" s="11">
        <v>2</v>
      </c>
    </row>
    <row r="1131" spans="1:12">
      <c r="A1131" s="11" t="s">
        <v>1996</v>
      </c>
      <c r="D1131" s="11" t="s">
        <v>239</v>
      </c>
      <c r="E1131" s="19" t="s">
        <v>2234</v>
      </c>
      <c r="F1131" s="10">
        <v>42036</v>
      </c>
      <c r="G1131" s="10">
        <v>45323</v>
      </c>
      <c r="H1131" s="11">
        <v>10</v>
      </c>
      <c r="I1131" s="20" t="s">
        <v>238</v>
      </c>
      <c r="J1131" s="11" t="s">
        <v>240</v>
      </c>
      <c r="K1131" s="11" t="s">
        <v>4263</v>
      </c>
      <c r="L1131" s="11">
        <v>2</v>
      </c>
    </row>
    <row r="1132" spans="1:12">
      <c r="A1132" s="11" t="s">
        <v>1997</v>
      </c>
      <c r="D1132" s="11" t="s">
        <v>239</v>
      </c>
      <c r="E1132" s="19" t="s">
        <v>2235</v>
      </c>
      <c r="F1132" s="10">
        <v>42036</v>
      </c>
      <c r="G1132" s="10">
        <v>45323</v>
      </c>
      <c r="H1132" s="11">
        <v>10</v>
      </c>
      <c r="I1132" s="20" t="s">
        <v>238</v>
      </c>
      <c r="J1132" s="11" t="s">
        <v>240</v>
      </c>
      <c r="K1132" s="11" t="s">
        <v>4263</v>
      </c>
      <c r="L1132" s="11">
        <v>2</v>
      </c>
    </row>
    <row r="1133" spans="1:12">
      <c r="A1133" s="11" t="s">
        <v>1998</v>
      </c>
      <c r="D1133" s="11" t="s">
        <v>239</v>
      </c>
      <c r="E1133" s="19" t="s">
        <v>2236</v>
      </c>
      <c r="F1133" s="10">
        <v>42036</v>
      </c>
      <c r="G1133" s="10">
        <v>45323</v>
      </c>
      <c r="H1133" s="11">
        <v>10</v>
      </c>
      <c r="I1133" s="20" t="s">
        <v>238</v>
      </c>
      <c r="J1133" s="11" t="s">
        <v>240</v>
      </c>
      <c r="K1133" s="11" t="s">
        <v>4263</v>
      </c>
      <c r="L1133" s="11">
        <v>2</v>
      </c>
    </row>
    <row r="1134" spans="1:12">
      <c r="A1134" s="11" t="s">
        <v>1948</v>
      </c>
      <c r="D1134" s="11" t="s">
        <v>239</v>
      </c>
      <c r="E1134" s="19" t="s">
        <v>2237</v>
      </c>
      <c r="F1134" s="10">
        <v>42036</v>
      </c>
      <c r="G1134" s="10">
        <v>45323</v>
      </c>
      <c r="H1134" s="11">
        <v>10</v>
      </c>
      <c r="I1134" s="20" t="s">
        <v>238</v>
      </c>
      <c r="J1134" s="11" t="s">
        <v>240</v>
      </c>
      <c r="K1134" s="11" t="s">
        <v>4263</v>
      </c>
      <c r="L1134" s="11">
        <v>2</v>
      </c>
    </row>
    <row r="1135" spans="1:12">
      <c r="A1135" s="11" t="s">
        <v>1949</v>
      </c>
      <c r="D1135" s="11" t="s">
        <v>239</v>
      </c>
      <c r="E1135" s="19" t="s">
        <v>2238</v>
      </c>
      <c r="F1135" s="10">
        <v>42036</v>
      </c>
      <c r="G1135" s="10">
        <v>45323</v>
      </c>
      <c r="H1135" s="11">
        <v>10</v>
      </c>
      <c r="I1135" s="20" t="s">
        <v>238</v>
      </c>
      <c r="J1135" s="11" t="s">
        <v>240</v>
      </c>
      <c r="K1135" s="11" t="s">
        <v>4263</v>
      </c>
      <c r="L1135" s="11">
        <v>2</v>
      </c>
    </row>
    <row r="1136" spans="1:12">
      <c r="A1136" s="11" t="s">
        <v>1950</v>
      </c>
      <c r="D1136" s="11" t="s">
        <v>239</v>
      </c>
      <c r="E1136" s="19" t="s">
        <v>2239</v>
      </c>
      <c r="F1136" s="10">
        <v>42036</v>
      </c>
      <c r="G1136" s="10">
        <v>45323</v>
      </c>
      <c r="H1136" s="11">
        <v>10</v>
      </c>
      <c r="I1136" s="20" t="s">
        <v>238</v>
      </c>
      <c r="J1136" s="11" t="s">
        <v>240</v>
      </c>
      <c r="K1136" s="11" t="s">
        <v>4263</v>
      </c>
      <c r="L1136" s="11">
        <v>2</v>
      </c>
    </row>
    <row r="1137" spans="1:12">
      <c r="A1137" s="11" t="s">
        <v>1951</v>
      </c>
      <c r="D1137" s="11" t="s">
        <v>239</v>
      </c>
      <c r="E1137" s="19" t="s">
        <v>2240</v>
      </c>
      <c r="F1137" s="10">
        <v>42036</v>
      </c>
      <c r="G1137" s="10">
        <v>45323</v>
      </c>
      <c r="H1137" s="11">
        <v>10</v>
      </c>
      <c r="I1137" s="20" t="s">
        <v>238</v>
      </c>
      <c r="J1137" s="11" t="s">
        <v>240</v>
      </c>
      <c r="K1137" s="11" t="s">
        <v>4263</v>
      </c>
      <c r="L1137" s="11">
        <v>2</v>
      </c>
    </row>
    <row r="1138" spans="1:12">
      <c r="A1138" s="11" t="s">
        <v>1952</v>
      </c>
      <c r="D1138" s="11" t="s">
        <v>239</v>
      </c>
      <c r="E1138" s="19" t="s">
        <v>2241</v>
      </c>
      <c r="F1138" s="10">
        <v>42036</v>
      </c>
      <c r="G1138" s="10">
        <v>45323</v>
      </c>
      <c r="H1138" s="11">
        <v>10</v>
      </c>
      <c r="I1138" s="20" t="s">
        <v>238</v>
      </c>
      <c r="J1138" s="11" t="s">
        <v>240</v>
      </c>
      <c r="K1138" s="11" t="s">
        <v>4263</v>
      </c>
      <c r="L1138" s="11">
        <v>2</v>
      </c>
    </row>
    <row r="1139" spans="1:12">
      <c r="A1139" s="11" t="s">
        <v>1953</v>
      </c>
      <c r="D1139" s="11" t="s">
        <v>239</v>
      </c>
      <c r="E1139" s="19" t="s">
        <v>2242</v>
      </c>
      <c r="F1139" s="10">
        <v>42036</v>
      </c>
      <c r="G1139" s="10">
        <v>45323</v>
      </c>
      <c r="H1139" s="11">
        <v>10</v>
      </c>
      <c r="I1139" s="20" t="s">
        <v>238</v>
      </c>
      <c r="J1139" s="11" t="s">
        <v>240</v>
      </c>
      <c r="K1139" s="11" t="s">
        <v>4263</v>
      </c>
      <c r="L1139" s="11">
        <v>2</v>
      </c>
    </row>
    <row r="1140" spans="1:12">
      <c r="A1140" s="11" t="s">
        <v>1954</v>
      </c>
      <c r="D1140" s="11" t="s">
        <v>239</v>
      </c>
      <c r="E1140" s="19" t="s">
        <v>2243</v>
      </c>
      <c r="F1140" s="10">
        <v>42036</v>
      </c>
      <c r="G1140" s="10">
        <v>45323</v>
      </c>
      <c r="H1140" s="11">
        <v>10</v>
      </c>
      <c r="I1140" s="20" t="s">
        <v>238</v>
      </c>
      <c r="J1140" s="11" t="s">
        <v>240</v>
      </c>
      <c r="K1140" s="11" t="s">
        <v>4263</v>
      </c>
      <c r="L1140" s="11">
        <v>2</v>
      </c>
    </row>
    <row r="1141" spans="1:12">
      <c r="A1141" s="11" t="s">
        <v>1955</v>
      </c>
      <c r="D1141" s="11" t="s">
        <v>239</v>
      </c>
      <c r="E1141" s="19" t="s">
        <v>2244</v>
      </c>
      <c r="F1141" s="10">
        <v>42036</v>
      </c>
      <c r="G1141" s="10">
        <v>45323</v>
      </c>
      <c r="H1141" s="11">
        <v>10</v>
      </c>
      <c r="I1141" s="20" t="s">
        <v>238</v>
      </c>
      <c r="J1141" s="11" t="s">
        <v>240</v>
      </c>
      <c r="K1141" s="11" t="s">
        <v>4263</v>
      </c>
      <c r="L1141" s="11">
        <v>2</v>
      </c>
    </row>
    <row r="1142" spans="1:12">
      <c r="A1142" s="11" t="s">
        <v>1956</v>
      </c>
      <c r="D1142" s="11" t="s">
        <v>239</v>
      </c>
      <c r="E1142" s="19" t="s">
        <v>2245</v>
      </c>
      <c r="F1142" s="10">
        <v>42036</v>
      </c>
      <c r="G1142" s="10">
        <v>45323</v>
      </c>
      <c r="H1142" s="11">
        <v>10</v>
      </c>
      <c r="I1142" s="20" t="s">
        <v>238</v>
      </c>
      <c r="J1142" s="11" t="s">
        <v>240</v>
      </c>
      <c r="K1142" s="11" t="s">
        <v>4263</v>
      </c>
      <c r="L1142" s="11">
        <v>2</v>
      </c>
    </row>
    <row r="1143" spans="1:12">
      <c r="A1143" s="11" t="s">
        <v>1957</v>
      </c>
      <c r="D1143" s="11" t="s">
        <v>239</v>
      </c>
      <c r="E1143" s="19" t="s">
        <v>2246</v>
      </c>
      <c r="F1143" s="10">
        <v>42036</v>
      </c>
      <c r="G1143" s="10">
        <v>45323</v>
      </c>
      <c r="H1143" s="11">
        <v>10</v>
      </c>
      <c r="I1143" s="20" t="s">
        <v>238</v>
      </c>
      <c r="J1143" s="11" t="s">
        <v>240</v>
      </c>
      <c r="K1143" s="11" t="s">
        <v>4263</v>
      </c>
      <c r="L1143" s="11">
        <v>2</v>
      </c>
    </row>
    <row r="1144" spans="1:12">
      <c r="A1144" s="11" t="s">
        <v>1958</v>
      </c>
      <c r="D1144" s="11" t="s">
        <v>239</v>
      </c>
      <c r="E1144" s="19" t="s">
        <v>2247</v>
      </c>
      <c r="F1144" s="10">
        <v>42036</v>
      </c>
      <c r="G1144" s="10">
        <v>45323</v>
      </c>
      <c r="H1144" s="11">
        <v>10</v>
      </c>
      <c r="I1144" s="20" t="s">
        <v>238</v>
      </c>
      <c r="J1144" s="11" t="s">
        <v>240</v>
      </c>
      <c r="K1144" s="11" t="s">
        <v>4263</v>
      </c>
      <c r="L1144" s="11">
        <v>2</v>
      </c>
    </row>
    <row r="1145" spans="1:12">
      <c r="A1145" s="11" t="s">
        <v>1959</v>
      </c>
      <c r="D1145" s="11" t="s">
        <v>239</v>
      </c>
      <c r="E1145" s="19" t="s">
        <v>2248</v>
      </c>
      <c r="F1145" s="10">
        <v>42036</v>
      </c>
      <c r="G1145" s="10">
        <v>45323</v>
      </c>
      <c r="H1145" s="11">
        <v>10</v>
      </c>
      <c r="I1145" s="20" t="s">
        <v>238</v>
      </c>
      <c r="J1145" s="11" t="s">
        <v>240</v>
      </c>
      <c r="K1145" s="11" t="s">
        <v>4263</v>
      </c>
      <c r="L1145" s="11">
        <v>2</v>
      </c>
    </row>
    <row r="1146" spans="1:12">
      <c r="A1146" s="11" t="s">
        <v>1999</v>
      </c>
      <c r="D1146" s="11" t="s">
        <v>239</v>
      </c>
      <c r="E1146" s="19" t="s">
        <v>2249</v>
      </c>
      <c r="F1146" s="10">
        <v>42036</v>
      </c>
      <c r="G1146" s="10">
        <v>45323</v>
      </c>
      <c r="H1146" s="11">
        <v>10</v>
      </c>
      <c r="I1146" s="20" t="s">
        <v>238</v>
      </c>
      <c r="J1146" s="11" t="s">
        <v>240</v>
      </c>
      <c r="K1146" s="11" t="s">
        <v>4263</v>
      </c>
      <c r="L1146" s="11">
        <v>2</v>
      </c>
    </row>
    <row r="1147" spans="1:12">
      <c r="A1147" s="11" t="s">
        <v>2000</v>
      </c>
      <c r="D1147" s="11" t="s">
        <v>239</v>
      </c>
      <c r="E1147" s="19" t="s">
        <v>2250</v>
      </c>
      <c r="F1147" s="10">
        <v>42036</v>
      </c>
      <c r="G1147" s="10">
        <v>45323</v>
      </c>
      <c r="H1147" s="11">
        <v>10</v>
      </c>
      <c r="I1147" s="20" t="s">
        <v>238</v>
      </c>
      <c r="J1147" s="11" t="s">
        <v>240</v>
      </c>
      <c r="K1147" s="11" t="s">
        <v>4263</v>
      </c>
      <c r="L1147" s="11">
        <v>2</v>
      </c>
    </row>
    <row r="1148" spans="1:12">
      <c r="A1148" s="11" t="s">
        <v>2001</v>
      </c>
      <c r="D1148" s="11" t="s">
        <v>239</v>
      </c>
      <c r="E1148" s="19" t="s">
        <v>2251</v>
      </c>
      <c r="F1148" s="10">
        <v>42036</v>
      </c>
      <c r="G1148" s="10">
        <v>45323</v>
      </c>
      <c r="H1148" s="11">
        <v>10</v>
      </c>
      <c r="I1148" s="20" t="s">
        <v>238</v>
      </c>
      <c r="J1148" s="11" t="s">
        <v>240</v>
      </c>
      <c r="K1148" s="11" t="s">
        <v>4263</v>
      </c>
      <c r="L1148" s="11">
        <v>2</v>
      </c>
    </row>
    <row r="1149" spans="1:12">
      <c r="A1149" s="11" t="s">
        <v>2002</v>
      </c>
      <c r="D1149" s="11" t="s">
        <v>239</v>
      </c>
      <c r="E1149" s="19" t="s">
        <v>2252</v>
      </c>
      <c r="F1149" s="10">
        <v>42036</v>
      </c>
      <c r="G1149" s="10">
        <v>45323</v>
      </c>
      <c r="H1149" s="11">
        <v>10</v>
      </c>
      <c r="I1149" s="20" t="s">
        <v>238</v>
      </c>
      <c r="J1149" s="11" t="s">
        <v>240</v>
      </c>
      <c r="K1149" s="11" t="s">
        <v>4263</v>
      </c>
      <c r="L1149" s="11">
        <v>2</v>
      </c>
    </row>
    <row r="1150" spans="1:12">
      <c r="A1150" s="11" t="s">
        <v>2003</v>
      </c>
      <c r="D1150" s="11" t="s">
        <v>239</v>
      </c>
      <c r="E1150" s="19" t="s">
        <v>2253</v>
      </c>
      <c r="F1150" s="10">
        <v>42036</v>
      </c>
      <c r="G1150" s="10">
        <v>45323</v>
      </c>
      <c r="H1150" s="11">
        <v>10</v>
      </c>
      <c r="I1150" s="20" t="s">
        <v>238</v>
      </c>
      <c r="J1150" s="11" t="s">
        <v>240</v>
      </c>
      <c r="K1150" s="11" t="s">
        <v>4263</v>
      </c>
      <c r="L1150" s="11">
        <v>2</v>
      </c>
    </row>
    <row r="1151" spans="1:12">
      <c r="A1151" s="11" t="s">
        <v>2004</v>
      </c>
      <c r="D1151" s="11" t="s">
        <v>239</v>
      </c>
      <c r="E1151" s="19" t="s">
        <v>2254</v>
      </c>
      <c r="F1151" s="10">
        <v>42036</v>
      </c>
      <c r="G1151" s="10">
        <v>45323</v>
      </c>
      <c r="H1151" s="11">
        <v>10</v>
      </c>
      <c r="I1151" s="20" t="s">
        <v>238</v>
      </c>
      <c r="J1151" s="11" t="s">
        <v>240</v>
      </c>
      <c r="K1151" s="11" t="s">
        <v>4263</v>
      </c>
      <c r="L1151" s="11">
        <v>2</v>
      </c>
    </row>
    <row r="1152" spans="1:12">
      <c r="A1152" s="11" t="s">
        <v>2005</v>
      </c>
      <c r="D1152" s="11" t="s">
        <v>239</v>
      </c>
      <c r="E1152" s="19" t="s">
        <v>2255</v>
      </c>
      <c r="F1152" s="10">
        <v>42036</v>
      </c>
      <c r="G1152" s="10">
        <v>45323</v>
      </c>
      <c r="H1152" s="11">
        <v>10</v>
      </c>
      <c r="I1152" s="20" t="s">
        <v>238</v>
      </c>
      <c r="J1152" s="11" t="s">
        <v>240</v>
      </c>
      <c r="K1152" s="11" t="s">
        <v>4263</v>
      </c>
      <c r="L1152" s="11">
        <v>2</v>
      </c>
    </row>
    <row r="1153" spans="1:12">
      <c r="A1153" s="11" t="s">
        <v>2006</v>
      </c>
      <c r="D1153" s="11" t="s">
        <v>239</v>
      </c>
      <c r="E1153" s="19" t="s">
        <v>2256</v>
      </c>
      <c r="F1153" s="10">
        <v>42036</v>
      </c>
      <c r="G1153" s="10">
        <v>45323</v>
      </c>
      <c r="H1153" s="11">
        <v>10</v>
      </c>
      <c r="I1153" s="20" t="s">
        <v>238</v>
      </c>
      <c r="J1153" s="11" t="s">
        <v>240</v>
      </c>
      <c r="K1153" s="11" t="s">
        <v>4263</v>
      </c>
      <c r="L1153" s="11">
        <v>2</v>
      </c>
    </row>
    <row r="1154" spans="1:12">
      <c r="A1154" s="11" t="s">
        <v>2007</v>
      </c>
      <c r="D1154" s="11" t="s">
        <v>239</v>
      </c>
      <c r="E1154" s="19" t="s">
        <v>2257</v>
      </c>
      <c r="F1154" s="10">
        <v>42036</v>
      </c>
      <c r="G1154" s="10">
        <v>45323</v>
      </c>
      <c r="H1154" s="11">
        <v>10</v>
      </c>
      <c r="I1154" s="20" t="s">
        <v>238</v>
      </c>
      <c r="J1154" s="11" t="s">
        <v>240</v>
      </c>
      <c r="K1154" s="11" t="s">
        <v>4263</v>
      </c>
      <c r="L1154" s="11">
        <v>2</v>
      </c>
    </row>
    <row r="1155" spans="1:12">
      <c r="A1155" s="11" t="s">
        <v>2008</v>
      </c>
      <c r="D1155" s="11" t="s">
        <v>239</v>
      </c>
      <c r="E1155" s="19" t="s">
        <v>2258</v>
      </c>
      <c r="F1155" s="10">
        <v>42036</v>
      </c>
      <c r="G1155" s="10">
        <v>45323</v>
      </c>
      <c r="H1155" s="11">
        <v>10</v>
      </c>
      <c r="I1155" s="20" t="s">
        <v>238</v>
      </c>
      <c r="J1155" s="11" t="s">
        <v>240</v>
      </c>
      <c r="K1155" s="11" t="s">
        <v>4263</v>
      </c>
      <c r="L1155" s="11">
        <v>2</v>
      </c>
    </row>
    <row r="1156" spans="1:12">
      <c r="A1156" s="11" t="s">
        <v>2009</v>
      </c>
      <c r="D1156" s="11" t="s">
        <v>239</v>
      </c>
      <c r="E1156" s="19" t="s">
        <v>2259</v>
      </c>
      <c r="F1156" s="10">
        <v>42036</v>
      </c>
      <c r="G1156" s="10">
        <v>45323</v>
      </c>
      <c r="H1156" s="11">
        <v>10</v>
      </c>
      <c r="I1156" s="20" t="s">
        <v>238</v>
      </c>
      <c r="J1156" s="11" t="s">
        <v>240</v>
      </c>
      <c r="K1156" s="11" t="s">
        <v>4263</v>
      </c>
      <c r="L1156" s="11">
        <v>2</v>
      </c>
    </row>
    <row r="1157" spans="1:12">
      <c r="A1157" s="11" t="s">
        <v>2010</v>
      </c>
      <c r="D1157" s="11" t="s">
        <v>239</v>
      </c>
      <c r="E1157" s="19" t="s">
        <v>2260</v>
      </c>
      <c r="F1157" s="10">
        <v>42036</v>
      </c>
      <c r="G1157" s="10">
        <v>45323</v>
      </c>
      <c r="H1157" s="11">
        <v>10</v>
      </c>
      <c r="I1157" s="20" t="s">
        <v>238</v>
      </c>
      <c r="J1157" s="11" t="s">
        <v>240</v>
      </c>
      <c r="K1157" s="11" t="s">
        <v>4263</v>
      </c>
      <c r="L1157" s="11">
        <v>2</v>
      </c>
    </row>
    <row r="1158" spans="1:12">
      <c r="A1158" s="11" t="s">
        <v>2011</v>
      </c>
      <c r="D1158" s="11" t="s">
        <v>239</v>
      </c>
      <c r="E1158" s="19" t="s">
        <v>2261</v>
      </c>
      <c r="F1158" s="10">
        <v>42036</v>
      </c>
      <c r="G1158" s="10">
        <v>45323</v>
      </c>
      <c r="H1158" s="11">
        <v>10</v>
      </c>
      <c r="I1158" s="20" t="s">
        <v>238</v>
      </c>
      <c r="J1158" s="11" t="s">
        <v>240</v>
      </c>
      <c r="K1158" s="11" t="s">
        <v>4263</v>
      </c>
      <c r="L1158" s="11">
        <v>2</v>
      </c>
    </row>
    <row r="1159" spans="1:12">
      <c r="A1159" s="11" t="s">
        <v>2012</v>
      </c>
      <c r="D1159" s="11" t="s">
        <v>239</v>
      </c>
      <c r="E1159" s="19" t="s">
        <v>2262</v>
      </c>
      <c r="F1159" s="10">
        <v>42036</v>
      </c>
      <c r="G1159" s="10">
        <v>45323</v>
      </c>
      <c r="H1159" s="11">
        <v>10</v>
      </c>
      <c r="I1159" s="20" t="s">
        <v>238</v>
      </c>
      <c r="J1159" s="11" t="s">
        <v>240</v>
      </c>
      <c r="K1159" s="11" t="s">
        <v>4263</v>
      </c>
      <c r="L1159" s="11">
        <v>2</v>
      </c>
    </row>
    <row r="1160" spans="1:12">
      <c r="A1160" s="11" t="s">
        <v>2013</v>
      </c>
      <c r="D1160" s="11" t="s">
        <v>239</v>
      </c>
      <c r="E1160" s="19" t="s">
        <v>2263</v>
      </c>
      <c r="F1160" s="10">
        <v>42036</v>
      </c>
      <c r="G1160" s="10">
        <v>45323</v>
      </c>
      <c r="H1160" s="11">
        <v>10</v>
      </c>
      <c r="I1160" s="20" t="s">
        <v>238</v>
      </c>
      <c r="J1160" s="11" t="s">
        <v>240</v>
      </c>
      <c r="K1160" s="11" t="s">
        <v>4263</v>
      </c>
      <c r="L1160" s="11">
        <v>2</v>
      </c>
    </row>
    <row r="1161" spans="1:12">
      <c r="A1161" s="11" t="s">
        <v>2014</v>
      </c>
      <c r="D1161" s="11" t="s">
        <v>239</v>
      </c>
      <c r="E1161" s="19" t="s">
        <v>2264</v>
      </c>
      <c r="F1161" s="10">
        <v>42036</v>
      </c>
      <c r="G1161" s="10">
        <v>45323</v>
      </c>
      <c r="H1161" s="11">
        <v>10</v>
      </c>
      <c r="I1161" s="20" t="s">
        <v>238</v>
      </c>
      <c r="J1161" s="11" t="s">
        <v>240</v>
      </c>
      <c r="K1161" s="11" t="s">
        <v>4263</v>
      </c>
      <c r="L1161" s="11">
        <v>2</v>
      </c>
    </row>
    <row r="1162" spans="1:12">
      <c r="A1162" s="11" t="s">
        <v>2015</v>
      </c>
      <c r="D1162" s="11" t="s">
        <v>239</v>
      </c>
      <c r="E1162" s="19" t="s">
        <v>2265</v>
      </c>
      <c r="F1162" s="10">
        <v>42036</v>
      </c>
      <c r="G1162" s="10">
        <v>45323</v>
      </c>
      <c r="H1162" s="11">
        <v>10</v>
      </c>
      <c r="I1162" s="20" t="s">
        <v>238</v>
      </c>
      <c r="J1162" s="11" t="s">
        <v>240</v>
      </c>
      <c r="K1162" s="11" t="s">
        <v>4263</v>
      </c>
      <c r="L1162" s="11">
        <v>2</v>
      </c>
    </row>
    <row r="1163" spans="1:12">
      <c r="A1163" s="11" t="s">
        <v>2016</v>
      </c>
      <c r="D1163" s="11" t="s">
        <v>239</v>
      </c>
      <c r="E1163" s="19" t="s">
        <v>2266</v>
      </c>
      <c r="F1163" s="10">
        <v>42036</v>
      </c>
      <c r="G1163" s="10">
        <v>45323</v>
      </c>
      <c r="H1163" s="11">
        <v>10</v>
      </c>
      <c r="I1163" s="20" t="s">
        <v>238</v>
      </c>
      <c r="J1163" s="11" t="s">
        <v>240</v>
      </c>
      <c r="K1163" s="11" t="s">
        <v>4263</v>
      </c>
      <c r="L1163" s="11">
        <v>2</v>
      </c>
    </row>
    <row r="1164" spans="1:12">
      <c r="A1164" s="11" t="s">
        <v>2017</v>
      </c>
      <c r="D1164" s="11" t="s">
        <v>239</v>
      </c>
      <c r="E1164" s="19" t="s">
        <v>2267</v>
      </c>
      <c r="F1164" s="10">
        <v>42036</v>
      </c>
      <c r="G1164" s="10">
        <v>45323</v>
      </c>
      <c r="H1164" s="11">
        <v>10</v>
      </c>
      <c r="I1164" s="20" t="s">
        <v>238</v>
      </c>
      <c r="J1164" s="11" t="s">
        <v>240</v>
      </c>
      <c r="K1164" s="11" t="s">
        <v>4263</v>
      </c>
      <c r="L1164" s="11">
        <v>2</v>
      </c>
    </row>
    <row r="1165" spans="1:12">
      <c r="A1165" s="11" t="s">
        <v>2018</v>
      </c>
      <c r="D1165" s="11" t="s">
        <v>239</v>
      </c>
      <c r="E1165" s="19" t="s">
        <v>2268</v>
      </c>
      <c r="F1165" s="10">
        <v>42036</v>
      </c>
      <c r="G1165" s="10">
        <v>45323</v>
      </c>
      <c r="H1165" s="11">
        <v>10</v>
      </c>
      <c r="I1165" s="20" t="s">
        <v>238</v>
      </c>
      <c r="J1165" s="11" t="s">
        <v>240</v>
      </c>
      <c r="K1165" s="11" t="s">
        <v>4263</v>
      </c>
      <c r="L1165" s="11">
        <v>2</v>
      </c>
    </row>
    <row r="1166" spans="1:12">
      <c r="A1166" s="11" t="s">
        <v>2019</v>
      </c>
      <c r="D1166" s="11" t="s">
        <v>239</v>
      </c>
      <c r="E1166" s="19" t="s">
        <v>2269</v>
      </c>
      <c r="F1166" s="10">
        <v>42036</v>
      </c>
      <c r="G1166" s="10">
        <v>45323</v>
      </c>
      <c r="H1166" s="11">
        <v>10</v>
      </c>
      <c r="I1166" s="20" t="s">
        <v>238</v>
      </c>
      <c r="J1166" s="11" t="s">
        <v>240</v>
      </c>
      <c r="K1166" s="11" t="s">
        <v>4263</v>
      </c>
      <c r="L1166" s="11">
        <v>2</v>
      </c>
    </row>
    <row r="1167" spans="1:12">
      <c r="A1167" s="11" t="s">
        <v>2020</v>
      </c>
      <c r="D1167" s="11" t="s">
        <v>239</v>
      </c>
      <c r="E1167" s="19" t="s">
        <v>2270</v>
      </c>
      <c r="F1167" s="10">
        <v>42036</v>
      </c>
      <c r="G1167" s="10">
        <v>45323</v>
      </c>
      <c r="H1167" s="11">
        <v>10</v>
      </c>
      <c r="I1167" s="20" t="s">
        <v>238</v>
      </c>
      <c r="J1167" s="11" t="s">
        <v>240</v>
      </c>
      <c r="K1167" s="11" t="s">
        <v>4263</v>
      </c>
      <c r="L1167" s="11">
        <v>2</v>
      </c>
    </row>
    <row r="1168" spans="1:12">
      <c r="A1168" s="11" t="s">
        <v>2021</v>
      </c>
      <c r="D1168" s="11" t="s">
        <v>239</v>
      </c>
      <c r="E1168" s="19" t="s">
        <v>2271</v>
      </c>
      <c r="F1168" s="10">
        <v>42036</v>
      </c>
      <c r="G1168" s="10">
        <v>45323</v>
      </c>
      <c r="H1168" s="11">
        <v>10</v>
      </c>
      <c r="I1168" s="20" t="s">
        <v>238</v>
      </c>
      <c r="J1168" s="11" t="s">
        <v>240</v>
      </c>
      <c r="K1168" s="11" t="s">
        <v>4263</v>
      </c>
      <c r="L1168" s="11">
        <v>2</v>
      </c>
    </row>
    <row r="1169" spans="1:12">
      <c r="A1169" s="11" t="s">
        <v>2022</v>
      </c>
      <c r="D1169" s="11" t="s">
        <v>239</v>
      </c>
      <c r="E1169" s="19" t="s">
        <v>2272</v>
      </c>
      <c r="F1169" s="10">
        <v>42036</v>
      </c>
      <c r="G1169" s="10">
        <v>45323</v>
      </c>
      <c r="H1169" s="11">
        <v>10</v>
      </c>
      <c r="I1169" s="20" t="s">
        <v>238</v>
      </c>
      <c r="J1169" s="11" t="s">
        <v>240</v>
      </c>
      <c r="K1169" s="11" t="s">
        <v>4263</v>
      </c>
      <c r="L1169" s="11">
        <v>2</v>
      </c>
    </row>
    <row r="1170" spans="1:12">
      <c r="A1170" s="11" t="s">
        <v>2023</v>
      </c>
      <c r="D1170" s="11" t="s">
        <v>239</v>
      </c>
      <c r="E1170" s="19" t="s">
        <v>2273</v>
      </c>
      <c r="F1170" s="10">
        <v>42036</v>
      </c>
      <c r="G1170" s="10">
        <v>45323</v>
      </c>
      <c r="H1170" s="11">
        <v>10</v>
      </c>
      <c r="I1170" s="20" t="s">
        <v>238</v>
      </c>
      <c r="J1170" s="11" t="s">
        <v>240</v>
      </c>
      <c r="K1170" s="11" t="s">
        <v>4263</v>
      </c>
      <c r="L1170" s="11">
        <v>2</v>
      </c>
    </row>
    <row r="1171" spans="1:12">
      <c r="A1171" s="11" t="s">
        <v>2024</v>
      </c>
      <c r="D1171" s="11" t="s">
        <v>239</v>
      </c>
      <c r="E1171" s="19" t="s">
        <v>2274</v>
      </c>
      <c r="F1171" s="10">
        <v>42036</v>
      </c>
      <c r="G1171" s="10">
        <v>45323</v>
      </c>
      <c r="H1171" s="11">
        <v>10</v>
      </c>
      <c r="I1171" s="20" t="s">
        <v>238</v>
      </c>
      <c r="J1171" s="11" t="s">
        <v>240</v>
      </c>
      <c r="K1171" s="11" t="s">
        <v>4263</v>
      </c>
      <c r="L1171" s="11">
        <v>2</v>
      </c>
    </row>
    <row r="1172" spans="1:12">
      <c r="A1172" s="11" t="s">
        <v>2025</v>
      </c>
      <c r="D1172" s="11" t="s">
        <v>239</v>
      </c>
      <c r="E1172" s="19" t="s">
        <v>2275</v>
      </c>
      <c r="F1172" s="10">
        <v>42036</v>
      </c>
      <c r="G1172" s="10">
        <v>45323</v>
      </c>
      <c r="H1172" s="11">
        <v>10</v>
      </c>
      <c r="I1172" s="20" t="s">
        <v>238</v>
      </c>
      <c r="J1172" s="11" t="s">
        <v>240</v>
      </c>
      <c r="K1172" s="11" t="s">
        <v>4263</v>
      </c>
      <c r="L1172" s="11">
        <v>2</v>
      </c>
    </row>
    <row r="1173" spans="1:12">
      <c r="A1173" s="11" t="s">
        <v>2026</v>
      </c>
      <c r="D1173" s="11" t="s">
        <v>239</v>
      </c>
      <c r="E1173" s="19" t="s">
        <v>2276</v>
      </c>
      <c r="F1173" s="10">
        <v>42036</v>
      </c>
      <c r="G1173" s="10">
        <v>45323</v>
      </c>
      <c r="H1173" s="11">
        <v>10</v>
      </c>
      <c r="I1173" s="20" t="s">
        <v>238</v>
      </c>
      <c r="J1173" s="11" t="s">
        <v>240</v>
      </c>
      <c r="K1173" s="11" t="s">
        <v>4263</v>
      </c>
      <c r="L1173" s="11">
        <v>2</v>
      </c>
    </row>
    <row r="1174" spans="1:12">
      <c r="A1174" s="11" t="s">
        <v>2027</v>
      </c>
      <c r="D1174" s="11" t="s">
        <v>239</v>
      </c>
      <c r="E1174" s="19" t="s">
        <v>2277</v>
      </c>
      <c r="F1174" s="10">
        <v>42036</v>
      </c>
      <c r="G1174" s="10">
        <v>45323</v>
      </c>
      <c r="H1174" s="11">
        <v>10</v>
      </c>
      <c r="I1174" s="20" t="s">
        <v>238</v>
      </c>
      <c r="J1174" s="11" t="s">
        <v>240</v>
      </c>
      <c r="K1174" s="11" t="s">
        <v>4263</v>
      </c>
      <c r="L1174" s="11">
        <v>2</v>
      </c>
    </row>
    <row r="1175" spans="1:12">
      <c r="A1175" s="11" t="s">
        <v>2028</v>
      </c>
      <c r="D1175" s="11" t="s">
        <v>239</v>
      </c>
      <c r="E1175" s="19" t="s">
        <v>2278</v>
      </c>
      <c r="F1175" s="10">
        <v>42036</v>
      </c>
      <c r="G1175" s="10">
        <v>45323</v>
      </c>
      <c r="H1175" s="11">
        <v>10</v>
      </c>
      <c r="I1175" s="20" t="s">
        <v>238</v>
      </c>
      <c r="J1175" s="11" t="s">
        <v>240</v>
      </c>
      <c r="K1175" s="11" t="s">
        <v>4263</v>
      </c>
      <c r="L1175" s="11">
        <v>2</v>
      </c>
    </row>
    <row r="1176" spans="1:12">
      <c r="A1176" s="11" t="s">
        <v>2029</v>
      </c>
      <c r="D1176" s="11" t="s">
        <v>239</v>
      </c>
      <c r="E1176" s="19" t="s">
        <v>2279</v>
      </c>
      <c r="F1176" s="10">
        <v>42036</v>
      </c>
      <c r="G1176" s="10">
        <v>45323</v>
      </c>
      <c r="H1176" s="11">
        <v>10</v>
      </c>
      <c r="I1176" s="20" t="s">
        <v>238</v>
      </c>
      <c r="J1176" s="11" t="s">
        <v>240</v>
      </c>
      <c r="K1176" s="11" t="s">
        <v>4263</v>
      </c>
      <c r="L1176" s="11">
        <v>2</v>
      </c>
    </row>
    <row r="1177" spans="1:12">
      <c r="A1177" s="11" t="s">
        <v>2030</v>
      </c>
      <c r="D1177" s="11" t="s">
        <v>239</v>
      </c>
      <c r="E1177" s="19" t="s">
        <v>2280</v>
      </c>
      <c r="F1177" s="10">
        <v>42036</v>
      </c>
      <c r="G1177" s="10">
        <v>45323</v>
      </c>
      <c r="H1177" s="11">
        <v>10</v>
      </c>
      <c r="I1177" s="20" t="s">
        <v>238</v>
      </c>
      <c r="J1177" s="11" t="s">
        <v>240</v>
      </c>
      <c r="K1177" s="11" t="s">
        <v>4263</v>
      </c>
      <c r="L1177" s="11">
        <v>2</v>
      </c>
    </row>
    <row r="1178" spans="1:12">
      <c r="A1178" s="11" t="s">
        <v>2031</v>
      </c>
      <c r="D1178" s="11" t="s">
        <v>239</v>
      </c>
      <c r="E1178" s="19" t="s">
        <v>2281</v>
      </c>
      <c r="F1178" s="10">
        <v>42036</v>
      </c>
      <c r="G1178" s="10">
        <v>45323</v>
      </c>
      <c r="H1178" s="11">
        <v>10</v>
      </c>
      <c r="I1178" s="20" t="s">
        <v>238</v>
      </c>
      <c r="J1178" s="11" t="s">
        <v>240</v>
      </c>
      <c r="K1178" s="11" t="s">
        <v>4263</v>
      </c>
      <c r="L1178" s="11">
        <v>2</v>
      </c>
    </row>
    <row r="1179" spans="1:12">
      <c r="A1179" s="11" t="s">
        <v>2032</v>
      </c>
      <c r="D1179" s="11" t="s">
        <v>239</v>
      </c>
      <c r="E1179" s="19" t="s">
        <v>2282</v>
      </c>
      <c r="F1179" s="10">
        <v>42036</v>
      </c>
      <c r="G1179" s="10">
        <v>45323</v>
      </c>
      <c r="H1179" s="11">
        <v>10</v>
      </c>
      <c r="I1179" s="20" t="s">
        <v>238</v>
      </c>
      <c r="J1179" s="11" t="s">
        <v>240</v>
      </c>
      <c r="K1179" s="11" t="s">
        <v>4263</v>
      </c>
      <c r="L1179" s="11">
        <v>2</v>
      </c>
    </row>
    <row r="1180" spans="1:12">
      <c r="A1180" s="11" t="s">
        <v>2033</v>
      </c>
      <c r="D1180" s="11" t="s">
        <v>239</v>
      </c>
      <c r="E1180" s="19" t="s">
        <v>2283</v>
      </c>
      <c r="F1180" s="10">
        <v>42036</v>
      </c>
      <c r="G1180" s="10">
        <v>45323</v>
      </c>
      <c r="H1180" s="11">
        <v>10</v>
      </c>
      <c r="I1180" s="20" t="s">
        <v>238</v>
      </c>
      <c r="J1180" s="11" t="s">
        <v>240</v>
      </c>
      <c r="K1180" s="11" t="s">
        <v>4263</v>
      </c>
      <c r="L1180" s="11">
        <v>2</v>
      </c>
    </row>
    <row r="1181" spans="1:12">
      <c r="A1181" s="11" t="s">
        <v>2034</v>
      </c>
      <c r="D1181" s="11" t="s">
        <v>239</v>
      </c>
      <c r="E1181" s="19" t="s">
        <v>2284</v>
      </c>
      <c r="F1181" s="10">
        <v>42036</v>
      </c>
      <c r="G1181" s="10">
        <v>45323</v>
      </c>
      <c r="H1181" s="11">
        <v>10</v>
      </c>
      <c r="I1181" s="20" t="s">
        <v>238</v>
      </c>
      <c r="J1181" s="11" t="s">
        <v>240</v>
      </c>
      <c r="K1181" s="11" t="s">
        <v>4263</v>
      </c>
      <c r="L1181" s="11">
        <v>2</v>
      </c>
    </row>
    <row r="1182" spans="1:12">
      <c r="A1182" s="11" t="s">
        <v>2035</v>
      </c>
      <c r="D1182" s="11" t="s">
        <v>239</v>
      </c>
      <c r="E1182" s="19" t="s">
        <v>2285</v>
      </c>
      <c r="F1182" s="10">
        <v>42036</v>
      </c>
      <c r="G1182" s="10">
        <v>45323</v>
      </c>
      <c r="H1182" s="11">
        <v>10</v>
      </c>
      <c r="I1182" s="20" t="s">
        <v>238</v>
      </c>
      <c r="J1182" s="11" t="s">
        <v>240</v>
      </c>
      <c r="K1182" s="11" t="s">
        <v>4263</v>
      </c>
      <c r="L1182" s="11">
        <v>2</v>
      </c>
    </row>
    <row r="1183" spans="1:12">
      <c r="A1183" s="11" t="s">
        <v>2036</v>
      </c>
      <c r="D1183" s="11" t="s">
        <v>239</v>
      </c>
      <c r="E1183" s="19" t="s">
        <v>2286</v>
      </c>
      <c r="F1183" s="10">
        <v>42036</v>
      </c>
      <c r="G1183" s="10">
        <v>45323</v>
      </c>
      <c r="H1183" s="11">
        <v>10</v>
      </c>
      <c r="I1183" s="20" t="s">
        <v>238</v>
      </c>
      <c r="J1183" s="11" t="s">
        <v>240</v>
      </c>
      <c r="K1183" s="11" t="s">
        <v>4263</v>
      </c>
      <c r="L1183" s="11">
        <v>2</v>
      </c>
    </row>
    <row r="1184" spans="1:12">
      <c r="A1184" s="11" t="s">
        <v>2037</v>
      </c>
      <c r="D1184" s="11" t="s">
        <v>239</v>
      </c>
      <c r="E1184" s="19" t="s">
        <v>2287</v>
      </c>
      <c r="F1184" s="10">
        <v>42036</v>
      </c>
      <c r="G1184" s="10">
        <v>45323</v>
      </c>
      <c r="H1184" s="11">
        <v>10</v>
      </c>
      <c r="I1184" s="20" t="s">
        <v>238</v>
      </c>
      <c r="J1184" s="11" t="s">
        <v>240</v>
      </c>
      <c r="K1184" s="11" t="s">
        <v>4263</v>
      </c>
      <c r="L1184" s="11">
        <v>2</v>
      </c>
    </row>
    <row r="1185" spans="1:12">
      <c r="A1185" s="11" t="s">
        <v>2038</v>
      </c>
      <c r="D1185" s="11" t="s">
        <v>239</v>
      </c>
      <c r="E1185" s="19" t="s">
        <v>2288</v>
      </c>
      <c r="F1185" s="10">
        <v>42036</v>
      </c>
      <c r="G1185" s="10">
        <v>45323</v>
      </c>
      <c r="H1185" s="11">
        <v>10</v>
      </c>
      <c r="I1185" s="20" t="s">
        <v>238</v>
      </c>
      <c r="J1185" s="11" t="s">
        <v>240</v>
      </c>
      <c r="K1185" s="11" t="s">
        <v>4263</v>
      </c>
      <c r="L1185" s="11">
        <v>2</v>
      </c>
    </row>
    <row r="1186" spans="1:12">
      <c r="A1186" s="11" t="s">
        <v>2039</v>
      </c>
      <c r="D1186" s="11" t="s">
        <v>239</v>
      </c>
      <c r="E1186" s="19" t="s">
        <v>2289</v>
      </c>
      <c r="F1186" s="10">
        <v>42036</v>
      </c>
      <c r="G1186" s="10">
        <v>45323</v>
      </c>
      <c r="H1186" s="11">
        <v>10</v>
      </c>
      <c r="I1186" s="20" t="s">
        <v>238</v>
      </c>
      <c r="J1186" s="11" t="s">
        <v>240</v>
      </c>
      <c r="K1186" s="11" t="s">
        <v>4263</v>
      </c>
      <c r="L1186" s="11">
        <v>2</v>
      </c>
    </row>
    <row r="1187" spans="1:12">
      <c r="A1187" s="11" t="s">
        <v>2040</v>
      </c>
      <c r="D1187" s="11" t="s">
        <v>239</v>
      </c>
      <c r="E1187" s="19" t="s">
        <v>2290</v>
      </c>
      <c r="F1187" s="10">
        <v>42036</v>
      </c>
      <c r="G1187" s="10">
        <v>45323</v>
      </c>
      <c r="H1187" s="11">
        <v>10</v>
      </c>
      <c r="I1187" s="20" t="s">
        <v>238</v>
      </c>
      <c r="J1187" s="11" t="s">
        <v>240</v>
      </c>
      <c r="K1187" s="11" t="s">
        <v>4263</v>
      </c>
      <c r="L1187" s="11">
        <v>2</v>
      </c>
    </row>
    <row r="1188" spans="1:12">
      <c r="A1188" s="11" t="s">
        <v>2041</v>
      </c>
      <c r="D1188" s="11" t="s">
        <v>239</v>
      </c>
      <c r="E1188" s="19" t="s">
        <v>2291</v>
      </c>
      <c r="F1188" s="10">
        <v>42036</v>
      </c>
      <c r="G1188" s="10">
        <v>45323</v>
      </c>
      <c r="H1188" s="11">
        <v>10</v>
      </c>
      <c r="I1188" s="20" t="s">
        <v>238</v>
      </c>
      <c r="J1188" s="11" t="s">
        <v>240</v>
      </c>
      <c r="K1188" s="11" t="s">
        <v>4263</v>
      </c>
      <c r="L1188" s="11">
        <v>2</v>
      </c>
    </row>
    <row r="1189" spans="1:12">
      <c r="A1189" s="11" t="s">
        <v>2042</v>
      </c>
      <c r="D1189" s="11" t="s">
        <v>239</v>
      </c>
      <c r="E1189" s="19" t="s">
        <v>2292</v>
      </c>
      <c r="F1189" s="10">
        <v>42036</v>
      </c>
      <c r="G1189" s="10">
        <v>45323</v>
      </c>
      <c r="H1189" s="11">
        <v>10</v>
      </c>
      <c r="I1189" s="20" t="s">
        <v>238</v>
      </c>
      <c r="J1189" s="11" t="s">
        <v>240</v>
      </c>
      <c r="K1189" s="11" t="s">
        <v>4263</v>
      </c>
      <c r="L1189" s="11">
        <v>2</v>
      </c>
    </row>
    <row r="1190" spans="1:12">
      <c r="A1190" s="11" t="s">
        <v>2043</v>
      </c>
      <c r="D1190" s="11" t="s">
        <v>239</v>
      </c>
      <c r="E1190" s="19" t="s">
        <v>2293</v>
      </c>
      <c r="F1190" s="10">
        <v>42036</v>
      </c>
      <c r="G1190" s="10">
        <v>45323</v>
      </c>
      <c r="H1190" s="11">
        <v>10</v>
      </c>
      <c r="I1190" s="20" t="s">
        <v>238</v>
      </c>
      <c r="J1190" s="11" t="s">
        <v>240</v>
      </c>
      <c r="K1190" s="11" t="s">
        <v>4263</v>
      </c>
      <c r="L1190" s="11">
        <v>2</v>
      </c>
    </row>
    <row r="1191" spans="1:12">
      <c r="A1191" s="11" t="s">
        <v>2044</v>
      </c>
      <c r="D1191" s="11" t="s">
        <v>239</v>
      </c>
      <c r="E1191" s="19" t="s">
        <v>2294</v>
      </c>
      <c r="F1191" s="10">
        <v>42036</v>
      </c>
      <c r="G1191" s="10">
        <v>45323</v>
      </c>
      <c r="H1191" s="11">
        <v>10</v>
      </c>
      <c r="I1191" s="20" t="s">
        <v>238</v>
      </c>
      <c r="J1191" s="11" t="s">
        <v>240</v>
      </c>
      <c r="K1191" s="11" t="s">
        <v>4263</v>
      </c>
      <c r="L1191" s="11">
        <v>2</v>
      </c>
    </row>
    <row r="1192" spans="1:12">
      <c r="A1192" s="11" t="s">
        <v>2045</v>
      </c>
      <c r="D1192" s="11" t="s">
        <v>239</v>
      </c>
      <c r="E1192" s="19" t="s">
        <v>2295</v>
      </c>
      <c r="F1192" s="10">
        <v>42036</v>
      </c>
      <c r="G1192" s="10">
        <v>45323</v>
      </c>
      <c r="H1192" s="11">
        <v>10</v>
      </c>
      <c r="I1192" s="20" t="s">
        <v>238</v>
      </c>
      <c r="J1192" s="11" t="s">
        <v>240</v>
      </c>
      <c r="K1192" s="11" t="s">
        <v>4263</v>
      </c>
      <c r="L1192" s="11">
        <v>2</v>
      </c>
    </row>
    <row r="1193" spans="1:12">
      <c r="A1193" s="11" t="s">
        <v>2046</v>
      </c>
      <c r="D1193" s="11" t="s">
        <v>239</v>
      </c>
      <c r="E1193" s="19" t="s">
        <v>2296</v>
      </c>
      <c r="F1193" s="10">
        <v>42036</v>
      </c>
      <c r="G1193" s="10">
        <v>45323</v>
      </c>
      <c r="H1193" s="11">
        <v>10</v>
      </c>
      <c r="I1193" s="20" t="s">
        <v>238</v>
      </c>
      <c r="J1193" s="11" t="s">
        <v>240</v>
      </c>
      <c r="K1193" s="11" t="s">
        <v>4263</v>
      </c>
      <c r="L1193" s="11">
        <v>2</v>
      </c>
    </row>
    <row r="1194" spans="1:12">
      <c r="A1194" s="11" t="s">
        <v>2047</v>
      </c>
      <c r="D1194" s="11" t="s">
        <v>239</v>
      </c>
      <c r="E1194" s="19" t="s">
        <v>2297</v>
      </c>
      <c r="F1194" s="10">
        <v>42036</v>
      </c>
      <c r="G1194" s="10">
        <v>45323</v>
      </c>
      <c r="H1194" s="11">
        <v>10</v>
      </c>
      <c r="I1194" s="20" t="s">
        <v>238</v>
      </c>
      <c r="J1194" s="11" t="s">
        <v>240</v>
      </c>
      <c r="K1194" s="11" t="s">
        <v>4263</v>
      </c>
      <c r="L1194" s="11">
        <v>2</v>
      </c>
    </row>
    <row r="1195" spans="1:12">
      <c r="A1195" s="11" t="s">
        <v>2048</v>
      </c>
      <c r="D1195" s="11" t="s">
        <v>239</v>
      </c>
      <c r="E1195" s="19" t="s">
        <v>2298</v>
      </c>
      <c r="F1195" s="10">
        <v>42036</v>
      </c>
      <c r="G1195" s="10">
        <v>45323</v>
      </c>
      <c r="H1195" s="11">
        <v>10</v>
      </c>
      <c r="I1195" s="20" t="s">
        <v>238</v>
      </c>
      <c r="J1195" s="11" t="s">
        <v>240</v>
      </c>
      <c r="K1195" s="11" t="s">
        <v>4263</v>
      </c>
      <c r="L1195" s="11">
        <v>2</v>
      </c>
    </row>
    <row r="1196" spans="1:12">
      <c r="A1196" s="11" t="s">
        <v>2049</v>
      </c>
      <c r="D1196" s="11" t="s">
        <v>239</v>
      </c>
      <c r="E1196" s="19" t="s">
        <v>2299</v>
      </c>
      <c r="F1196" s="10">
        <v>42036</v>
      </c>
      <c r="G1196" s="10">
        <v>45323</v>
      </c>
      <c r="H1196" s="11">
        <v>10</v>
      </c>
      <c r="I1196" s="20" t="s">
        <v>238</v>
      </c>
      <c r="J1196" s="11" t="s">
        <v>240</v>
      </c>
      <c r="K1196" s="11" t="s">
        <v>4263</v>
      </c>
      <c r="L1196" s="11">
        <v>2</v>
      </c>
    </row>
    <row r="1197" spans="1:12">
      <c r="A1197" s="11" t="s">
        <v>2050</v>
      </c>
      <c r="D1197" s="11" t="s">
        <v>239</v>
      </c>
      <c r="E1197" s="19" t="s">
        <v>2300</v>
      </c>
      <c r="F1197" s="10">
        <v>42036</v>
      </c>
      <c r="G1197" s="10">
        <v>45323</v>
      </c>
      <c r="H1197" s="11">
        <v>10</v>
      </c>
      <c r="I1197" s="20" t="s">
        <v>238</v>
      </c>
      <c r="J1197" s="11" t="s">
        <v>240</v>
      </c>
      <c r="K1197" s="11" t="s">
        <v>4263</v>
      </c>
      <c r="L1197" s="11">
        <v>2</v>
      </c>
    </row>
    <row r="1198" spans="1:12">
      <c r="A1198" s="11" t="s">
        <v>2051</v>
      </c>
      <c r="D1198" s="11" t="s">
        <v>239</v>
      </c>
      <c r="E1198" s="19" t="s">
        <v>2301</v>
      </c>
      <c r="F1198" s="10">
        <v>42036</v>
      </c>
      <c r="G1198" s="10">
        <v>45323</v>
      </c>
      <c r="H1198" s="11">
        <v>10</v>
      </c>
      <c r="I1198" s="20" t="s">
        <v>238</v>
      </c>
      <c r="J1198" s="11" t="s">
        <v>240</v>
      </c>
      <c r="K1198" s="11" t="s">
        <v>4263</v>
      </c>
      <c r="L1198" s="11">
        <v>2</v>
      </c>
    </row>
    <row r="1199" spans="1:12">
      <c r="A1199" s="11" t="s">
        <v>2052</v>
      </c>
      <c r="D1199" s="11" t="s">
        <v>239</v>
      </c>
      <c r="E1199" s="19" t="s">
        <v>2302</v>
      </c>
      <c r="F1199" s="10">
        <v>42036</v>
      </c>
      <c r="G1199" s="10">
        <v>45323</v>
      </c>
      <c r="H1199" s="11">
        <v>10</v>
      </c>
      <c r="I1199" s="20" t="s">
        <v>238</v>
      </c>
      <c r="J1199" s="11" t="s">
        <v>240</v>
      </c>
      <c r="K1199" s="11" t="s">
        <v>4263</v>
      </c>
      <c r="L1199" s="11">
        <v>2</v>
      </c>
    </row>
    <row r="1200" spans="1:12">
      <c r="A1200" s="11" t="s">
        <v>2053</v>
      </c>
      <c r="D1200" s="11" t="s">
        <v>239</v>
      </c>
      <c r="E1200" s="19" t="s">
        <v>2303</v>
      </c>
      <c r="F1200" s="10">
        <v>42036</v>
      </c>
      <c r="G1200" s="10">
        <v>45323</v>
      </c>
      <c r="H1200" s="11">
        <v>10</v>
      </c>
      <c r="I1200" s="20" t="s">
        <v>238</v>
      </c>
      <c r="J1200" s="11" t="s">
        <v>240</v>
      </c>
      <c r="K1200" s="11" t="s">
        <v>4263</v>
      </c>
      <c r="L1200" s="11">
        <v>2</v>
      </c>
    </row>
    <row r="1201" spans="1:12">
      <c r="A1201" s="11" t="s">
        <v>2054</v>
      </c>
      <c r="D1201" s="11" t="s">
        <v>239</v>
      </c>
      <c r="E1201" s="19" t="s">
        <v>2304</v>
      </c>
      <c r="F1201" s="10">
        <v>42036</v>
      </c>
      <c r="G1201" s="10">
        <v>45323</v>
      </c>
      <c r="H1201" s="11">
        <v>10</v>
      </c>
      <c r="I1201" s="20" t="s">
        <v>238</v>
      </c>
      <c r="J1201" s="11" t="s">
        <v>240</v>
      </c>
      <c r="K1201" s="11" t="s">
        <v>4263</v>
      </c>
      <c r="L1201" s="11">
        <v>2</v>
      </c>
    </row>
    <row r="1202" spans="1:12">
      <c r="A1202" s="11" t="s">
        <v>2055</v>
      </c>
      <c r="D1202" s="11" t="s">
        <v>239</v>
      </c>
      <c r="E1202" s="19" t="s">
        <v>2305</v>
      </c>
      <c r="F1202" s="10">
        <v>42036</v>
      </c>
      <c r="G1202" s="10">
        <v>45323</v>
      </c>
      <c r="H1202" s="11">
        <v>10</v>
      </c>
      <c r="I1202" s="20" t="s">
        <v>238</v>
      </c>
      <c r="J1202" s="11" t="s">
        <v>240</v>
      </c>
      <c r="K1202" s="11" t="s">
        <v>4263</v>
      </c>
      <c r="L1202" s="11">
        <v>2</v>
      </c>
    </row>
    <row r="1203" spans="1:12">
      <c r="A1203" s="11" t="s">
        <v>2056</v>
      </c>
      <c r="D1203" s="11" t="s">
        <v>239</v>
      </c>
      <c r="E1203" s="19" t="s">
        <v>2306</v>
      </c>
      <c r="F1203" s="10">
        <v>42036</v>
      </c>
      <c r="G1203" s="10">
        <v>45323</v>
      </c>
      <c r="H1203" s="11">
        <v>10</v>
      </c>
      <c r="I1203" s="20" t="s">
        <v>238</v>
      </c>
      <c r="J1203" s="11" t="s">
        <v>240</v>
      </c>
      <c r="K1203" s="11" t="s">
        <v>4263</v>
      </c>
      <c r="L1203" s="11">
        <v>2</v>
      </c>
    </row>
    <row r="1204" spans="1:12">
      <c r="A1204" s="11" t="s">
        <v>2057</v>
      </c>
      <c r="D1204" s="11" t="s">
        <v>239</v>
      </c>
      <c r="E1204" s="19" t="s">
        <v>2307</v>
      </c>
      <c r="F1204" s="10">
        <v>42036</v>
      </c>
      <c r="G1204" s="10">
        <v>45323</v>
      </c>
      <c r="H1204" s="11">
        <v>10</v>
      </c>
      <c r="I1204" s="20" t="s">
        <v>238</v>
      </c>
      <c r="J1204" s="11" t="s">
        <v>240</v>
      </c>
      <c r="K1204" s="11" t="s">
        <v>4263</v>
      </c>
      <c r="L1204" s="11">
        <v>2</v>
      </c>
    </row>
    <row r="1205" spans="1:12">
      <c r="A1205" s="11" t="s">
        <v>2058</v>
      </c>
      <c r="D1205" s="11" t="s">
        <v>239</v>
      </c>
      <c r="E1205" s="19" t="s">
        <v>2308</v>
      </c>
      <c r="F1205" s="10">
        <v>42036</v>
      </c>
      <c r="G1205" s="10">
        <v>45323</v>
      </c>
      <c r="H1205" s="11">
        <v>10</v>
      </c>
      <c r="I1205" s="20" t="s">
        <v>238</v>
      </c>
      <c r="J1205" s="11" t="s">
        <v>240</v>
      </c>
      <c r="K1205" s="11" t="s">
        <v>4263</v>
      </c>
      <c r="L1205" s="11">
        <v>2</v>
      </c>
    </row>
    <row r="1206" spans="1:12">
      <c r="A1206" s="11" t="s">
        <v>2059</v>
      </c>
      <c r="D1206" s="11" t="s">
        <v>239</v>
      </c>
      <c r="E1206" s="19" t="s">
        <v>2309</v>
      </c>
      <c r="F1206" s="10">
        <v>42036</v>
      </c>
      <c r="G1206" s="10">
        <v>45323</v>
      </c>
      <c r="H1206" s="11">
        <v>10</v>
      </c>
      <c r="I1206" s="20" t="s">
        <v>238</v>
      </c>
      <c r="J1206" s="11" t="s">
        <v>240</v>
      </c>
      <c r="K1206" s="11" t="s">
        <v>4263</v>
      </c>
      <c r="L1206" s="11">
        <v>2</v>
      </c>
    </row>
    <row r="1207" spans="1:12">
      <c r="A1207" s="11" t="s">
        <v>2060</v>
      </c>
      <c r="D1207" s="11" t="s">
        <v>239</v>
      </c>
      <c r="E1207" s="19" t="s">
        <v>2310</v>
      </c>
      <c r="F1207" s="10">
        <v>42036</v>
      </c>
      <c r="G1207" s="10">
        <v>45323</v>
      </c>
      <c r="H1207" s="11">
        <v>10</v>
      </c>
      <c r="I1207" s="20" t="s">
        <v>238</v>
      </c>
      <c r="J1207" s="11" t="s">
        <v>240</v>
      </c>
      <c r="K1207" s="11" t="s">
        <v>4263</v>
      </c>
      <c r="L1207" s="11">
        <v>2</v>
      </c>
    </row>
    <row r="1208" spans="1:12">
      <c r="A1208" s="11" t="s">
        <v>2061</v>
      </c>
      <c r="D1208" s="11" t="s">
        <v>239</v>
      </c>
      <c r="E1208" s="19" t="s">
        <v>2311</v>
      </c>
      <c r="F1208" s="10">
        <v>42036</v>
      </c>
      <c r="G1208" s="10">
        <v>45323</v>
      </c>
      <c r="H1208" s="11">
        <v>10</v>
      </c>
      <c r="I1208" s="20" t="s">
        <v>238</v>
      </c>
      <c r="J1208" s="11" t="s">
        <v>240</v>
      </c>
      <c r="K1208" s="11" t="s">
        <v>4263</v>
      </c>
      <c r="L1208" s="11">
        <v>2</v>
      </c>
    </row>
    <row r="1209" spans="1:12">
      <c r="A1209" s="11" t="s">
        <v>2062</v>
      </c>
      <c r="D1209" s="11" t="s">
        <v>239</v>
      </c>
      <c r="E1209" s="19" t="s">
        <v>2312</v>
      </c>
      <c r="F1209" s="10">
        <v>42036</v>
      </c>
      <c r="G1209" s="10">
        <v>45323</v>
      </c>
      <c r="H1209" s="11">
        <v>10</v>
      </c>
      <c r="I1209" s="20" t="s">
        <v>238</v>
      </c>
      <c r="J1209" s="11" t="s">
        <v>240</v>
      </c>
      <c r="K1209" s="11" t="s">
        <v>4263</v>
      </c>
      <c r="L1209" s="11">
        <v>2</v>
      </c>
    </row>
    <row r="1210" spans="1:12">
      <c r="A1210" s="11" t="s">
        <v>2063</v>
      </c>
      <c r="D1210" s="11" t="s">
        <v>239</v>
      </c>
      <c r="E1210" s="19" t="s">
        <v>2313</v>
      </c>
      <c r="F1210" s="10">
        <v>42036</v>
      </c>
      <c r="G1210" s="10">
        <v>45323</v>
      </c>
      <c r="H1210" s="11">
        <v>10</v>
      </c>
      <c r="I1210" s="20" t="s">
        <v>238</v>
      </c>
      <c r="J1210" s="11" t="s">
        <v>240</v>
      </c>
      <c r="K1210" s="11" t="s">
        <v>4263</v>
      </c>
      <c r="L1210" s="11">
        <v>2</v>
      </c>
    </row>
    <row r="1211" spans="1:12">
      <c r="A1211" s="11" t="s">
        <v>2064</v>
      </c>
      <c r="D1211" s="11" t="s">
        <v>239</v>
      </c>
      <c r="E1211" s="19" t="s">
        <v>2314</v>
      </c>
      <c r="F1211" s="10">
        <v>42036</v>
      </c>
      <c r="G1211" s="10">
        <v>45323</v>
      </c>
      <c r="H1211" s="11">
        <v>10</v>
      </c>
      <c r="I1211" s="20" t="s">
        <v>238</v>
      </c>
      <c r="J1211" s="11" t="s">
        <v>240</v>
      </c>
      <c r="K1211" s="11" t="s">
        <v>4263</v>
      </c>
      <c r="L1211" s="11">
        <v>2</v>
      </c>
    </row>
    <row r="1212" spans="1:12">
      <c r="A1212" s="11" t="s">
        <v>2065</v>
      </c>
      <c r="D1212" s="11" t="s">
        <v>239</v>
      </c>
      <c r="E1212" s="19" t="s">
        <v>2315</v>
      </c>
      <c r="F1212" s="10">
        <v>42036</v>
      </c>
      <c r="G1212" s="10">
        <v>45323</v>
      </c>
      <c r="H1212" s="11">
        <v>10</v>
      </c>
      <c r="I1212" s="20" t="s">
        <v>238</v>
      </c>
      <c r="J1212" s="11" t="s">
        <v>240</v>
      </c>
      <c r="K1212" s="11" t="s">
        <v>4263</v>
      </c>
      <c r="L1212" s="11">
        <v>2</v>
      </c>
    </row>
    <row r="1213" spans="1:12">
      <c r="A1213" s="11" t="s">
        <v>2066</v>
      </c>
      <c r="D1213" s="11" t="s">
        <v>239</v>
      </c>
      <c r="E1213" s="19" t="s">
        <v>2316</v>
      </c>
      <c r="F1213" s="10">
        <v>42036</v>
      </c>
      <c r="G1213" s="10">
        <v>45323</v>
      </c>
      <c r="H1213" s="11">
        <v>10</v>
      </c>
      <c r="I1213" s="20" t="s">
        <v>238</v>
      </c>
      <c r="J1213" s="11" t="s">
        <v>240</v>
      </c>
      <c r="K1213" s="11" t="s">
        <v>4263</v>
      </c>
      <c r="L1213" s="11">
        <v>2</v>
      </c>
    </row>
    <row r="1214" spans="1:12">
      <c r="A1214" s="11" t="s">
        <v>2067</v>
      </c>
      <c r="D1214" s="11" t="s">
        <v>239</v>
      </c>
      <c r="E1214" s="19" t="s">
        <v>2317</v>
      </c>
      <c r="F1214" s="10">
        <v>42036</v>
      </c>
      <c r="G1214" s="10">
        <v>45323</v>
      </c>
      <c r="H1214" s="11">
        <v>10</v>
      </c>
      <c r="I1214" s="20" t="s">
        <v>238</v>
      </c>
      <c r="J1214" s="11" t="s">
        <v>240</v>
      </c>
      <c r="K1214" s="11" t="s">
        <v>4263</v>
      </c>
      <c r="L1214" s="11">
        <v>2</v>
      </c>
    </row>
    <row r="1215" spans="1:12">
      <c r="A1215" s="11" t="s">
        <v>2068</v>
      </c>
      <c r="D1215" s="11" t="s">
        <v>239</v>
      </c>
      <c r="E1215" s="19" t="s">
        <v>2318</v>
      </c>
      <c r="F1215" s="10">
        <v>42036</v>
      </c>
      <c r="G1215" s="10">
        <v>45323</v>
      </c>
      <c r="H1215" s="11">
        <v>10</v>
      </c>
      <c r="I1215" s="20" t="s">
        <v>238</v>
      </c>
      <c r="J1215" s="11" t="s">
        <v>240</v>
      </c>
      <c r="K1215" s="11" t="s">
        <v>4263</v>
      </c>
      <c r="L1215" s="11">
        <v>2</v>
      </c>
    </row>
    <row r="1216" spans="1:12">
      <c r="A1216" s="11" t="s">
        <v>2069</v>
      </c>
      <c r="D1216" s="11" t="s">
        <v>239</v>
      </c>
      <c r="E1216" s="19" t="s">
        <v>2319</v>
      </c>
      <c r="F1216" s="10">
        <v>42036</v>
      </c>
      <c r="G1216" s="10">
        <v>45323</v>
      </c>
      <c r="H1216" s="11">
        <v>10</v>
      </c>
      <c r="I1216" s="20" t="s">
        <v>238</v>
      </c>
      <c r="J1216" s="11" t="s">
        <v>240</v>
      </c>
      <c r="K1216" s="11" t="s">
        <v>4263</v>
      </c>
      <c r="L1216" s="11">
        <v>2</v>
      </c>
    </row>
    <row r="1217" spans="1:12">
      <c r="A1217" s="11" t="s">
        <v>2070</v>
      </c>
      <c r="D1217" s="11" t="s">
        <v>239</v>
      </c>
      <c r="E1217" s="19" t="s">
        <v>2320</v>
      </c>
      <c r="F1217" s="10">
        <v>42036</v>
      </c>
      <c r="G1217" s="10">
        <v>45323</v>
      </c>
      <c r="H1217" s="11">
        <v>10</v>
      </c>
      <c r="I1217" s="20" t="s">
        <v>238</v>
      </c>
      <c r="J1217" s="11" t="s">
        <v>240</v>
      </c>
      <c r="K1217" s="11" t="s">
        <v>4263</v>
      </c>
      <c r="L1217" s="11">
        <v>2</v>
      </c>
    </row>
    <row r="1218" spans="1:12">
      <c r="A1218" s="11" t="s">
        <v>2071</v>
      </c>
      <c r="D1218" s="11" t="s">
        <v>239</v>
      </c>
      <c r="E1218" s="19" t="s">
        <v>2321</v>
      </c>
      <c r="F1218" s="10">
        <v>42036</v>
      </c>
      <c r="G1218" s="10">
        <v>45323</v>
      </c>
      <c r="H1218" s="11">
        <v>10</v>
      </c>
      <c r="I1218" s="20" t="s">
        <v>238</v>
      </c>
      <c r="J1218" s="11" t="s">
        <v>240</v>
      </c>
      <c r="K1218" s="11" t="s">
        <v>4263</v>
      </c>
      <c r="L1218" s="11">
        <v>2</v>
      </c>
    </row>
    <row r="1219" spans="1:12">
      <c r="A1219" s="11" t="s">
        <v>2072</v>
      </c>
      <c r="D1219" s="11" t="s">
        <v>239</v>
      </c>
      <c r="E1219" s="19" t="s">
        <v>2322</v>
      </c>
      <c r="F1219" s="10">
        <v>42036</v>
      </c>
      <c r="G1219" s="10">
        <v>45323</v>
      </c>
      <c r="H1219" s="11">
        <v>10</v>
      </c>
      <c r="I1219" s="20" t="s">
        <v>238</v>
      </c>
      <c r="J1219" s="11" t="s">
        <v>240</v>
      </c>
      <c r="K1219" s="11" t="s">
        <v>4263</v>
      </c>
      <c r="L1219" s="11">
        <v>2</v>
      </c>
    </row>
    <row r="1220" spans="1:12">
      <c r="A1220" s="11" t="s">
        <v>2073</v>
      </c>
      <c r="D1220" s="11" t="s">
        <v>239</v>
      </c>
      <c r="E1220" s="19" t="s">
        <v>2323</v>
      </c>
      <c r="F1220" s="10">
        <v>42036</v>
      </c>
      <c r="G1220" s="10">
        <v>45323</v>
      </c>
      <c r="H1220" s="11">
        <v>10</v>
      </c>
      <c r="I1220" s="20" t="s">
        <v>238</v>
      </c>
      <c r="J1220" s="11" t="s">
        <v>240</v>
      </c>
      <c r="K1220" s="11" t="s">
        <v>4263</v>
      </c>
      <c r="L1220" s="11">
        <v>2</v>
      </c>
    </row>
    <row r="1221" spans="1:12">
      <c r="A1221" s="11" t="s">
        <v>2074</v>
      </c>
      <c r="D1221" s="11" t="s">
        <v>239</v>
      </c>
      <c r="E1221" s="19" t="s">
        <v>2324</v>
      </c>
      <c r="F1221" s="10">
        <v>42036</v>
      </c>
      <c r="G1221" s="10">
        <v>45323</v>
      </c>
      <c r="H1221" s="11">
        <v>10</v>
      </c>
      <c r="I1221" s="20" t="s">
        <v>238</v>
      </c>
      <c r="J1221" s="11" t="s">
        <v>240</v>
      </c>
      <c r="K1221" s="11" t="s">
        <v>4263</v>
      </c>
      <c r="L1221" s="11">
        <v>2</v>
      </c>
    </row>
    <row r="1222" spans="1:12">
      <c r="A1222" s="11" t="s">
        <v>2075</v>
      </c>
      <c r="D1222" s="11" t="s">
        <v>239</v>
      </c>
      <c r="E1222" s="19" t="s">
        <v>2325</v>
      </c>
      <c r="F1222" s="10">
        <v>42036</v>
      </c>
      <c r="G1222" s="10">
        <v>45323</v>
      </c>
      <c r="H1222" s="11">
        <v>10</v>
      </c>
      <c r="I1222" s="20" t="s">
        <v>238</v>
      </c>
      <c r="J1222" s="11" t="s">
        <v>240</v>
      </c>
      <c r="K1222" s="11" t="s">
        <v>4263</v>
      </c>
      <c r="L1222" s="11">
        <v>2</v>
      </c>
    </row>
    <row r="1223" spans="1:12">
      <c r="A1223" s="11" t="s">
        <v>2076</v>
      </c>
      <c r="D1223" s="11" t="s">
        <v>239</v>
      </c>
      <c r="E1223" s="19" t="s">
        <v>2326</v>
      </c>
      <c r="F1223" s="10">
        <v>42036</v>
      </c>
      <c r="G1223" s="10">
        <v>45323</v>
      </c>
      <c r="H1223" s="11">
        <v>10</v>
      </c>
      <c r="I1223" s="20" t="s">
        <v>238</v>
      </c>
      <c r="J1223" s="11" t="s">
        <v>240</v>
      </c>
      <c r="K1223" s="11" t="s">
        <v>4263</v>
      </c>
      <c r="L1223" s="11">
        <v>2</v>
      </c>
    </row>
    <row r="1224" spans="1:12">
      <c r="A1224" s="11" t="s">
        <v>2077</v>
      </c>
      <c r="D1224" s="11" t="s">
        <v>239</v>
      </c>
      <c r="E1224" s="19" t="s">
        <v>2327</v>
      </c>
      <c r="F1224" s="10">
        <v>42036</v>
      </c>
      <c r="G1224" s="10">
        <v>45323</v>
      </c>
      <c r="H1224" s="11">
        <v>10</v>
      </c>
      <c r="I1224" s="20" t="s">
        <v>238</v>
      </c>
      <c r="J1224" s="11" t="s">
        <v>240</v>
      </c>
      <c r="K1224" s="11" t="s">
        <v>4263</v>
      </c>
      <c r="L1224" s="11">
        <v>2</v>
      </c>
    </row>
    <row r="1225" spans="1:12">
      <c r="A1225" s="11" t="s">
        <v>2078</v>
      </c>
      <c r="D1225" s="11" t="s">
        <v>239</v>
      </c>
      <c r="E1225" s="19" t="s">
        <v>2328</v>
      </c>
      <c r="F1225" s="10">
        <v>42036</v>
      </c>
      <c r="G1225" s="10">
        <v>45323</v>
      </c>
      <c r="H1225" s="11">
        <v>10</v>
      </c>
      <c r="I1225" s="20" t="s">
        <v>238</v>
      </c>
      <c r="J1225" s="11" t="s">
        <v>240</v>
      </c>
      <c r="K1225" s="11" t="s">
        <v>4263</v>
      </c>
      <c r="L1225" s="11">
        <v>2</v>
      </c>
    </row>
    <row r="1226" spans="1:12">
      <c r="A1226" s="11" t="s">
        <v>2079</v>
      </c>
      <c r="D1226" s="11" t="s">
        <v>239</v>
      </c>
      <c r="E1226" s="19" t="s">
        <v>2329</v>
      </c>
      <c r="F1226" s="10">
        <v>42036</v>
      </c>
      <c r="G1226" s="10">
        <v>45323</v>
      </c>
      <c r="H1226" s="11">
        <v>10</v>
      </c>
      <c r="I1226" s="20" t="s">
        <v>238</v>
      </c>
      <c r="J1226" s="11" t="s">
        <v>240</v>
      </c>
      <c r="K1226" s="11" t="s">
        <v>4263</v>
      </c>
      <c r="L1226" s="11">
        <v>2</v>
      </c>
    </row>
    <row r="1227" spans="1:12">
      <c r="A1227" s="11" t="s">
        <v>2080</v>
      </c>
      <c r="D1227" s="11" t="s">
        <v>239</v>
      </c>
      <c r="E1227" s="19" t="s">
        <v>2330</v>
      </c>
      <c r="F1227" s="10">
        <v>42036</v>
      </c>
      <c r="G1227" s="10">
        <v>45323</v>
      </c>
      <c r="H1227" s="11">
        <v>10</v>
      </c>
      <c r="I1227" s="20" t="s">
        <v>238</v>
      </c>
      <c r="J1227" s="11" t="s">
        <v>240</v>
      </c>
      <c r="K1227" s="11" t="s">
        <v>4263</v>
      </c>
      <c r="L1227" s="11">
        <v>2</v>
      </c>
    </row>
    <row r="1228" spans="1:12">
      <c r="A1228" s="11" t="s">
        <v>2081</v>
      </c>
      <c r="D1228" s="11" t="s">
        <v>239</v>
      </c>
      <c r="E1228" s="19" t="s">
        <v>2331</v>
      </c>
      <c r="F1228" s="10">
        <v>42036</v>
      </c>
      <c r="G1228" s="10">
        <v>45323</v>
      </c>
      <c r="H1228" s="11">
        <v>10</v>
      </c>
      <c r="I1228" s="20" t="s">
        <v>238</v>
      </c>
      <c r="J1228" s="11" t="s">
        <v>240</v>
      </c>
      <c r="K1228" s="11" t="s">
        <v>4263</v>
      </c>
      <c r="L1228" s="11">
        <v>2</v>
      </c>
    </row>
    <row r="1229" spans="1:12">
      <c r="A1229" s="11" t="s">
        <v>2082</v>
      </c>
      <c r="D1229" s="11" t="s">
        <v>239</v>
      </c>
      <c r="E1229" s="19" t="s">
        <v>2332</v>
      </c>
      <c r="F1229" s="10">
        <v>42036</v>
      </c>
      <c r="G1229" s="10">
        <v>45323</v>
      </c>
      <c r="H1229" s="11">
        <v>10</v>
      </c>
      <c r="I1229" s="20" t="s">
        <v>238</v>
      </c>
      <c r="J1229" s="11" t="s">
        <v>240</v>
      </c>
      <c r="K1229" s="11" t="s">
        <v>4263</v>
      </c>
      <c r="L1229" s="11">
        <v>2</v>
      </c>
    </row>
    <row r="1230" spans="1:12">
      <c r="A1230" s="11" t="s">
        <v>2083</v>
      </c>
      <c r="D1230" s="11" t="s">
        <v>239</v>
      </c>
      <c r="E1230" s="19" t="s">
        <v>2333</v>
      </c>
      <c r="F1230" s="10">
        <v>42036</v>
      </c>
      <c r="G1230" s="10">
        <v>45323</v>
      </c>
      <c r="H1230" s="11">
        <v>10</v>
      </c>
      <c r="I1230" s="20" t="s">
        <v>238</v>
      </c>
      <c r="J1230" s="11" t="s">
        <v>240</v>
      </c>
      <c r="K1230" s="11" t="s">
        <v>4263</v>
      </c>
      <c r="L1230" s="11">
        <v>2</v>
      </c>
    </row>
    <row r="1231" spans="1:12">
      <c r="A1231" s="11" t="s">
        <v>2084</v>
      </c>
      <c r="D1231" s="11" t="s">
        <v>239</v>
      </c>
      <c r="E1231" s="19" t="s">
        <v>2334</v>
      </c>
      <c r="F1231" s="10">
        <v>42036</v>
      </c>
      <c r="G1231" s="10">
        <v>45323</v>
      </c>
      <c r="H1231" s="11">
        <v>10</v>
      </c>
      <c r="I1231" s="20" t="s">
        <v>238</v>
      </c>
      <c r="J1231" s="11" t="s">
        <v>240</v>
      </c>
      <c r="K1231" s="11" t="s">
        <v>4263</v>
      </c>
      <c r="L1231" s="11">
        <v>2</v>
      </c>
    </row>
    <row r="1232" spans="1:12">
      <c r="A1232" s="11" t="s">
        <v>2085</v>
      </c>
      <c r="D1232" s="11" t="s">
        <v>239</v>
      </c>
      <c r="E1232" s="19" t="s">
        <v>2335</v>
      </c>
      <c r="F1232" s="10">
        <v>42036</v>
      </c>
      <c r="G1232" s="10">
        <v>45323</v>
      </c>
      <c r="H1232" s="11">
        <v>10</v>
      </c>
      <c r="I1232" s="20" t="s">
        <v>238</v>
      </c>
      <c r="J1232" s="11" t="s">
        <v>240</v>
      </c>
      <c r="K1232" s="11" t="s">
        <v>4263</v>
      </c>
      <c r="L1232" s="11">
        <v>2</v>
      </c>
    </row>
    <row r="1233" spans="1:12">
      <c r="A1233" s="11" t="s">
        <v>2086</v>
      </c>
      <c r="D1233" s="11" t="s">
        <v>239</v>
      </c>
      <c r="E1233" s="19" t="s">
        <v>2336</v>
      </c>
      <c r="F1233" s="10">
        <v>42036</v>
      </c>
      <c r="G1233" s="10">
        <v>45323</v>
      </c>
      <c r="H1233" s="11">
        <v>10</v>
      </c>
      <c r="I1233" s="20" t="s">
        <v>238</v>
      </c>
      <c r="J1233" s="11" t="s">
        <v>240</v>
      </c>
      <c r="K1233" s="11" t="s">
        <v>4263</v>
      </c>
      <c r="L1233" s="11">
        <v>2</v>
      </c>
    </row>
    <row r="1234" spans="1:12">
      <c r="A1234" s="11" t="s">
        <v>2087</v>
      </c>
      <c r="D1234" s="11" t="s">
        <v>239</v>
      </c>
      <c r="E1234" s="19" t="s">
        <v>2337</v>
      </c>
      <c r="F1234" s="10">
        <v>42036</v>
      </c>
      <c r="G1234" s="10">
        <v>45323</v>
      </c>
      <c r="H1234" s="11">
        <v>10</v>
      </c>
      <c r="I1234" s="20" t="s">
        <v>238</v>
      </c>
      <c r="J1234" s="11" t="s">
        <v>240</v>
      </c>
      <c r="K1234" s="11" t="s">
        <v>4263</v>
      </c>
      <c r="L1234" s="11">
        <v>2</v>
      </c>
    </row>
    <row r="1235" spans="1:12">
      <c r="A1235" s="11" t="s">
        <v>2088</v>
      </c>
      <c r="D1235" s="11" t="s">
        <v>239</v>
      </c>
      <c r="E1235" s="19" t="s">
        <v>2338</v>
      </c>
      <c r="F1235" s="10">
        <v>42036</v>
      </c>
      <c r="G1235" s="10">
        <v>45323</v>
      </c>
      <c r="H1235" s="11">
        <v>10</v>
      </c>
      <c r="I1235" s="20" t="s">
        <v>238</v>
      </c>
      <c r="J1235" s="11" t="s">
        <v>240</v>
      </c>
      <c r="K1235" s="11" t="s">
        <v>4263</v>
      </c>
      <c r="L1235" s="11">
        <v>2</v>
      </c>
    </row>
    <row r="1236" spans="1:12">
      <c r="A1236" s="11" t="s">
        <v>2089</v>
      </c>
      <c r="D1236" s="11" t="s">
        <v>239</v>
      </c>
      <c r="E1236" s="19" t="s">
        <v>2339</v>
      </c>
      <c r="F1236" s="10">
        <v>42036</v>
      </c>
      <c r="G1236" s="10">
        <v>45323</v>
      </c>
      <c r="H1236" s="11">
        <v>10</v>
      </c>
      <c r="I1236" s="20" t="s">
        <v>238</v>
      </c>
      <c r="J1236" s="11" t="s">
        <v>240</v>
      </c>
      <c r="K1236" s="11" t="s">
        <v>4263</v>
      </c>
      <c r="L1236" s="11">
        <v>2</v>
      </c>
    </row>
    <row r="1237" spans="1:12">
      <c r="A1237" s="11" t="s">
        <v>2090</v>
      </c>
      <c r="D1237" s="11" t="s">
        <v>239</v>
      </c>
      <c r="E1237" s="19" t="s">
        <v>2340</v>
      </c>
      <c r="F1237" s="10">
        <v>42036</v>
      </c>
      <c r="G1237" s="10">
        <v>45323</v>
      </c>
      <c r="H1237" s="11">
        <v>10</v>
      </c>
      <c r="I1237" s="20" t="s">
        <v>238</v>
      </c>
      <c r="J1237" s="11" t="s">
        <v>240</v>
      </c>
      <c r="K1237" s="11" t="s">
        <v>4263</v>
      </c>
      <c r="L1237" s="11">
        <v>2</v>
      </c>
    </row>
    <row r="1238" spans="1:12">
      <c r="A1238" s="11" t="s">
        <v>2091</v>
      </c>
      <c r="D1238" s="11" t="s">
        <v>239</v>
      </c>
      <c r="E1238" s="19" t="s">
        <v>2341</v>
      </c>
      <c r="F1238" s="10">
        <v>42036</v>
      </c>
      <c r="G1238" s="10">
        <v>45323</v>
      </c>
      <c r="H1238" s="11">
        <v>10</v>
      </c>
      <c r="I1238" s="20" t="s">
        <v>238</v>
      </c>
      <c r="J1238" s="11" t="s">
        <v>240</v>
      </c>
      <c r="K1238" s="11" t="s">
        <v>4263</v>
      </c>
      <c r="L1238" s="11">
        <v>2</v>
      </c>
    </row>
    <row r="1239" spans="1:12">
      <c r="A1239" s="11" t="s">
        <v>2092</v>
      </c>
      <c r="D1239" s="11" t="s">
        <v>239</v>
      </c>
      <c r="E1239" s="19" t="s">
        <v>2342</v>
      </c>
      <c r="F1239" s="10">
        <v>42036</v>
      </c>
      <c r="G1239" s="10">
        <v>45323</v>
      </c>
      <c r="H1239" s="11">
        <v>10</v>
      </c>
      <c r="I1239" s="20" t="s">
        <v>238</v>
      </c>
      <c r="J1239" s="11" t="s">
        <v>240</v>
      </c>
      <c r="K1239" s="11" t="s">
        <v>4263</v>
      </c>
      <c r="L1239" s="11">
        <v>2</v>
      </c>
    </row>
    <row r="1240" spans="1:12">
      <c r="A1240" s="11" t="s">
        <v>2093</v>
      </c>
      <c r="D1240" s="11" t="s">
        <v>239</v>
      </c>
      <c r="E1240" s="19" t="s">
        <v>2343</v>
      </c>
      <c r="F1240" s="10">
        <v>42036</v>
      </c>
      <c r="G1240" s="10">
        <v>45323</v>
      </c>
      <c r="H1240" s="11">
        <v>10</v>
      </c>
      <c r="I1240" s="20" t="s">
        <v>238</v>
      </c>
      <c r="J1240" s="11" t="s">
        <v>240</v>
      </c>
      <c r="K1240" s="11" t="s">
        <v>4263</v>
      </c>
      <c r="L1240" s="11">
        <v>2</v>
      </c>
    </row>
    <row r="1241" spans="1:12">
      <c r="A1241" s="11" t="s">
        <v>2094</v>
      </c>
      <c r="D1241" s="11" t="s">
        <v>239</v>
      </c>
      <c r="E1241" s="19" t="s">
        <v>2344</v>
      </c>
      <c r="F1241" s="10">
        <v>42036</v>
      </c>
      <c r="G1241" s="10">
        <v>45323</v>
      </c>
      <c r="H1241" s="11">
        <v>10</v>
      </c>
      <c r="I1241" s="20" t="s">
        <v>238</v>
      </c>
      <c r="J1241" s="11" t="s">
        <v>240</v>
      </c>
      <c r="K1241" s="11" t="s">
        <v>4263</v>
      </c>
      <c r="L1241" s="11">
        <v>2</v>
      </c>
    </row>
    <row r="1242" spans="1:12">
      <c r="A1242" s="11" t="s">
        <v>2095</v>
      </c>
      <c r="D1242" s="11" t="s">
        <v>239</v>
      </c>
      <c r="E1242" s="19" t="s">
        <v>2345</v>
      </c>
      <c r="F1242" s="10">
        <v>42036</v>
      </c>
      <c r="G1242" s="10">
        <v>45323</v>
      </c>
      <c r="H1242" s="11">
        <v>10</v>
      </c>
      <c r="I1242" s="20" t="s">
        <v>238</v>
      </c>
      <c r="J1242" s="11" t="s">
        <v>240</v>
      </c>
      <c r="K1242" s="11" t="s">
        <v>4263</v>
      </c>
      <c r="L1242" s="11">
        <v>2</v>
      </c>
    </row>
    <row r="1243" spans="1:12">
      <c r="A1243" s="11" t="s">
        <v>2096</v>
      </c>
      <c r="D1243" s="11" t="s">
        <v>239</v>
      </c>
      <c r="E1243" s="19" t="s">
        <v>2346</v>
      </c>
      <c r="F1243" s="10">
        <v>42036</v>
      </c>
      <c r="G1243" s="10">
        <v>45323</v>
      </c>
      <c r="H1243" s="11">
        <v>10</v>
      </c>
      <c r="I1243" s="20" t="s">
        <v>238</v>
      </c>
      <c r="J1243" s="11" t="s">
        <v>240</v>
      </c>
      <c r="K1243" s="11" t="s">
        <v>4263</v>
      </c>
      <c r="L1243" s="11">
        <v>2</v>
      </c>
    </row>
    <row r="1244" spans="1:12">
      <c r="A1244" s="11" t="s">
        <v>2097</v>
      </c>
      <c r="D1244" s="11" t="s">
        <v>239</v>
      </c>
      <c r="E1244" s="19" t="s">
        <v>2347</v>
      </c>
      <c r="F1244" s="10">
        <v>42036</v>
      </c>
      <c r="G1244" s="10">
        <v>45323</v>
      </c>
      <c r="H1244" s="11">
        <v>10</v>
      </c>
      <c r="I1244" s="20" t="s">
        <v>238</v>
      </c>
      <c r="J1244" s="11" t="s">
        <v>240</v>
      </c>
      <c r="K1244" s="11" t="s">
        <v>4263</v>
      </c>
      <c r="L1244" s="11">
        <v>2</v>
      </c>
    </row>
    <row r="1245" spans="1:12">
      <c r="A1245" s="11" t="s">
        <v>2098</v>
      </c>
      <c r="D1245" s="11" t="s">
        <v>239</v>
      </c>
      <c r="E1245" s="19" t="s">
        <v>2348</v>
      </c>
      <c r="F1245" s="10">
        <v>42036</v>
      </c>
      <c r="G1245" s="10">
        <v>45323</v>
      </c>
      <c r="H1245" s="11">
        <v>10</v>
      </c>
      <c r="I1245" s="20" t="s">
        <v>238</v>
      </c>
      <c r="J1245" s="11" t="s">
        <v>240</v>
      </c>
      <c r="K1245" s="11" t="s">
        <v>4263</v>
      </c>
      <c r="L1245" s="11">
        <v>2</v>
      </c>
    </row>
    <row r="1246" spans="1:12">
      <c r="A1246" s="11" t="s">
        <v>2099</v>
      </c>
      <c r="D1246" s="11" t="s">
        <v>239</v>
      </c>
      <c r="E1246" s="19" t="s">
        <v>2349</v>
      </c>
      <c r="F1246" s="10">
        <v>42036</v>
      </c>
      <c r="G1246" s="10">
        <v>45323</v>
      </c>
      <c r="H1246" s="11">
        <v>10</v>
      </c>
      <c r="I1246" s="20" t="s">
        <v>238</v>
      </c>
      <c r="J1246" s="11" t="s">
        <v>240</v>
      </c>
      <c r="K1246" s="11" t="s">
        <v>4263</v>
      </c>
      <c r="L1246" s="11">
        <v>2</v>
      </c>
    </row>
    <row r="1247" spans="1:12">
      <c r="A1247" s="11" t="s">
        <v>2100</v>
      </c>
      <c r="D1247" s="11" t="s">
        <v>239</v>
      </c>
      <c r="E1247" s="19" t="s">
        <v>2350</v>
      </c>
      <c r="F1247" s="10">
        <v>42036</v>
      </c>
      <c r="G1247" s="10">
        <v>45323</v>
      </c>
      <c r="H1247" s="11">
        <v>10</v>
      </c>
      <c r="I1247" s="20" t="s">
        <v>238</v>
      </c>
      <c r="J1247" s="11" t="s">
        <v>240</v>
      </c>
      <c r="K1247" s="11" t="s">
        <v>4263</v>
      </c>
      <c r="L1247" s="11">
        <v>2</v>
      </c>
    </row>
    <row r="1248" spans="1:12">
      <c r="A1248" s="11" t="s">
        <v>2101</v>
      </c>
      <c r="D1248" s="11" t="s">
        <v>239</v>
      </c>
      <c r="E1248" s="19" t="s">
        <v>2351</v>
      </c>
      <c r="F1248" s="10">
        <v>42036</v>
      </c>
      <c r="G1248" s="10">
        <v>45323</v>
      </c>
      <c r="H1248" s="11">
        <v>10</v>
      </c>
      <c r="I1248" s="20" t="s">
        <v>238</v>
      </c>
      <c r="J1248" s="11" t="s">
        <v>240</v>
      </c>
      <c r="K1248" s="11" t="s">
        <v>4263</v>
      </c>
      <c r="L1248" s="11">
        <v>2</v>
      </c>
    </row>
    <row r="1249" spans="1:12">
      <c r="A1249" s="11" t="s">
        <v>2102</v>
      </c>
      <c r="D1249" s="11" t="s">
        <v>239</v>
      </c>
      <c r="E1249" s="19" t="s">
        <v>2352</v>
      </c>
      <c r="F1249" s="10">
        <v>42036</v>
      </c>
      <c r="G1249" s="10">
        <v>45323</v>
      </c>
      <c r="H1249" s="11">
        <v>10</v>
      </c>
      <c r="I1249" s="20" t="s">
        <v>238</v>
      </c>
      <c r="J1249" s="11" t="s">
        <v>240</v>
      </c>
      <c r="K1249" s="11" t="s">
        <v>4263</v>
      </c>
      <c r="L1249" s="11">
        <v>2</v>
      </c>
    </row>
    <row r="1250" spans="1:12">
      <c r="A1250" s="11" t="s">
        <v>2103</v>
      </c>
      <c r="D1250" s="11" t="s">
        <v>239</v>
      </c>
      <c r="E1250" s="19" t="s">
        <v>2353</v>
      </c>
      <c r="F1250" s="10">
        <v>42036</v>
      </c>
      <c r="G1250" s="10">
        <v>45323</v>
      </c>
      <c r="H1250" s="11">
        <v>10</v>
      </c>
      <c r="I1250" s="20" t="s">
        <v>238</v>
      </c>
      <c r="J1250" s="11" t="s">
        <v>240</v>
      </c>
      <c r="K1250" s="11" t="s">
        <v>4263</v>
      </c>
      <c r="L1250" s="11">
        <v>2</v>
      </c>
    </row>
    <row r="1251" spans="1:12">
      <c r="A1251" s="11" t="s">
        <v>2104</v>
      </c>
      <c r="D1251" s="11" t="s">
        <v>239</v>
      </c>
      <c r="E1251" s="19" t="s">
        <v>2354</v>
      </c>
      <c r="F1251" s="10">
        <v>42036</v>
      </c>
      <c r="G1251" s="10">
        <v>45323</v>
      </c>
      <c r="H1251" s="11">
        <v>10</v>
      </c>
      <c r="I1251" s="20" t="s">
        <v>238</v>
      </c>
      <c r="J1251" s="11" t="s">
        <v>240</v>
      </c>
      <c r="K1251" s="11" t="s">
        <v>4263</v>
      </c>
      <c r="L1251" s="11">
        <v>2</v>
      </c>
    </row>
    <row r="1252" spans="1:12">
      <c r="A1252" s="11" t="s">
        <v>2105</v>
      </c>
      <c r="D1252" s="11" t="s">
        <v>239</v>
      </c>
      <c r="E1252" s="19" t="s">
        <v>2355</v>
      </c>
      <c r="F1252" s="10">
        <v>42036</v>
      </c>
      <c r="G1252" s="10">
        <v>45323</v>
      </c>
      <c r="H1252" s="11">
        <v>10</v>
      </c>
      <c r="I1252" s="20" t="s">
        <v>238</v>
      </c>
      <c r="J1252" s="11" t="s">
        <v>240</v>
      </c>
      <c r="K1252" s="11" t="s">
        <v>4263</v>
      </c>
      <c r="L1252" s="11">
        <v>2</v>
      </c>
    </row>
    <row r="1253" spans="1:12">
      <c r="A1253" s="11" t="s">
        <v>2106</v>
      </c>
      <c r="D1253" s="11" t="s">
        <v>239</v>
      </c>
      <c r="E1253" s="19" t="s">
        <v>2356</v>
      </c>
      <c r="F1253" s="10">
        <v>42036</v>
      </c>
      <c r="G1253" s="10">
        <v>45323</v>
      </c>
      <c r="H1253" s="11">
        <v>10</v>
      </c>
      <c r="I1253" s="20" t="s">
        <v>238</v>
      </c>
      <c r="J1253" s="11" t="s">
        <v>240</v>
      </c>
      <c r="K1253" s="11" t="s">
        <v>4263</v>
      </c>
      <c r="L1253" s="11">
        <v>2</v>
      </c>
    </row>
    <row r="1254" spans="1:12">
      <c r="A1254" s="11" t="s">
        <v>2107</v>
      </c>
      <c r="D1254" s="11" t="s">
        <v>239</v>
      </c>
      <c r="E1254" s="19" t="s">
        <v>2357</v>
      </c>
      <c r="F1254" s="10">
        <v>42036</v>
      </c>
      <c r="G1254" s="10">
        <v>45323</v>
      </c>
      <c r="H1254" s="11">
        <v>10</v>
      </c>
      <c r="I1254" s="20" t="s">
        <v>238</v>
      </c>
      <c r="J1254" s="11" t="s">
        <v>240</v>
      </c>
      <c r="K1254" s="11" t="s">
        <v>4263</v>
      </c>
      <c r="L1254" s="11">
        <v>2</v>
      </c>
    </row>
    <row r="1255" spans="1:12">
      <c r="A1255" s="11" t="s">
        <v>2108</v>
      </c>
      <c r="D1255" s="11" t="s">
        <v>239</v>
      </c>
      <c r="E1255" s="19" t="s">
        <v>2358</v>
      </c>
      <c r="F1255" s="10">
        <v>42036</v>
      </c>
      <c r="G1255" s="10">
        <v>45323</v>
      </c>
      <c r="H1255" s="11">
        <v>10</v>
      </c>
      <c r="I1255" s="20" t="s">
        <v>238</v>
      </c>
      <c r="J1255" s="11" t="s">
        <v>240</v>
      </c>
      <c r="K1255" s="11" t="s">
        <v>4263</v>
      </c>
      <c r="L1255" s="11">
        <v>2</v>
      </c>
    </row>
    <row r="1256" spans="1:12">
      <c r="A1256" s="11" t="s">
        <v>2109</v>
      </c>
      <c r="D1256" s="11" t="s">
        <v>239</v>
      </c>
      <c r="E1256" s="19" t="s">
        <v>2359</v>
      </c>
      <c r="F1256" s="10">
        <v>42036</v>
      </c>
      <c r="G1256" s="10">
        <v>45323</v>
      </c>
      <c r="H1256" s="11">
        <v>10</v>
      </c>
      <c r="I1256" s="20" t="s">
        <v>238</v>
      </c>
      <c r="J1256" s="11" t="s">
        <v>240</v>
      </c>
      <c r="K1256" s="11" t="s">
        <v>4263</v>
      </c>
      <c r="L1256" s="11">
        <v>2</v>
      </c>
    </row>
    <row r="1257" spans="1:12">
      <c r="A1257" s="11" t="s">
        <v>2110</v>
      </c>
      <c r="D1257" s="11" t="s">
        <v>239</v>
      </c>
      <c r="E1257" s="19" t="s">
        <v>2360</v>
      </c>
      <c r="F1257" s="10">
        <v>42036</v>
      </c>
      <c r="G1257" s="10">
        <v>45323</v>
      </c>
      <c r="H1257" s="11">
        <v>10</v>
      </c>
      <c r="I1257" s="20" t="s">
        <v>238</v>
      </c>
      <c r="J1257" s="11" t="s">
        <v>240</v>
      </c>
      <c r="K1257" s="11" t="s">
        <v>4263</v>
      </c>
      <c r="L1257" s="11">
        <v>2</v>
      </c>
    </row>
    <row r="1258" spans="1:12">
      <c r="A1258" s="11" t="s">
        <v>2111</v>
      </c>
      <c r="D1258" s="11" t="s">
        <v>239</v>
      </c>
      <c r="E1258" s="19" t="s">
        <v>2361</v>
      </c>
      <c r="F1258" s="10">
        <v>42036</v>
      </c>
      <c r="G1258" s="10">
        <v>45323</v>
      </c>
      <c r="H1258" s="11">
        <v>10</v>
      </c>
      <c r="I1258" s="20" t="s">
        <v>238</v>
      </c>
      <c r="J1258" s="11" t="s">
        <v>240</v>
      </c>
      <c r="K1258" s="11" t="s">
        <v>4263</v>
      </c>
      <c r="L1258" s="11">
        <v>2</v>
      </c>
    </row>
    <row r="1259" spans="1:12">
      <c r="A1259" s="11" t="s">
        <v>2112</v>
      </c>
      <c r="D1259" s="11" t="s">
        <v>239</v>
      </c>
      <c r="E1259" s="19" t="s">
        <v>2362</v>
      </c>
      <c r="F1259" s="10">
        <v>42036</v>
      </c>
      <c r="G1259" s="10">
        <v>45323</v>
      </c>
      <c r="H1259" s="11">
        <v>10</v>
      </c>
      <c r="I1259" s="20" t="s">
        <v>238</v>
      </c>
      <c r="J1259" s="11" t="s">
        <v>240</v>
      </c>
      <c r="K1259" s="11" t="s">
        <v>4263</v>
      </c>
      <c r="L1259" s="11">
        <v>2</v>
      </c>
    </row>
    <row r="1260" spans="1:12">
      <c r="A1260" s="11" t="s">
        <v>2113</v>
      </c>
      <c r="D1260" s="11" t="s">
        <v>239</v>
      </c>
      <c r="E1260" s="19" t="s">
        <v>2363</v>
      </c>
      <c r="F1260" s="10">
        <v>42036</v>
      </c>
      <c r="G1260" s="10">
        <v>45323</v>
      </c>
      <c r="H1260" s="11">
        <v>10</v>
      </c>
      <c r="I1260" s="20" t="s">
        <v>238</v>
      </c>
      <c r="J1260" s="11" t="s">
        <v>240</v>
      </c>
      <c r="K1260" s="11" t="s">
        <v>4263</v>
      </c>
      <c r="L1260" s="11">
        <v>2</v>
      </c>
    </row>
    <row r="1261" spans="1:12">
      <c r="A1261" s="11" t="s">
        <v>2114</v>
      </c>
      <c r="D1261" s="11" t="s">
        <v>239</v>
      </c>
      <c r="E1261" s="19" t="s">
        <v>2364</v>
      </c>
      <c r="F1261" s="10">
        <v>42036</v>
      </c>
      <c r="G1261" s="10">
        <v>45323</v>
      </c>
      <c r="H1261" s="11">
        <v>10</v>
      </c>
      <c r="I1261" s="20" t="s">
        <v>238</v>
      </c>
      <c r="J1261" s="11" t="s">
        <v>240</v>
      </c>
      <c r="K1261" s="11" t="s">
        <v>4263</v>
      </c>
      <c r="L1261" s="11">
        <v>2</v>
      </c>
    </row>
    <row r="1262" spans="1:12">
      <c r="A1262" s="11" t="s">
        <v>2365</v>
      </c>
      <c r="D1262" s="11" t="s">
        <v>239</v>
      </c>
      <c r="E1262" s="19" t="s">
        <v>2573</v>
      </c>
      <c r="F1262" s="10">
        <v>42036</v>
      </c>
      <c r="G1262" s="10">
        <v>45323</v>
      </c>
      <c r="H1262" s="11">
        <v>10</v>
      </c>
      <c r="I1262" s="20" t="s">
        <v>238</v>
      </c>
      <c r="J1262" s="11" t="s">
        <v>240</v>
      </c>
      <c r="K1262" s="11" t="s">
        <v>4263</v>
      </c>
      <c r="L1262" s="11">
        <v>2</v>
      </c>
    </row>
    <row r="1263" spans="1:12">
      <c r="A1263" s="11" t="s">
        <v>2366</v>
      </c>
      <c r="D1263" s="11" t="s">
        <v>239</v>
      </c>
      <c r="E1263" s="19" t="s">
        <v>2574</v>
      </c>
      <c r="F1263" s="10">
        <v>42036</v>
      </c>
      <c r="G1263" s="10">
        <v>45323</v>
      </c>
      <c r="H1263" s="11">
        <v>10</v>
      </c>
      <c r="I1263" s="20" t="s">
        <v>238</v>
      </c>
      <c r="J1263" s="11" t="s">
        <v>240</v>
      </c>
      <c r="K1263" s="11" t="s">
        <v>4263</v>
      </c>
      <c r="L1263" s="11">
        <v>2</v>
      </c>
    </row>
    <row r="1264" spans="1:12">
      <c r="A1264" s="11" t="s">
        <v>2367</v>
      </c>
      <c r="D1264" s="11" t="s">
        <v>239</v>
      </c>
      <c r="E1264" s="19" t="s">
        <v>2575</v>
      </c>
      <c r="F1264" s="10">
        <v>42036</v>
      </c>
      <c r="G1264" s="10">
        <v>45323</v>
      </c>
      <c r="H1264" s="11">
        <v>10</v>
      </c>
      <c r="I1264" s="20" t="s">
        <v>238</v>
      </c>
      <c r="J1264" s="11" t="s">
        <v>240</v>
      </c>
      <c r="K1264" s="11" t="s">
        <v>4263</v>
      </c>
      <c r="L1264" s="11">
        <v>2</v>
      </c>
    </row>
    <row r="1265" spans="1:12">
      <c r="A1265" s="11" t="s">
        <v>2368</v>
      </c>
      <c r="D1265" s="11" t="s">
        <v>239</v>
      </c>
      <c r="E1265" s="19" t="s">
        <v>2576</v>
      </c>
      <c r="F1265" s="10">
        <v>42036</v>
      </c>
      <c r="G1265" s="10">
        <v>45323</v>
      </c>
      <c r="H1265" s="11">
        <v>10</v>
      </c>
      <c r="I1265" s="20" t="s">
        <v>238</v>
      </c>
      <c r="J1265" s="11" t="s">
        <v>240</v>
      </c>
      <c r="K1265" s="11" t="s">
        <v>4263</v>
      </c>
      <c r="L1265" s="11">
        <v>2</v>
      </c>
    </row>
    <row r="1266" spans="1:12">
      <c r="A1266" s="11" t="s">
        <v>2369</v>
      </c>
      <c r="D1266" s="11" t="s">
        <v>239</v>
      </c>
      <c r="E1266" s="19" t="s">
        <v>2577</v>
      </c>
      <c r="F1266" s="10">
        <v>42036</v>
      </c>
      <c r="G1266" s="10">
        <v>45323</v>
      </c>
      <c r="H1266" s="11">
        <v>10</v>
      </c>
      <c r="I1266" s="20" t="s">
        <v>238</v>
      </c>
      <c r="J1266" s="11" t="s">
        <v>240</v>
      </c>
      <c r="K1266" s="11" t="s">
        <v>4263</v>
      </c>
      <c r="L1266" s="11">
        <v>2</v>
      </c>
    </row>
    <row r="1267" spans="1:12">
      <c r="A1267" s="11" t="s">
        <v>2370</v>
      </c>
      <c r="D1267" s="11" t="s">
        <v>239</v>
      </c>
      <c r="E1267" s="19" t="s">
        <v>2578</v>
      </c>
      <c r="F1267" s="10">
        <v>42036</v>
      </c>
      <c r="G1267" s="10">
        <v>45323</v>
      </c>
      <c r="H1267" s="11">
        <v>10</v>
      </c>
      <c r="I1267" s="20" t="s">
        <v>238</v>
      </c>
      <c r="J1267" s="11" t="s">
        <v>240</v>
      </c>
      <c r="K1267" s="11" t="s">
        <v>4263</v>
      </c>
      <c r="L1267" s="11">
        <v>2</v>
      </c>
    </row>
    <row r="1268" spans="1:12">
      <c r="A1268" s="11" t="s">
        <v>2371</v>
      </c>
      <c r="D1268" s="11" t="s">
        <v>239</v>
      </c>
      <c r="E1268" s="19" t="s">
        <v>2579</v>
      </c>
      <c r="F1268" s="10">
        <v>42036</v>
      </c>
      <c r="G1268" s="10">
        <v>45323</v>
      </c>
      <c r="H1268" s="11">
        <v>10</v>
      </c>
      <c r="I1268" s="20" t="s">
        <v>238</v>
      </c>
      <c r="J1268" s="11" t="s">
        <v>240</v>
      </c>
      <c r="K1268" s="11" t="s">
        <v>4263</v>
      </c>
      <c r="L1268" s="11">
        <v>2</v>
      </c>
    </row>
    <row r="1269" spans="1:12">
      <c r="A1269" s="11" t="s">
        <v>2372</v>
      </c>
      <c r="D1269" s="11" t="s">
        <v>239</v>
      </c>
      <c r="E1269" s="19" t="s">
        <v>2580</v>
      </c>
      <c r="F1269" s="10">
        <v>42036</v>
      </c>
      <c r="G1269" s="10">
        <v>45323</v>
      </c>
      <c r="H1269" s="11">
        <v>10</v>
      </c>
      <c r="I1269" s="20" t="s">
        <v>238</v>
      </c>
      <c r="J1269" s="11" t="s">
        <v>240</v>
      </c>
      <c r="K1269" s="11" t="s">
        <v>4263</v>
      </c>
      <c r="L1269" s="11">
        <v>2</v>
      </c>
    </row>
    <row r="1270" spans="1:12">
      <c r="A1270" s="11" t="s">
        <v>2373</v>
      </c>
      <c r="D1270" s="11" t="s">
        <v>239</v>
      </c>
      <c r="E1270" s="19" t="s">
        <v>2581</v>
      </c>
      <c r="F1270" s="10">
        <v>42036</v>
      </c>
      <c r="G1270" s="10">
        <v>45323</v>
      </c>
      <c r="H1270" s="11">
        <v>10</v>
      </c>
      <c r="I1270" s="20" t="s">
        <v>238</v>
      </c>
      <c r="J1270" s="11" t="s">
        <v>240</v>
      </c>
      <c r="K1270" s="11" t="s">
        <v>4263</v>
      </c>
      <c r="L1270" s="11">
        <v>2</v>
      </c>
    </row>
    <row r="1271" spans="1:12">
      <c r="A1271" s="11" t="s">
        <v>2374</v>
      </c>
      <c r="D1271" s="11" t="s">
        <v>239</v>
      </c>
      <c r="E1271" s="19" t="s">
        <v>2582</v>
      </c>
      <c r="F1271" s="10">
        <v>42036</v>
      </c>
      <c r="G1271" s="10">
        <v>45323</v>
      </c>
      <c r="H1271" s="11">
        <v>10</v>
      </c>
      <c r="I1271" s="20" t="s">
        <v>238</v>
      </c>
      <c r="J1271" s="11" t="s">
        <v>240</v>
      </c>
      <c r="K1271" s="11" t="s">
        <v>4263</v>
      </c>
      <c r="L1271" s="11">
        <v>2</v>
      </c>
    </row>
    <row r="1272" spans="1:12">
      <c r="A1272" s="11" t="s">
        <v>2375</v>
      </c>
      <c r="D1272" s="11" t="s">
        <v>239</v>
      </c>
      <c r="E1272" s="19" t="s">
        <v>2583</v>
      </c>
      <c r="F1272" s="10">
        <v>42036</v>
      </c>
      <c r="G1272" s="10">
        <v>45323</v>
      </c>
      <c r="H1272" s="11">
        <v>10</v>
      </c>
      <c r="I1272" s="20" t="s">
        <v>238</v>
      </c>
      <c r="J1272" s="11" t="s">
        <v>240</v>
      </c>
      <c r="K1272" s="11" t="s">
        <v>4263</v>
      </c>
      <c r="L1272" s="11">
        <v>2</v>
      </c>
    </row>
    <row r="1273" spans="1:12">
      <c r="A1273" s="11" t="s">
        <v>2376</v>
      </c>
      <c r="D1273" s="11" t="s">
        <v>239</v>
      </c>
      <c r="E1273" s="19" t="s">
        <v>2584</v>
      </c>
      <c r="F1273" s="10">
        <v>42036</v>
      </c>
      <c r="G1273" s="10">
        <v>45323</v>
      </c>
      <c r="H1273" s="11">
        <v>10</v>
      </c>
      <c r="I1273" s="20" t="s">
        <v>238</v>
      </c>
      <c r="J1273" s="11" t="s">
        <v>240</v>
      </c>
      <c r="K1273" s="11" t="s">
        <v>4263</v>
      </c>
      <c r="L1273" s="11">
        <v>2</v>
      </c>
    </row>
    <row r="1274" spans="1:12">
      <c r="A1274" s="11" t="s">
        <v>2377</v>
      </c>
      <c r="D1274" s="11" t="s">
        <v>239</v>
      </c>
      <c r="E1274" s="19" t="s">
        <v>2585</v>
      </c>
      <c r="F1274" s="10">
        <v>42036</v>
      </c>
      <c r="G1274" s="10">
        <v>45323</v>
      </c>
      <c r="H1274" s="11">
        <v>10</v>
      </c>
      <c r="I1274" s="20" t="s">
        <v>238</v>
      </c>
      <c r="J1274" s="11" t="s">
        <v>240</v>
      </c>
      <c r="K1274" s="11" t="s">
        <v>4263</v>
      </c>
      <c r="L1274" s="11">
        <v>2</v>
      </c>
    </row>
    <row r="1275" spans="1:12">
      <c r="A1275" s="11" t="s">
        <v>2378</v>
      </c>
      <c r="D1275" s="11" t="s">
        <v>239</v>
      </c>
      <c r="E1275" s="19" t="s">
        <v>2586</v>
      </c>
      <c r="F1275" s="10">
        <v>42036</v>
      </c>
      <c r="G1275" s="10">
        <v>45323</v>
      </c>
      <c r="H1275" s="11">
        <v>10</v>
      </c>
      <c r="I1275" s="20" t="s">
        <v>238</v>
      </c>
      <c r="J1275" s="11" t="s">
        <v>240</v>
      </c>
      <c r="K1275" s="11" t="s">
        <v>4263</v>
      </c>
      <c r="L1275" s="11">
        <v>2</v>
      </c>
    </row>
    <row r="1276" spans="1:12">
      <c r="A1276" s="11" t="s">
        <v>2379</v>
      </c>
      <c r="D1276" s="11" t="s">
        <v>239</v>
      </c>
      <c r="E1276" s="19" t="s">
        <v>2587</v>
      </c>
      <c r="F1276" s="10">
        <v>42036</v>
      </c>
      <c r="G1276" s="10">
        <v>45323</v>
      </c>
      <c r="H1276" s="11">
        <v>10</v>
      </c>
      <c r="I1276" s="20" t="s">
        <v>238</v>
      </c>
      <c r="J1276" s="11" t="s">
        <v>240</v>
      </c>
      <c r="K1276" s="11" t="s">
        <v>4263</v>
      </c>
      <c r="L1276" s="11">
        <v>2</v>
      </c>
    </row>
    <row r="1277" spans="1:12">
      <c r="A1277" s="11" t="s">
        <v>2380</v>
      </c>
      <c r="D1277" s="11" t="s">
        <v>239</v>
      </c>
      <c r="E1277" s="19" t="s">
        <v>2588</v>
      </c>
      <c r="F1277" s="10">
        <v>42036</v>
      </c>
      <c r="G1277" s="10">
        <v>45323</v>
      </c>
      <c r="H1277" s="11">
        <v>10</v>
      </c>
      <c r="I1277" s="20" t="s">
        <v>238</v>
      </c>
      <c r="J1277" s="11" t="s">
        <v>240</v>
      </c>
      <c r="K1277" s="11" t="s">
        <v>4263</v>
      </c>
      <c r="L1277" s="11">
        <v>2</v>
      </c>
    </row>
    <row r="1278" spans="1:12">
      <c r="A1278" s="11" t="s">
        <v>2381</v>
      </c>
      <c r="D1278" s="11" t="s">
        <v>239</v>
      </c>
      <c r="E1278" s="19" t="s">
        <v>2589</v>
      </c>
      <c r="F1278" s="10">
        <v>42036</v>
      </c>
      <c r="G1278" s="10">
        <v>45323</v>
      </c>
      <c r="H1278" s="11">
        <v>10</v>
      </c>
      <c r="I1278" s="20" t="s">
        <v>238</v>
      </c>
      <c r="J1278" s="11" t="s">
        <v>240</v>
      </c>
      <c r="K1278" s="11" t="s">
        <v>4263</v>
      </c>
      <c r="L1278" s="11">
        <v>2</v>
      </c>
    </row>
    <row r="1279" spans="1:12">
      <c r="A1279" s="11" t="s">
        <v>2382</v>
      </c>
      <c r="D1279" s="11" t="s">
        <v>239</v>
      </c>
      <c r="E1279" s="19" t="s">
        <v>2590</v>
      </c>
      <c r="F1279" s="10">
        <v>42036</v>
      </c>
      <c r="G1279" s="10">
        <v>45323</v>
      </c>
      <c r="H1279" s="11">
        <v>10</v>
      </c>
      <c r="I1279" s="20" t="s">
        <v>238</v>
      </c>
      <c r="J1279" s="11" t="s">
        <v>240</v>
      </c>
      <c r="K1279" s="11" t="s">
        <v>4263</v>
      </c>
      <c r="L1279" s="11">
        <v>2</v>
      </c>
    </row>
    <row r="1280" spans="1:12">
      <c r="A1280" s="11" t="s">
        <v>2383</v>
      </c>
      <c r="D1280" s="11" t="s">
        <v>239</v>
      </c>
      <c r="E1280" s="19" t="s">
        <v>2591</v>
      </c>
      <c r="F1280" s="10">
        <v>42036</v>
      </c>
      <c r="G1280" s="10">
        <v>45323</v>
      </c>
      <c r="H1280" s="11">
        <v>10</v>
      </c>
      <c r="I1280" s="20" t="s">
        <v>238</v>
      </c>
      <c r="J1280" s="11" t="s">
        <v>240</v>
      </c>
      <c r="K1280" s="11" t="s">
        <v>4263</v>
      </c>
      <c r="L1280" s="11">
        <v>2</v>
      </c>
    </row>
    <row r="1281" spans="1:12">
      <c r="A1281" s="11" t="s">
        <v>2384</v>
      </c>
      <c r="D1281" s="11" t="s">
        <v>239</v>
      </c>
      <c r="E1281" s="19" t="s">
        <v>2592</v>
      </c>
      <c r="F1281" s="10">
        <v>42036</v>
      </c>
      <c r="G1281" s="10">
        <v>45323</v>
      </c>
      <c r="H1281" s="11">
        <v>10</v>
      </c>
      <c r="I1281" s="20" t="s">
        <v>238</v>
      </c>
      <c r="J1281" s="11" t="s">
        <v>240</v>
      </c>
      <c r="K1281" s="11" t="s">
        <v>4263</v>
      </c>
      <c r="L1281" s="11">
        <v>2</v>
      </c>
    </row>
    <row r="1282" spans="1:12">
      <c r="A1282" s="11" t="s">
        <v>2385</v>
      </c>
      <c r="D1282" s="11" t="s">
        <v>239</v>
      </c>
      <c r="E1282" s="19" t="s">
        <v>2593</v>
      </c>
      <c r="F1282" s="10">
        <v>42036</v>
      </c>
      <c r="G1282" s="10">
        <v>45323</v>
      </c>
      <c r="H1282" s="11">
        <v>10</v>
      </c>
      <c r="I1282" s="20" t="s">
        <v>238</v>
      </c>
      <c r="J1282" s="11" t="s">
        <v>240</v>
      </c>
      <c r="K1282" s="11" t="s">
        <v>4263</v>
      </c>
      <c r="L1282" s="11">
        <v>2</v>
      </c>
    </row>
    <row r="1283" spans="1:12">
      <c r="A1283" s="11" t="s">
        <v>2386</v>
      </c>
      <c r="D1283" s="11" t="s">
        <v>239</v>
      </c>
      <c r="E1283" s="19" t="s">
        <v>2594</v>
      </c>
      <c r="F1283" s="10">
        <v>42036</v>
      </c>
      <c r="G1283" s="10">
        <v>45323</v>
      </c>
      <c r="H1283" s="11">
        <v>10</v>
      </c>
      <c r="I1283" s="20" t="s">
        <v>238</v>
      </c>
      <c r="J1283" s="11" t="s">
        <v>240</v>
      </c>
      <c r="K1283" s="11" t="s">
        <v>4263</v>
      </c>
      <c r="L1283" s="11">
        <v>2</v>
      </c>
    </row>
    <row r="1284" spans="1:12">
      <c r="A1284" s="11" t="s">
        <v>2077</v>
      </c>
      <c r="D1284" s="11" t="s">
        <v>239</v>
      </c>
      <c r="E1284" s="19" t="s">
        <v>2595</v>
      </c>
      <c r="F1284" s="10">
        <v>42036</v>
      </c>
      <c r="G1284" s="10">
        <v>45323</v>
      </c>
      <c r="H1284" s="11">
        <v>10</v>
      </c>
      <c r="I1284" s="20" t="s">
        <v>238</v>
      </c>
      <c r="J1284" s="11" t="s">
        <v>240</v>
      </c>
      <c r="K1284" s="11" t="s">
        <v>4263</v>
      </c>
      <c r="L1284" s="11">
        <v>2</v>
      </c>
    </row>
    <row r="1285" spans="1:12">
      <c r="A1285" s="11" t="s">
        <v>2078</v>
      </c>
      <c r="D1285" s="11" t="s">
        <v>239</v>
      </c>
      <c r="E1285" s="19" t="s">
        <v>2596</v>
      </c>
      <c r="F1285" s="10">
        <v>42036</v>
      </c>
      <c r="G1285" s="10">
        <v>45323</v>
      </c>
      <c r="H1285" s="11">
        <v>10</v>
      </c>
      <c r="I1285" s="20" t="s">
        <v>238</v>
      </c>
      <c r="J1285" s="11" t="s">
        <v>240</v>
      </c>
      <c r="K1285" s="11" t="s">
        <v>4263</v>
      </c>
      <c r="L1285" s="11">
        <v>2</v>
      </c>
    </row>
    <row r="1286" spans="1:12">
      <c r="A1286" s="11" t="s">
        <v>2079</v>
      </c>
      <c r="D1286" s="11" t="s">
        <v>239</v>
      </c>
      <c r="E1286" s="19" t="s">
        <v>2597</v>
      </c>
      <c r="F1286" s="10">
        <v>42036</v>
      </c>
      <c r="G1286" s="10">
        <v>45323</v>
      </c>
      <c r="H1286" s="11">
        <v>10</v>
      </c>
      <c r="I1286" s="20" t="s">
        <v>238</v>
      </c>
      <c r="J1286" s="11" t="s">
        <v>240</v>
      </c>
      <c r="K1286" s="11" t="s">
        <v>4263</v>
      </c>
      <c r="L1286" s="11">
        <v>2</v>
      </c>
    </row>
    <row r="1287" spans="1:12">
      <c r="A1287" s="11" t="s">
        <v>2080</v>
      </c>
      <c r="D1287" s="11" t="s">
        <v>239</v>
      </c>
      <c r="E1287" s="19" t="s">
        <v>2598</v>
      </c>
      <c r="F1287" s="10">
        <v>42036</v>
      </c>
      <c r="G1287" s="10">
        <v>45323</v>
      </c>
      <c r="H1287" s="11">
        <v>10</v>
      </c>
      <c r="I1287" s="20" t="s">
        <v>238</v>
      </c>
      <c r="J1287" s="11" t="s">
        <v>240</v>
      </c>
      <c r="K1287" s="11" t="s">
        <v>4263</v>
      </c>
      <c r="L1287" s="11">
        <v>2</v>
      </c>
    </row>
    <row r="1288" spans="1:12">
      <c r="A1288" s="11" t="s">
        <v>2081</v>
      </c>
      <c r="D1288" s="11" t="s">
        <v>239</v>
      </c>
      <c r="E1288" s="19" t="s">
        <v>2599</v>
      </c>
      <c r="F1288" s="10">
        <v>42036</v>
      </c>
      <c r="G1288" s="10">
        <v>45323</v>
      </c>
      <c r="H1288" s="11">
        <v>10</v>
      </c>
      <c r="I1288" s="20" t="s">
        <v>238</v>
      </c>
      <c r="J1288" s="11" t="s">
        <v>240</v>
      </c>
      <c r="K1288" s="11" t="s">
        <v>4263</v>
      </c>
      <c r="L1288" s="11">
        <v>2</v>
      </c>
    </row>
    <row r="1289" spans="1:12">
      <c r="A1289" s="11" t="s">
        <v>2082</v>
      </c>
      <c r="D1289" s="11" t="s">
        <v>239</v>
      </c>
      <c r="E1289" s="19" t="s">
        <v>2600</v>
      </c>
      <c r="F1289" s="10">
        <v>42036</v>
      </c>
      <c r="G1289" s="10">
        <v>45323</v>
      </c>
      <c r="H1289" s="11">
        <v>10</v>
      </c>
      <c r="I1289" s="20" t="s">
        <v>238</v>
      </c>
      <c r="J1289" s="11" t="s">
        <v>240</v>
      </c>
      <c r="K1289" s="11" t="s">
        <v>4263</v>
      </c>
      <c r="L1289" s="11">
        <v>2</v>
      </c>
    </row>
    <row r="1290" spans="1:12">
      <c r="A1290" s="11" t="s">
        <v>2083</v>
      </c>
      <c r="D1290" s="11" t="s">
        <v>239</v>
      </c>
      <c r="E1290" s="19" t="s">
        <v>2601</v>
      </c>
      <c r="F1290" s="10">
        <v>42036</v>
      </c>
      <c r="G1290" s="10">
        <v>45323</v>
      </c>
      <c r="H1290" s="11">
        <v>10</v>
      </c>
      <c r="I1290" s="20" t="s">
        <v>238</v>
      </c>
      <c r="J1290" s="11" t="s">
        <v>240</v>
      </c>
      <c r="K1290" s="11" t="s">
        <v>4263</v>
      </c>
      <c r="L1290" s="11">
        <v>2</v>
      </c>
    </row>
    <row r="1291" spans="1:12">
      <c r="A1291" s="11" t="s">
        <v>2084</v>
      </c>
      <c r="D1291" s="11" t="s">
        <v>239</v>
      </c>
      <c r="E1291" s="19" t="s">
        <v>2602</v>
      </c>
      <c r="F1291" s="10">
        <v>42036</v>
      </c>
      <c r="G1291" s="10">
        <v>45323</v>
      </c>
      <c r="H1291" s="11">
        <v>10</v>
      </c>
      <c r="I1291" s="20" t="s">
        <v>238</v>
      </c>
      <c r="J1291" s="11" t="s">
        <v>240</v>
      </c>
      <c r="K1291" s="11" t="s">
        <v>4263</v>
      </c>
      <c r="L1291" s="11">
        <v>2</v>
      </c>
    </row>
    <row r="1292" spans="1:12">
      <c r="A1292" s="11" t="s">
        <v>2085</v>
      </c>
      <c r="D1292" s="11" t="s">
        <v>239</v>
      </c>
      <c r="E1292" s="19" t="s">
        <v>2603</v>
      </c>
      <c r="F1292" s="10">
        <v>42036</v>
      </c>
      <c r="G1292" s="10">
        <v>45323</v>
      </c>
      <c r="H1292" s="11">
        <v>10</v>
      </c>
      <c r="I1292" s="20" t="s">
        <v>238</v>
      </c>
      <c r="J1292" s="11" t="s">
        <v>240</v>
      </c>
      <c r="K1292" s="11" t="s">
        <v>4263</v>
      </c>
      <c r="L1292" s="11">
        <v>2</v>
      </c>
    </row>
    <row r="1293" spans="1:12">
      <c r="A1293" s="11" t="s">
        <v>2387</v>
      </c>
      <c r="D1293" s="11" t="s">
        <v>239</v>
      </c>
      <c r="E1293" s="19" t="s">
        <v>2604</v>
      </c>
      <c r="F1293" s="10">
        <v>42036</v>
      </c>
      <c r="G1293" s="10">
        <v>45323</v>
      </c>
      <c r="H1293" s="11">
        <v>10</v>
      </c>
      <c r="I1293" s="20" t="s">
        <v>238</v>
      </c>
      <c r="J1293" s="11" t="s">
        <v>240</v>
      </c>
      <c r="K1293" s="11" t="s">
        <v>4263</v>
      </c>
      <c r="L1293" s="11">
        <v>2</v>
      </c>
    </row>
    <row r="1294" spans="1:12">
      <c r="A1294" s="11" t="s">
        <v>2388</v>
      </c>
      <c r="D1294" s="11" t="s">
        <v>239</v>
      </c>
      <c r="E1294" s="19" t="s">
        <v>2605</v>
      </c>
      <c r="F1294" s="10">
        <v>42036</v>
      </c>
      <c r="G1294" s="10">
        <v>45323</v>
      </c>
      <c r="H1294" s="11">
        <v>10</v>
      </c>
      <c r="I1294" s="20" t="s">
        <v>238</v>
      </c>
      <c r="J1294" s="11" t="s">
        <v>240</v>
      </c>
      <c r="K1294" s="11" t="s">
        <v>4263</v>
      </c>
      <c r="L1294" s="11">
        <v>2</v>
      </c>
    </row>
    <row r="1295" spans="1:12">
      <c r="A1295" s="11" t="s">
        <v>2389</v>
      </c>
      <c r="D1295" s="11" t="s">
        <v>239</v>
      </c>
      <c r="E1295" s="19" t="s">
        <v>2606</v>
      </c>
      <c r="F1295" s="10">
        <v>42036</v>
      </c>
      <c r="G1295" s="10">
        <v>45323</v>
      </c>
      <c r="H1295" s="11">
        <v>10</v>
      </c>
      <c r="I1295" s="20" t="s">
        <v>238</v>
      </c>
      <c r="J1295" s="11" t="s">
        <v>240</v>
      </c>
      <c r="K1295" s="11" t="s">
        <v>4263</v>
      </c>
      <c r="L1295" s="11">
        <v>2</v>
      </c>
    </row>
    <row r="1296" spans="1:12">
      <c r="A1296" s="11" t="s">
        <v>2089</v>
      </c>
      <c r="D1296" s="11" t="s">
        <v>239</v>
      </c>
      <c r="E1296" s="19" t="s">
        <v>2607</v>
      </c>
      <c r="F1296" s="10">
        <v>42036</v>
      </c>
      <c r="G1296" s="10">
        <v>45323</v>
      </c>
      <c r="H1296" s="11">
        <v>10</v>
      </c>
      <c r="I1296" s="20" t="s">
        <v>238</v>
      </c>
      <c r="J1296" s="11" t="s">
        <v>240</v>
      </c>
      <c r="K1296" s="11" t="s">
        <v>4263</v>
      </c>
      <c r="L1296" s="11">
        <v>2</v>
      </c>
    </row>
    <row r="1297" spans="1:12">
      <c r="A1297" s="11" t="s">
        <v>2090</v>
      </c>
      <c r="D1297" s="11" t="s">
        <v>239</v>
      </c>
      <c r="E1297" s="19" t="s">
        <v>2608</v>
      </c>
      <c r="F1297" s="10">
        <v>42036</v>
      </c>
      <c r="G1297" s="10">
        <v>45323</v>
      </c>
      <c r="H1297" s="11">
        <v>10</v>
      </c>
      <c r="I1297" s="20" t="s">
        <v>238</v>
      </c>
      <c r="J1297" s="11" t="s">
        <v>240</v>
      </c>
      <c r="K1297" s="11" t="s">
        <v>4263</v>
      </c>
      <c r="L1297" s="11">
        <v>2</v>
      </c>
    </row>
    <row r="1298" spans="1:12">
      <c r="A1298" s="11" t="s">
        <v>2091</v>
      </c>
      <c r="D1298" s="11" t="s">
        <v>239</v>
      </c>
      <c r="E1298" s="19" t="s">
        <v>2609</v>
      </c>
      <c r="F1298" s="10">
        <v>42036</v>
      </c>
      <c r="G1298" s="10">
        <v>45323</v>
      </c>
      <c r="H1298" s="11">
        <v>10</v>
      </c>
      <c r="I1298" s="20" t="s">
        <v>238</v>
      </c>
      <c r="J1298" s="11" t="s">
        <v>240</v>
      </c>
      <c r="K1298" s="11" t="s">
        <v>4263</v>
      </c>
      <c r="L1298" s="11">
        <v>2</v>
      </c>
    </row>
    <row r="1299" spans="1:12">
      <c r="A1299" s="11" t="s">
        <v>2092</v>
      </c>
      <c r="D1299" s="11" t="s">
        <v>239</v>
      </c>
      <c r="E1299" s="19" t="s">
        <v>2610</v>
      </c>
      <c r="F1299" s="10">
        <v>42036</v>
      </c>
      <c r="G1299" s="10">
        <v>45323</v>
      </c>
      <c r="H1299" s="11">
        <v>10</v>
      </c>
      <c r="I1299" s="20" t="s">
        <v>238</v>
      </c>
      <c r="J1299" s="11" t="s">
        <v>240</v>
      </c>
      <c r="K1299" s="11" t="s">
        <v>4263</v>
      </c>
      <c r="L1299" s="11">
        <v>2</v>
      </c>
    </row>
    <row r="1300" spans="1:12">
      <c r="A1300" s="11" t="s">
        <v>2093</v>
      </c>
      <c r="D1300" s="11" t="s">
        <v>239</v>
      </c>
      <c r="E1300" s="19" t="s">
        <v>2611</v>
      </c>
      <c r="F1300" s="10">
        <v>42036</v>
      </c>
      <c r="G1300" s="10">
        <v>45323</v>
      </c>
      <c r="H1300" s="11">
        <v>10</v>
      </c>
      <c r="I1300" s="20" t="s">
        <v>238</v>
      </c>
      <c r="J1300" s="11" t="s">
        <v>240</v>
      </c>
      <c r="K1300" s="11" t="s">
        <v>4263</v>
      </c>
      <c r="L1300" s="11">
        <v>2</v>
      </c>
    </row>
    <row r="1301" spans="1:12">
      <c r="A1301" s="11" t="s">
        <v>2094</v>
      </c>
      <c r="D1301" s="11" t="s">
        <v>239</v>
      </c>
      <c r="E1301" s="19" t="s">
        <v>2612</v>
      </c>
      <c r="F1301" s="10">
        <v>42036</v>
      </c>
      <c r="G1301" s="10">
        <v>45323</v>
      </c>
      <c r="H1301" s="11">
        <v>10</v>
      </c>
      <c r="I1301" s="20" t="s">
        <v>238</v>
      </c>
      <c r="J1301" s="11" t="s">
        <v>240</v>
      </c>
      <c r="K1301" s="11" t="s">
        <v>4263</v>
      </c>
      <c r="L1301" s="11">
        <v>2</v>
      </c>
    </row>
    <row r="1302" spans="1:12">
      <c r="A1302" s="11" t="s">
        <v>2095</v>
      </c>
      <c r="D1302" s="11" t="s">
        <v>239</v>
      </c>
      <c r="E1302" s="19" t="s">
        <v>2613</v>
      </c>
      <c r="F1302" s="10">
        <v>42036</v>
      </c>
      <c r="G1302" s="10">
        <v>45323</v>
      </c>
      <c r="H1302" s="11">
        <v>10</v>
      </c>
      <c r="I1302" s="20" t="s">
        <v>238</v>
      </c>
      <c r="J1302" s="11" t="s">
        <v>240</v>
      </c>
      <c r="K1302" s="11" t="s">
        <v>4263</v>
      </c>
      <c r="L1302" s="11">
        <v>2</v>
      </c>
    </row>
    <row r="1303" spans="1:12">
      <c r="A1303" s="11" t="s">
        <v>2096</v>
      </c>
      <c r="D1303" s="11" t="s">
        <v>239</v>
      </c>
      <c r="E1303" s="19" t="s">
        <v>2614</v>
      </c>
      <c r="F1303" s="10">
        <v>42036</v>
      </c>
      <c r="G1303" s="10">
        <v>45323</v>
      </c>
      <c r="H1303" s="11">
        <v>10</v>
      </c>
      <c r="I1303" s="20" t="s">
        <v>238</v>
      </c>
      <c r="J1303" s="11" t="s">
        <v>240</v>
      </c>
      <c r="K1303" s="11" t="s">
        <v>4263</v>
      </c>
      <c r="L1303" s="11">
        <v>2</v>
      </c>
    </row>
    <row r="1304" spans="1:12">
      <c r="A1304" s="11" t="s">
        <v>2097</v>
      </c>
      <c r="D1304" s="11" t="s">
        <v>239</v>
      </c>
      <c r="E1304" s="19" t="s">
        <v>2615</v>
      </c>
      <c r="F1304" s="10">
        <v>42036</v>
      </c>
      <c r="G1304" s="10">
        <v>45323</v>
      </c>
      <c r="H1304" s="11">
        <v>10</v>
      </c>
      <c r="I1304" s="20" t="s">
        <v>238</v>
      </c>
      <c r="J1304" s="11" t="s">
        <v>240</v>
      </c>
      <c r="K1304" s="11" t="s">
        <v>4263</v>
      </c>
      <c r="L1304" s="11">
        <v>2</v>
      </c>
    </row>
    <row r="1305" spans="1:12">
      <c r="A1305" s="11" t="s">
        <v>2098</v>
      </c>
      <c r="D1305" s="11" t="s">
        <v>239</v>
      </c>
      <c r="E1305" s="19" t="s">
        <v>2616</v>
      </c>
      <c r="F1305" s="10">
        <v>42036</v>
      </c>
      <c r="G1305" s="10">
        <v>45323</v>
      </c>
      <c r="H1305" s="11">
        <v>10</v>
      </c>
      <c r="I1305" s="20" t="s">
        <v>238</v>
      </c>
      <c r="J1305" s="11" t="s">
        <v>240</v>
      </c>
      <c r="K1305" s="11" t="s">
        <v>4263</v>
      </c>
      <c r="L1305" s="11">
        <v>2</v>
      </c>
    </row>
    <row r="1306" spans="1:12">
      <c r="A1306" s="11" t="s">
        <v>2099</v>
      </c>
      <c r="D1306" s="11" t="s">
        <v>239</v>
      </c>
      <c r="E1306" s="19" t="s">
        <v>2617</v>
      </c>
      <c r="F1306" s="10">
        <v>42036</v>
      </c>
      <c r="G1306" s="10">
        <v>45323</v>
      </c>
      <c r="H1306" s="11">
        <v>10</v>
      </c>
      <c r="I1306" s="20" t="s">
        <v>238</v>
      </c>
      <c r="J1306" s="11" t="s">
        <v>240</v>
      </c>
      <c r="K1306" s="11" t="s">
        <v>4263</v>
      </c>
      <c r="L1306" s="11">
        <v>2</v>
      </c>
    </row>
    <row r="1307" spans="1:12">
      <c r="A1307" s="11" t="s">
        <v>2100</v>
      </c>
      <c r="D1307" s="11" t="s">
        <v>239</v>
      </c>
      <c r="E1307" s="19" t="s">
        <v>2618</v>
      </c>
      <c r="F1307" s="10">
        <v>42036</v>
      </c>
      <c r="G1307" s="10">
        <v>45323</v>
      </c>
      <c r="H1307" s="11">
        <v>10</v>
      </c>
      <c r="I1307" s="20" t="s">
        <v>238</v>
      </c>
      <c r="J1307" s="11" t="s">
        <v>240</v>
      </c>
      <c r="K1307" s="11" t="s">
        <v>4263</v>
      </c>
      <c r="L1307" s="11">
        <v>2</v>
      </c>
    </row>
    <row r="1308" spans="1:12">
      <c r="A1308" s="11" t="s">
        <v>2390</v>
      </c>
      <c r="D1308" s="11" t="s">
        <v>239</v>
      </c>
      <c r="E1308" s="19" t="s">
        <v>2619</v>
      </c>
      <c r="F1308" s="10">
        <v>42036</v>
      </c>
      <c r="G1308" s="10">
        <v>45323</v>
      </c>
      <c r="H1308" s="11">
        <v>10</v>
      </c>
      <c r="I1308" s="20" t="s">
        <v>238</v>
      </c>
      <c r="J1308" s="11" t="s">
        <v>240</v>
      </c>
      <c r="K1308" s="11" t="s">
        <v>4263</v>
      </c>
      <c r="L1308" s="11">
        <v>2</v>
      </c>
    </row>
    <row r="1309" spans="1:12">
      <c r="A1309" s="11" t="s">
        <v>2391</v>
      </c>
      <c r="D1309" s="11" t="s">
        <v>239</v>
      </c>
      <c r="E1309" s="19" t="s">
        <v>2620</v>
      </c>
      <c r="F1309" s="10">
        <v>42036</v>
      </c>
      <c r="G1309" s="10">
        <v>45323</v>
      </c>
      <c r="H1309" s="11">
        <v>10</v>
      </c>
      <c r="I1309" s="20" t="s">
        <v>238</v>
      </c>
      <c r="J1309" s="11" t="s">
        <v>240</v>
      </c>
      <c r="K1309" s="11" t="s">
        <v>4263</v>
      </c>
      <c r="L1309" s="11">
        <v>2</v>
      </c>
    </row>
    <row r="1310" spans="1:12">
      <c r="A1310" s="11" t="s">
        <v>2392</v>
      </c>
      <c r="D1310" s="11" t="s">
        <v>239</v>
      </c>
      <c r="E1310" s="19" t="s">
        <v>2621</v>
      </c>
      <c r="F1310" s="10">
        <v>42036</v>
      </c>
      <c r="G1310" s="10">
        <v>45323</v>
      </c>
      <c r="H1310" s="11">
        <v>10</v>
      </c>
      <c r="I1310" s="20" t="s">
        <v>238</v>
      </c>
      <c r="J1310" s="11" t="s">
        <v>240</v>
      </c>
      <c r="K1310" s="11" t="s">
        <v>4263</v>
      </c>
      <c r="L1310" s="11">
        <v>2</v>
      </c>
    </row>
    <row r="1311" spans="1:12">
      <c r="A1311" s="11" t="s">
        <v>2393</v>
      </c>
      <c r="D1311" s="11" t="s">
        <v>239</v>
      </c>
      <c r="E1311" s="19" t="s">
        <v>2622</v>
      </c>
      <c r="F1311" s="10">
        <v>42036</v>
      </c>
      <c r="G1311" s="10">
        <v>45323</v>
      </c>
      <c r="H1311" s="11">
        <v>10</v>
      </c>
      <c r="I1311" s="20" t="s">
        <v>238</v>
      </c>
      <c r="J1311" s="11" t="s">
        <v>240</v>
      </c>
      <c r="K1311" s="11" t="s">
        <v>4263</v>
      </c>
      <c r="L1311" s="11">
        <v>2</v>
      </c>
    </row>
    <row r="1312" spans="1:12">
      <c r="A1312" s="11" t="s">
        <v>2394</v>
      </c>
      <c r="D1312" s="11" t="s">
        <v>239</v>
      </c>
      <c r="E1312" s="19" t="s">
        <v>2623</v>
      </c>
      <c r="F1312" s="10">
        <v>42036</v>
      </c>
      <c r="G1312" s="10">
        <v>45323</v>
      </c>
      <c r="H1312" s="11">
        <v>10</v>
      </c>
      <c r="I1312" s="20" t="s">
        <v>238</v>
      </c>
      <c r="J1312" s="11" t="s">
        <v>240</v>
      </c>
      <c r="K1312" s="11" t="s">
        <v>4263</v>
      </c>
      <c r="L1312" s="11">
        <v>2</v>
      </c>
    </row>
    <row r="1313" spans="1:12">
      <c r="A1313" s="11" t="s">
        <v>2395</v>
      </c>
      <c r="D1313" s="11" t="s">
        <v>239</v>
      </c>
      <c r="E1313" s="19" t="s">
        <v>2624</v>
      </c>
      <c r="F1313" s="10">
        <v>42036</v>
      </c>
      <c r="G1313" s="10">
        <v>45323</v>
      </c>
      <c r="H1313" s="11">
        <v>10</v>
      </c>
      <c r="I1313" s="20" t="s">
        <v>238</v>
      </c>
      <c r="J1313" s="11" t="s">
        <v>240</v>
      </c>
      <c r="K1313" s="11" t="s">
        <v>4263</v>
      </c>
      <c r="L1313" s="11">
        <v>2</v>
      </c>
    </row>
    <row r="1314" spans="1:12">
      <c r="A1314" s="11" t="s">
        <v>2396</v>
      </c>
      <c r="D1314" s="11" t="s">
        <v>239</v>
      </c>
      <c r="E1314" s="19" t="s">
        <v>2625</v>
      </c>
      <c r="F1314" s="10">
        <v>42036</v>
      </c>
      <c r="G1314" s="10">
        <v>45323</v>
      </c>
      <c r="H1314" s="11">
        <v>10</v>
      </c>
      <c r="I1314" s="20" t="s">
        <v>238</v>
      </c>
      <c r="J1314" s="11" t="s">
        <v>240</v>
      </c>
      <c r="K1314" s="11" t="s">
        <v>4263</v>
      </c>
      <c r="L1314" s="11">
        <v>2</v>
      </c>
    </row>
    <row r="1315" spans="1:12">
      <c r="A1315" s="11" t="s">
        <v>2397</v>
      </c>
      <c r="D1315" s="11" t="s">
        <v>239</v>
      </c>
      <c r="E1315" s="19" t="s">
        <v>2626</v>
      </c>
      <c r="F1315" s="10">
        <v>42036</v>
      </c>
      <c r="G1315" s="10">
        <v>45323</v>
      </c>
      <c r="H1315" s="11">
        <v>10</v>
      </c>
      <c r="I1315" s="20" t="s">
        <v>238</v>
      </c>
      <c r="J1315" s="11" t="s">
        <v>240</v>
      </c>
      <c r="K1315" s="11" t="s">
        <v>4263</v>
      </c>
      <c r="L1315" s="11">
        <v>2</v>
      </c>
    </row>
    <row r="1316" spans="1:12">
      <c r="A1316" s="11" t="s">
        <v>2398</v>
      </c>
      <c r="D1316" s="11" t="s">
        <v>239</v>
      </c>
      <c r="E1316" s="19" t="s">
        <v>2627</v>
      </c>
      <c r="F1316" s="10">
        <v>42036</v>
      </c>
      <c r="G1316" s="10">
        <v>45323</v>
      </c>
      <c r="H1316" s="11">
        <v>10</v>
      </c>
      <c r="I1316" s="20" t="s">
        <v>238</v>
      </c>
      <c r="J1316" s="11" t="s">
        <v>240</v>
      </c>
      <c r="K1316" s="11" t="s">
        <v>4263</v>
      </c>
      <c r="L1316" s="11">
        <v>2</v>
      </c>
    </row>
    <row r="1317" spans="1:12">
      <c r="A1317" s="11" t="s">
        <v>2399</v>
      </c>
      <c r="D1317" s="11" t="s">
        <v>239</v>
      </c>
      <c r="E1317" s="19" t="s">
        <v>2628</v>
      </c>
      <c r="F1317" s="10">
        <v>42036</v>
      </c>
      <c r="G1317" s="10">
        <v>45323</v>
      </c>
      <c r="H1317" s="11">
        <v>10</v>
      </c>
      <c r="I1317" s="20" t="s">
        <v>238</v>
      </c>
      <c r="J1317" s="11" t="s">
        <v>240</v>
      </c>
      <c r="K1317" s="11" t="s">
        <v>4263</v>
      </c>
      <c r="L1317" s="11">
        <v>2</v>
      </c>
    </row>
    <row r="1318" spans="1:12">
      <c r="A1318" s="11" t="s">
        <v>2400</v>
      </c>
      <c r="D1318" s="11" t="s">
        <v>239</v>
      </c>
      <c r="E1318" s="19" t="s">
        <v>2629</v>
      </c>
      <c r="F1318" s="10">
        <v>42036</v>
      </c>
      <c r="G1318" s="10">
        <v>45323</v>
      </c>
      <c r="H1318" s="11">
        <v>10</v>
      </c>
      <c r="I1318" s="20" t="s">
        <v>238</v>
      </c>
      <c r="J1318" s="11" t="s">
        <v>240</v>
      </c>
      <c r="K1318" s="11" t="s">
        <v>4263</v>
      </c>
      <c r="L1318" s="11">
        <v>2</v>
      </c>
    </row>
    <row r="1319" spans="1:12">
      <c r="A1319" s="11" t="s">
        <v>2401</v>
      </c>
      <c r="D1319" s="11" t="s">
        <v>239</v>
      </c>
      <c r="E1319" s="19" t="s">
        <v>2630</v>
      </c>
      <c r="F1319" s="10">
        <v>42036</v>
      </c>
      <c r="G1319" s="10">
        <v>45323</v>
      </c>
      <c r="H1319" s="11">
        <v>10</v>
      </c>
      <c r="I1319" s="20" t="s">
        <v>238</v>
      </c>
      <c r="J1319" s="11" t="s">
        <v>240</v>
      </c>
      <c r="K1319" s="11" t="s">
        <v>4263</v>
      </c>
      <c r="L1319" s="11">
        <v>2</v>
      </c>
    </row>
    <row r="1320" spans="1:12">
      <c r="A1320" s="11" t="s">
        <v>2402</v>
      </c>
      <c r="D1320" s="11" t="s">
        <v>239</v>
      </c>
      <c r="E1320" s="19" t="s">
        <v>2631</v>
      </c>
      <c r="F1320" s="10">
        <v>42036</v>
      </c>
      <c r="G1320" s="10">
        <v>45323</v>
      </c>
      <c r="H1320" s="11">
        <v>10</v>
      </c>
      <c r="I1320" s="20" t="s">
        <v>238</v>
      </c>
      <c r="J1320" s="11" t="s">
        <v>240</v>
      </c>
      <c r="K1320" s="11" t="s">
        <v>4263</v>
      </c>
      <c r="L1320" s="11">
        <v>2</v>
      </c>
    </row>
    <row r="1321" spans="1:12">
      <c r="A1321" s="11" t="s">
        <v>2403</v>
      </c>
      <c r="D1321" s="11" t="s">
        <v>239</v>
      </c>
      <c r="E1321" s="19" t="s">
        <v>2632</v>
      </c>
      <c r="F1321" s="10">
        <v>42036</v>
      </c>
      <c r="G1321" s="10">
        <v>45323</v>
      </c>
      <c r="H1321" s="11">
        <v>10</v>
      </c>
      <c r="I1321" s="20" t="s">
        <v>238</v>
      </c>
      <c r="J1321" s="11" t="s">
        <v>240</v>
      </c>
      <c r="K1321" s="11" t="s">
        <v>4263</v>
      </c>
      <c r="L1321" s="11">
        <v>2</v>
      </c>
    </row>
    <row r="1322" spans="1:12">
      <c r="A1322" s="11" t="s">
        <v>2404</v>
      </c>
      <c r="D1322" s="11" t="s">
        <v>239</v>
      </c>
      <c r="E1322" s="19" t="s">
        <v>2633</v>
      </c>
      <c r="F1322" s="10">
        <v>42036</v>
      </c>
      <c r="G1322" s="10">
        <v>45323</v>
      </c>
      <c r="H1322" s="11">
        <v>10</v>
      </c>
      <c r="I1322" s="20" t="s">
        <v>238</v>
      </c>
      <c r="J1322" s="11" t="s">
        <v>240</v>
      </c>
      <c r="K1322" s="11" t="s">
        <v>4263</v>
      </c>
      <c r="L1322" s="11">
        <v>2</v>
      </c>
    </row>
    <row r="1323" spans="1:12">
      <c r="A1323" s="11" t="s">
        <v>2405</v>
      </c>
      <c r="D1323" s="11" t="s">
        <v>239</v>
      </c>
      <c r="E1323" s="19" t="s">
        <v>2634</v>
      </c>
      <c r="F1323" s="10">
        <v>42036</v>
      </c>
      <c r="G1323" s="10">
        <v>45323</v>
      </c>
      <c r="H1323" s="11">
        <v>10</v>
      </c>
      <c r="I1323" s="20" t="s">
        <v>238</v>
      </c>
      <c r="J1323" s="11" t="s">
        <v>240</v>
      </c>
      <c r="K1323" s="11" t="s">
        <v>4263</v>
      </c>
      <c r="L1323" s="11">
        <v>2</v>
      </c>
    </row>
    <row r="1324" spans="1:12">
      <c r="A1324" s="11" t="s">
        <v>2406</v>
      </c>
      <c r="D1324" s="11" t="s">
        <v>239</v>
      </c>
      <c r="E1324" s="19" t="s">
        <v>2635</v>
      </c>
      <c r="F1324" s="10">
        <v>42036</v>
      </c>
      <c r="G1324" s="10">
        <v>45323</v>
      </c>
      <c r="H1324" s="11">
        <v>10</v>
      </c>
      <c r="I1324" s="20" t="s">
        <v>238</v>
      </c>
      <c r="J1324" s="11" t="s">
        <v>240</v>
      </c>
      <c r="K1324" s="11" t="s">
        <v>4263</v>
      </c>
      <c r="L1324" s="11">
        <v>2</v>
      </c>
    </row>
    <row r="1325" spans="1:12">
      <c r="A1325" s="11" t="s">
        <v>2407</v>
      </c>
      <c r="D1325" s="11" t="s">
        <v>239</v>
      </c>
      <c r="E1325" s="19" t="s">
        <v>2636</v>
      </c>
      <c r="F1325" s="10">
        <v>42036</v>
      </c>
      <c r="G1325" s="10">
        <v>45323</v>
      </c>
      <c r="H1325" s="11">
        <v>10</v>
      </c>
      <c r="I1325" s="20" t="s">
        <v>238</v>
      </c>
      <c r="J1325" s="11" t="s">
        <v>240</v>
      </c>
      <c r="K1325" s="11" t="s">
        <v>4263</v>
      </c>
      <c r="L1325" s="11">
        <v>2</v>
      </c>
    </row>
    <row r="1326" spans="1:12">
      <c r="A1326" s="11" t="s">
        <v>2408</v>
      </c>
      <c r="D1326" s="11" t="s">
        <v>239</v>
      </c>
      <c r="E1326" s="19" t="s">
        <v>2637</v>
      </c>
      <c r="F1326" s="10">
        <v>42036</v>
      </c>
      <c r="G1326" s="10">
        <v>45323</v>
      </c>
      <c r="H1326" s="11">
        <v>10</v>
      </c>
      <c r="I1326" s="20" t="s">
        <v>238</v>
      </c>
      <c r="J1326" s="11" t="s">
        <v>240</v>
      </c>
      <c r="K1326" s="11" t="s">
        <v>4263</v>
      </c>
      <c r="L1326" s="11">
        <v>2</v>
      </c>
    </row>
    <row r="1327" spans="1:12">
      <c r="A1327" s="11" t="s">
        <v>2409</v>
      </c>
      <c r="D1327" s="11" t="s">
        <v>239</v>
      </c>
      <c r="E1327" s="19" t="s">
        <v>2638</v>
      </c>
      <c r="F1327" s="10">
        <v>42036</v>
      </c>
      <c r="G1327" s="10">
        <v>45323</v>
      </c>
      <c r="H1327" s="11">
        <v>10</v>
      </c>
      <c r="I1327" s="20" t="s">
        <v>238</v>
      </c>
      <c r="J1327" s="11" t="s">
        <v>240</v>
      </c>
      <c r="K1327" s="11" t="s">
        <v>4263</v>
      </c>
      <c r="L1327" s="11">
        <v>2</v>
      </c>
    </row>
    <row r="1328" spans="1:12">
      <c r="A1328" s="11" t="s">
        <v>2410</v>
      </c>
      <c r="D1328" s="11" t="s">
        <v>239</v>
      </c>
      <c r="E1328" s="19" t="s">
        <v>2639</v>
      </c>
      <c r="F1328" s="10">
        <v>42036</v>
      </c>
      <c r="G1328" s="10">
        <v>45323</v>
      </c>
      <c r="H1328" s="11">
        <v>10</v>
      </c>
      <c r="I1328" s="20" t="s">
        <v>238</v>
      </c>
      <c r="J1328" s="11" t="s">
        <v>240</v>
      </c>
      <c r="K1328" s="11" t="s">
        <v>4263</v>
      </c>
      <c r="L1328" s="11">
        <v>2</v>
      </c>
    </row>
    <row r="1329" spans="1:12">
      <c r="A1329" s="11" t="s">
        <v>2411</v>
      </c>
      <c r="D1329" s="11" t="s">
        <v>239</v>
      </c>
      <c r="E1329" s="19" t="s">
        <v>2640</v>
      </c>
      <c r="F1329" s="10">
        <v>42036</v>
      </c>
      <c r="G1329" s="10">
        <v>45323</v>
      </c>
      <c r="H1329" s="11">
        <v>10</v>
      </c>
      <c r="I1329" s="20" t="s">
        <v>238</v>
      </c>
      <c r="J1329" s="11" t="s">
        <v>240</v>
      </c>
      <c r="K1329" s="11" t="s">
        <v>4263</v>
      </c>
      <c r="L1329" s="11">
        <v>2</v>
      </c>
    </row>
    <row r="1330" spans="1:12">
      <c r="A1330" s="11" t="s">
        <v>2412</v>
      </c>
      <c r="D1330" s="11" t="s">
        <v>239</v>
      </c>
      <c r="E1330" s="19" t="s">
        <v>2641</v>
      </c>
      <c r="F1330" s="10">
        <v>42036</v>
      </c>
      <c r="G1330" s="10">
        <v>45323</v>
      </c>
      <c r="H1330" s="11">
        <v>10</v>
      </c>
      <c r="I1330" s="20" t="s">
        <v>238</v>
      </c>
      <c r="J1330" s="11" t="s">
        <v>240</v>
      </c>
      <c r="K1330" s="11" t="s">
        <v>4263</v>
      </c>
      <c r="L1330" s="11">
        <v>2</v>
      </c>
    </row>
    <row r="1331" spans="1:12">
      <c r="A1331" s="11" t="s">
        <v>2413</v>
      </c>
      <c r="D1331" s="11" t="s">
        <v>239</v>
      </c>
      <c r="E1331" s="19" t="s">
        <v>2642</v>
      </c>
      <c r="F1331" s="10">
        <v>42036</v>
      </c>
      <c r="G1331" s="10">
        <v>45323</v>
      </c>
      <c r="H1331" s="11">
        <v>10</v>
      </c>
      <c r="I1331" s="20" t="s">
        <v>238</v>
      </c>
      <c r="J1331" s="11" t="s">
        <v>240</v>
      </c>
      <c r="K1331" s="11" t="s">
        <v>4263</v>
      </c>
      <c r="L1331" s="11">
        <v>2</v>
      </c>
    </row>
    <row r="1332" spans="1:12">
      <c r="A1332" s="11" t="s">
        <v>2414</v>
      </c>
      <c r="D1332" s="11" t="s">
        <v>239</v>
      </c>
      <c r="E1332" s="19" t="s">
        <v>2643</v>
      </c>
      <c r="F1332" s="10">
        <v>42036</v>
      </c>
      <c r="G1332" s="10">
        <v>45323</v>
      </c>
      <c r="H1332" s="11">
        <v>10</v>
      </c>
      <c r="I1332" s="20" t="s">
        <v>238</v>
      </c>
      <c r="J1332" s="11" t="s">
        <v>240</v>
      </c>
      <c r="K1332" s="11" t="s">
        <v>4263</v>
      </c>
      <c r="L1332" s="11">
        <v>2</v>
      </c>
    </row>
    <row r="1333" spans="1:12">
      <c r="A1333" s="11" t="s">
        <v>2415</v>
      </c>
      <c r="D1333" s="11" t="s">
        <v>239</v>
      </c>
      <c r="E1333" s="19" t="s">
        <v>2644</v>
      </c>
      <c r="F1333" s="10">
        <v>42036</v>
      </c>
      <c r="G1333" s="10">
        <v>45323</v>
      </c>
      <c r="H1333" s="11">
        <v>10</v>
      </c>
      <c r="I1333" s="20" t="s">
        <v>238</v>
      </c>
      <c r="J1333" s="11" t="s">
        <v>240</v>
      </c>
      <c r="K1333" s="11" t="s">
        <v>4263</v>
      </c>
      <c r="L1333" s="11">
        <v>2</v>
      </c>
    </row>
    <row r="1334" spans="1:12">
      <c r="A1334" s="11" t="s">
        <v>2416</v>
      </c>
      <c r="D1334" s="11" t="s">
        <v>239</v>
      </c>
      <c r="E1334" s="19" t="s">
        <v>2645</v>
      </c>
      <c r="F1334" s="10">
        <v>42036</v>
      </c>
      <c r="G1334" s="10">
        <v>45323</v>
      </c>
      <c r="H1334" s="11">
        <v>10</v>
      </c>
      <c r="I1334" s="20" t="s">
        <v>238</v>
      </c>
      <c r="J1334" s="11" t="s">
        <v>240</v>
      </c>
      <c r="K1334" s="11" t="s">
        <v>4263</v>
      </c>
      <c r="L1334" s="11">
        <v>2</v>
      </c>
    </row>
    <row r="1335" spans="1:12">
      <c r="A1335" s="11" t="s">
        <v>2417</v>
      </c>
      <c r="D1335" s="11" t="s">
        <v>239</v>
      </c>
      <c r="E1335" s="19" t="s">
        <v>2646</v>
      </c>
      <c r="F1335" s="10">
        <v>42036</v>
      </c>
      <c r="G1335" s="10">
        <v>45323</v>
      </c>
      <c r="H1335" s="11">
        <v>10</v>
      </c>
      <c r="I1335" s="20" t="s">
        <v>238</v>
      </c>
      <c r="J1335" s="11" t="s">
        <v>240</v>
      </c>
      <c r="K1335" s="11" t="s">
        <v>4263</v>
      </c>
      <c r="L1335" s="11">
        <v>2</v>
      </c>
    </row>
    <row r="1336" spans="1:12">
      <c r="A1336" s="11" t="s">
        <v>2418</v>
      </c>
      <c r="D1336" s="11" t="s">
        <v>239</v>
      </c>
      <c r="E1336" s="19" t="s">
        <v>2647</v>
      </c>
      <c r="F1336" s="10">
        <v>42036</v>
      </c>
      <c r="G1336" s="10">
        <v>45323</v>
      </c>
      <c r="H1336" s="11">
        <v>10</v>
      </c>
      <c r="I1336" s="20" t="s">
        <v>238</v>
      </c>
      <c r="J1336" s="11" t="s">
        <v>240</v>
      </c>
      <c r="K1336" s="11" t="s">
        <v>4263</v>
      </c>
      <c r="L1336" s="11">
        <v>2</v>
      </c>
    </row>
    <row r="1337" spans="1:12">
      <c r="A1337" s="11" t="s">
        <v>2419</v>
      </c>
      <c r="D1337" s="11" t="s">
        <v>239</v>
      </c>
      <c r="E1337" s="19" t="s">
        <v>2648</v>
      </c>
      <c r="F1337" s="10">
        <v>42036</v>
      </c>
      <c r="G1337" s="10">
        <v>45323</v>
      </c>
      <c r="H1337" s="11">
        <v>10</v>
      </c>
      <c r="I1337" s="20" t="s">
        <v>238</v>
      </c>
      <c r="J1337" s="11" t="s">
        <v>240</v>
      </c>
      <c r="K1337" s="11" t="s">
        <v>4263</v>
      </c>
      <c r="L1337" s="11">
        <v>2</v>
      </c>
    </row>
    <row r="1338" spans="1:12">
      <c r="A1338" s="11" t="s">
        <v>2420</v>
      </c>
      <c r="D1338" s="11" t="s">
        <v>239</v>
      </c>
      <c r="E1338" s="19" t="s">
        <v>2649</v>
      </c>
      <c r="F1338" s="10">
        <v>42036</v>
      </c>
      <c r="G1338" s="10">
        <v>45323</v>
      </c>
      <c r="H1338" s="11">
        <v>10</v>
      </c>
      <c r="I1338" s="20" t="s">
        <v>238</v>
      </c>
      <c r="J1338" s="11" t="s">
        <v>240</v>
      </c>
      <c r="K1338" s="11" t="s">
        <v>4263</v>
      </c>
      <c r="L1338" s="11">
        <v>2</v>
      </c>
    </row>
    <row r="1339" spans="1:12">
      <c r="A1339" s="11" t="s">
        <v>2421</v>
      </c>
      <c r="D1339" s="11" t="s">
        <v>239</v>
      </c>
      <c r="E1339" s="19" t="s">
        <v>2650</v>
      </c>
      <c r="F1339" s="10">
        <v>42036</v>
      </c>
      <c r="G1339" s="10">
        <v>45323</v>
      </c>
      <c r="H1339" s="11">
        <v>10</v>
      </c>
      <c r="I1339" s="20" t="s">
        <v>238</v>
      </c>
      <c r="J1339" s="11" t="s">
        <v>240</v>
      </c>
      <c r="K1339" s="11" t="s">
        <v>4263</v>
      </c>
      <c r="L1339" s="11">
        <v>2</v>
      </c>
    </row>
    <row r="1340" spans="1:12">
      <c r="A1340" s="11" t="s">
        <v>2422</v>
      </c>
      <c r="D1340" s="11" t="s">
        <v>239</v>
      </c>
      <c r="E1340" s="19" t="s">
        <v>2651</v>
      </c>
      <c r="F1340" s="10">
        <v>42036</v>
      </c>
      <c r="G1340" s="10">
        <v>45323</v>
      </c>
      <c r="H1340" s="11">
        <v>10</v>
      </c>
      <c r="I1340" s="20" t="s">
        <v>238</v>
      </c>
      <c r="J1340" s="11" t="s">
        <v>240</v>
      </c>
      <c r="K1340" s="11" t="s">
        <v>4263</v>
      </c>
      <c r="L1340" s="11">
        <v>2</v>
      </c>
    </row>
    <row r="1341" spans="1:12">
      <c r="A1341" s="11" t="s">
        <v>2423</v>
      </c>
      <c r="D1341" s="11" t="s">
        <v>239</v>
      </c>
      <c r="E1341" s="19" t="s">
        <v>2652</v>
      </c>
      <c r="F1341" s="10">
        <v>42036</v>
      </c>
      <c r="G1341" s="10">
        <v>45323</v>
      </c>
      <c r="H1341" s="11">
        <v>10</v>
      </c>
      <c r="I1341" s="20" t="s">
        <v>238</v>
      </c>
      <c r="J1341" s="11" t="s">
        <v>240</v>
      </c>
      <c r="K1341" s="11" t="s">
        <v>4263</v>
      </c>
      <c r="L1341" s="11">
        <v>2</v>
      </c>
    </row>
    <row r="1342" spans="1:12">
      <c r="A1342" s="11" t="s">
        <v>2424</v>
      </c>
      <c r="D1342" s="11" t="s">
        <v>239</v>
      </c>
      <c r="E1342" s="19" t="s">
        <v>2653</v>
      </c>
      <c r="F1342" s="10">
        <v>42036</v>
      </c>
      <c r="G1342" s="10">
        <v>45323</v>
      </c>
      <c r="H1342" s="11">
        <v>10</v>
      </c>
      <c r="I1342" s="20" t="s">
        <v>238</v>
      </c>
      <c r="J1342" s="11" t="s">
        <v>240</v>
      </c>
      <c r="K1342" s="11" t="s">
        <v>4263</v>
      </c>
      <c r="L1342" s="11">
        <v>2</v>
      </c>
    </row>
    <row r="1343" spans="1:12">
      <c r="A1343" s="11" t="s">
        <v>2425</v>
      </c>
      <c r="D1343" s="11" t="s">
        <v>239</v>
      </c>
      <c r="E1343" s="19" t="s">
        <v>2654</v>
      </c>
      <c r="F1343" s="10">
        <v>42036</v>
      </c>
      <c r="G1343" s="10">
        <v>45323</v>
      </c>
      <c r="H1343" s="11">
        <v>10</v>
      </c>
      <c r="I1343" s="20" t="s">
        <v>238</v>
      </c>
      <c r="J1343" s="11" t="s">
        <v>240</v>
      </c>
      <c r="K1343" s="11" t="s">
        <v>4263</v>
      </c>
      <c r="L1343" s="11">
        <v>2</v>
      </c>
    </row>
    <row r="1344" spans="1:12">
      <c r="A1344" s="11" t="s">
        <v>2426</v>
      </c>
      <c r="D1344" s="11" t="s">
        <v>239</v>
      </c>
      <c r="E1344" s="19" t="s">
        <v>2655</v>
      </c>
      <c r="F1344" s="10">
        <v>42036</v>
      </c>
      <c r="G1344" s="10">
        <v>45323</v>
      </c>
      <c r="H1344" s="11">
        <v>10</v>
      </c>
      <c r="I1344" s="20" t="s">
        <v>238</v>
      </c>
      <c r="J1344" s="11" t="s">
        <v>240</v>
      </c>
      <c r="K1344" s="11" t="s">
        <v>4263</v>
      </c>
      <c r="L1344" s="11">
        <v>2</v>
      </c>
    </row>
    <row r="1345" spans="1:12">
      <c r="A1345" s="11" t="s">
        <v>2427</v>
      </c>
      <c r="D1345" s="11" t="s">
        <v>239</v>
      </c>
      <c r="E1345" s="19" t="s">
        <v>2656</v>
      </c>
      <c r="F1345" s="10">
        <v>42036</v>
      </c>
      <c r="G1345" s="10">
        <v>45323</v>
      </c>
      <c r="H1345" s="11">
        <v>10</v>
      </c>
      <c r="I1345" s="20" t="s">
        <v>238</v>
      </c>
      <c r="J1345" s="11" t="s">
        <v>240</v>
      </c>
      <c r="K1345" s="11" t="s">
        <v>4263</v>
      </c>
      <c r="L1345" s="11">
        <v>2</v>
      </c>
    </row>
    <row r="1346" spans="1:12">
      <c r="A1346" s="11" t="s">
        <v>2428</v>
      </c>
      <c r="D1346" s="11" t="s">
        <v>239</v>
      </c>
      <c r="E1346" s="19" t="s">
        <v>2657</v>
      </c>
      <c r="F1346" s="10">
        <v>42036</v>
      </c>
      <c r="G1346" s="10">
        <v>45323</v>
      </c>
      <c r="H1346" s="11">
        <v>10</v>
      </c>
      <c r="I1346" s="20" t="s">
        <v>238</v>
      </c>
      <c r="J1346" s="11" t="s">
        <v>240</v>
      </c>
      <c r="K1346" s="11" t="s">
        <v>4263</v>
      </c>
      <c r="L1346" s="11">
        <v>2</v>
      </c>
    </row>
    <row r="1347" spans="1:12">
      <c r="A1347" s="11" t="s">
        <v>2429</v>
      </c>
      <c r="D1347" s="11" t="s">
        <v>239</v>
      </c>
      <c r="E1347" s="19" t="s">
        <v>2658</v>
      </c>
      <c r="F1347" s="10">
        <v>42036</v>
      </c>
      <c r="G1347" s="10">
        <v>45323</v>
      </c>
      <c r="H1347" s="11">
        <v>10</v>
      </c>
      <c r="I1347" s="20" t="s">
        <v>238</v>
      </c>
      <c r="J1347" s="11" t="s">
        <v>240</v>
      </c>
      <c r="K1347" s="11" t="s">
        <v>4263</v>
      </c>
      <c r="L1347" s="11">
        <v>2</v>
      </c>
    </row>
    <row r="1348" spans="1:12">
      <c r="A1348" s="11" t="s">
        <v>2430</v>
      </c>
      <c r="D1348" s="11" t="s">
        <v>239</v>
      </c>
      <c r="E1348" s="19" t="s">
        <v>2659</v>
      </c>
      <c r="F1348" s="10">
        <v>42036</v>
      </c>
      <c r="G1348" s="10">
        <v>45323</v>
      </c>
      <c r="H1348" s="11">
        <v>10</v>
      </c>
      <c r="I1348" s="20" t="s">
        <v>238</v>
      </c>
      <c r="J1348" s="11" t="s">
        <v>240</v>
      </c>
      <c r="K1348" s="11" t="s">
        <v>4263</v>
      </c>
      <c r="L1348" s="11">
        <v>2</v>
      </c>
    </row>
    <row r="1349" spans="1:12">
      <c r="A1349" s="11" t="s">
        <v>2431</v>
      </c>
      <c r="D1349" s="11" t="s">
        <v>239</v>
      </c>
      <c r="E1349" s="19" t="s">
        <v>2660</v>
      </c>
      <c r="F1349" s="10">
        <v>42036</v>
      </c>
      <c r="G1349" s="10">
        <v>45323</v>
      </c>
      <c r="H1349" s="11">
        <v>10</v>
      </c>
      <c r="I1349" s="20" t="s">
        <v>238</v>
      </c>
      <c r="J1349" s="11" t="s">
        <v>240</v>
      </c>
      <c r="K1349" s="11" t="s">
        <v>4263</v>
      </c>
      <c r="L1349" s="11">
        <v>2</v>
      </c>
    </row>
    <row r="1350" spans="1:12">
      <c r="A1350" s="11" t="s">
        <v>2432</v>
      </c>
      <c r="D1350" s="11" t="s">
        <v>239</v>
      </c>
      <c r="E1350" s="19" t="s">
        <v>2661</v>
      </c>
      <c r="F1350" s="10">
        <v>42036</v>
      </c>
      <c r="G1350" s="10">
        <v>45323</v>
      </c>
      <c r="H1350" s="11">
        <v>10</v>
      </c>
      <c r="I1350" s="20" t="s">
        <v>238</v>
      </c>
      <c r="J1350" s="11" t="s">
        <v>240</v>
      </c>
      <c r="K1350" s="11" t="s">
        <v>4263</v>
      </c>
      <c r="L1350" s="11">
        <v>2</v>
      </c>
    </row>
    <row r="1351" spans="1:12">
      <c r="A1351" s="11" t="s">
        <v>2433</v>
      </c>
      <c r="D1351" s="11" t="s">
        <v>239</v>
      </c>
      <c r="E1351" s="19" t="s">
        <v>2662</v>
      </c>
      <c r="F1351" s="10">
        <v>42036</v>
      </c>
      <c r="G1351" s="10">
        <v>45323</v>
      </c>
      <c r="H1351" s="11">
        <v>10</v>
      </c>
      <c r="I1351" s="20" t="s">
        <v>238</v>
      </c>
      <c r="J1351" s="11" t="s">
        <v>240</v>
      </c>
      <c r="K1351" s="11" t="s">
        <v>4263</v>
      </c>
      <c r="L1351" s="11">
        <v>2</v>
      </c>
    </row>
    <row r="1352" spans="1:12">
      <c r="A1352" s="11" t="s">
        <v>2434</v>
      </c>
      <c r="D1352" s="11" t="s">
        <v>239</v>
      </c>
      <c r="E1352" s="19" t="s">
        <v>2663</v>
      </c>
      <c r="F1352" s="10">
        <v>42036</v>
      </c>
      <c r="G1352" s="10">
        <v>45323</v>
      </c>
      <c r="H1352" s="11">
        <v>10</v>
      </c>
      <c r="I1352" s="20" t="s">
        <v>238</v>
      </c>
      <c r="J1352" s="11" t="s">
        <v>240</v>
      </c>
      <c r="K1352" s="11" t="s">
        <v>4263</v>
      </c>
      <c r="L1352" s="11">
        <v>2</v>
      </c>
    </row>
    <row r="1353" spans="1:12">
      <c r="A1353" s="11" t="s">
        <v>2435</v>
      </c>
      <c r="D1353" s="11" t="s">
        <v>239</v>
      </c>
      <c r="E1353" s="19" t="s">
        <v>2664</v>
      </c>
      <c r="F1353" s="10">
        <v>42036</v>
      </c>
      <c r="G1353" s="10">
        <v>45323</v>
      </c>
      <c r="H1353" s="11">
        <v>10</v>
      </c>
      <c r="I1353" s="20" t="s">
        <v>238</v>
      </c>
      <c r="J1353" s="11" t="s">
        <v>240</v>
      </c>
      <c r="K1353" s="11" t="s">
        <v>4263</v>
      </c>
      <c r="L1353" s="11">
        <v>2</v>
      </c>
    </row>
    <row r="1354" spans="1:12">
      <c r="A1354" s="11" t="s">
        <v>2436</v>
      </c>
      <c r="D1354" s="11" t="s">
        <v>239</v>
      </c>
      <c r="E1354" s="19" t="s">
        <v>2665</v>
      </c>
      <c r="F1354" s="10">
        <v>42036</v>
      </c>
      <c r="G1354" s="10">
        <v>45323</v>
      </c>
      <c r="H1354" s="11">
        <v>10</v>
      </c>
      <c r="I1354" s="20" t="s">
        <v>238</v>
      </c>
      <c r="J1354" s="11" t="s">
        <v>240</v>
      </c>
      <c r="K1354" s="11" t="s">
        <v>4263</v>
      </c>
      <c r="L1354" s="11">
        <v>2</v>
      </c>
    </row>
    <row r="1355" spans="1:12">
      <c r="A1355" s="11" t="s">
        <v>2437</v>
      </c>
      <c r="D1355" s="11" t="s">
        <v>239</v>
      </c>
      <c r="E1355" s="19" t="s">
        <v>2666</v>
      </c>
      <c r="F1355" s="10">
        <v>42036</v>
      </c>
      <c r="G1355" s="10">
        <v>45323</v>
      </c>
      <c r="H1355" s="11">
        <v>10</v>
      </c>
      <c r="I1355" s="20" t="s">
        <v>238</v>
      </c>
      <c r="J1355" s="11" t="s">
        <v>240</v>
      </c>
      <c r="K1355" s="11" t="s">
        <v>4263</v>
      </c>
      <c r="L1355" s="11">
        <v>2</v>
      </c>
    </row>
    <row r="1356" spans="1:12">
      <c r="A1356" s="11" t="s">
        <v>2438</v>
      </c>
      <c r="D1356" s="11" t="s">
        <v>239</v>
      </c>
      <c r="E1356" s="19" t="s">
        <v>2667</v>
      </c>
      <c r="F1356" s="10">
        <v>42036</v>
      </c>
      <c r="G1356" s="10">
        <v>45323</v>
      </c>
      <c r="H1356" s="11">
        <v>10</v>
      </c>
      <c r="I1356" s="20" t="s">
        <v>238</v>
      </c>
      <c r="J1356" s="11" t="s">
        <v>240</v>
      </c>
      <c r="K1356" s="11" t="s">
        <v>4263</v>
      </c>
      <c r="L1356" s="11">
        <v>2</v>
      </c>
    </row>
    <row r="1357" spans="1:12">
      <c r="A1357" s="11" t="s">
        <v>2439</v>
      </c>
      <c r="D1357" s="11" t="s">
        <v>239</v>
      </c>
      <c r="E1357" s="19" t="s">
        <v>2668</v>
      </c>
      <c r="F1357" s="10">
        <v>42036</v>
      </c>
      <c r="G1357" s="10">
        <v>45323</v>
      </c>
      <c r="H1357" s="11">
        <v>10</v>
      </c>
      <c r="I1357" s="20" t="s">
        <v>238</v>
      </c>
      <c r="J1357" s="11" t="s">
        <v>240</v>
      </c>
      <c r="K1357" s="11" t="s">
        <v>4263</v>
      </c>
      <c r="L1357" s="11">
        <v>2</v>
      </c>
    </row>
    <row r="1358" spans="1:12">
      <c r="A1358" s="11" t="s">
        <v>2440</v>
      </c>
      <c r="D1358" s="11" t="s">
        <v>239</v>
      </c>
      <c r="E1358" s="19" t="s">
        <v>2669</v>
      </c>
      <c r="F1358" s="10">
        <v>42036</v>
      </c>
      <c r="G1358" s="10">
        <v>45323</v>
      </c>
      <c r="H1358" s="11">
        <v>10</v>
      </c>
      <c r="I1358" s="20" t="s">
        <v>238</v>
      </c>
      <c r="J1358" s="11" t="s">
        <v>240</v>
      </c>
      <c r="K1358" s="11" t="s">
        <v>4263</v>
      </c>
      <c r="L1358" s="11">
        <v>2</v>
      </c>
    </row>
    <row r="1359" spans="1:12">
      <c r="A1359" s="11" t="s">
        <v>2441</v>
      </c>
      <c r="D1359" s="11" t="s">
        <v>239</v>
      </c>
      <c r="E1359" s="19" t="s">
        <v>2670</v>
      </c>
      <c r="F1359" s="10">
        <v>42036</v>
      </c>
      <c r="G1359" s="10">
        <v>45323</v>
      </c>
      <c r="H1359" s="11">
        <v>10</v>
      </c>
      <c r="I1359" s="20" t="s">
        <v>238</v>
      </c>
      <c r="J1359" s="11" t="s">
        <v>240</v>
      </c>
      <c r="K1359" s="11" t="s">
        <v>4263</v>
      </c>
      <c r="L1359" s="11">
        <v>2</v>
      </c>
    </row>
    <row r="1360" spans="1:12">
      <c r="A1360" s="11" t="s">
        <v>2442</v>
      </c>
      <c r="D1360" s="11" t="s">
        <v>239</v>
      </c>
      <c r="E1360" s="19" t="s">
        <v>2671</v>
      </c>
      <c r="F1360" s="10">
        <v>42036</v>
      </c>
      <c r="G1360" s="10">
        <v>45323</v>
      </c>
      <c r="H1360" s="11">
        <v>10</v>
      </c>
      <c r="I1360" s="20" t="s">
        <v>238</v>
      </c>
      <c r="J1360" s="11" t="s">
        <v>240</v>
      </c>
      <c r="K1360" s="11" t="s">
        <v>4263</v>
      </c>
      <c r="L1360" s="11">
        <v>2</v>
      </c>
    </row>
    <row r="1361" spans="1:12">
      <c r="A1361" s="11" t="s">
        <v>2443</v>
      </c>
      <c r="D1361" s="11" t="s">
        <v>239</v>
      </c>
      <c r="E1361" s="19" t="s">
        <v>2672</v>
      </c>
      <c r="F1361" s="10">
        <v>42036</v>
      </c>
      <c r="G1361" s="10">
        <v>45323</v>
      </c>
      <c r="H1361" s="11">
        <v>10</v>
      </c>
      <c r="I1361" s="20" t="s">
        <v>238</v>
      </c>
      <c r="J1361" s="11" t="s">
        <v>240</v>
      </c>
      <c r="K1361" s="11" t="s">
        <v>4263</v>
      </c>
      <c r="L1361" s="11">
        <v>2</v>
      </c>
    </row>
    <row r="1362" spans="1:12">
      <c r="A1362" s="11" t="s">
        <v>2444</v>
      </c>
      <c r="D1362" s="11" t="s">
        <v>239</v>
      </c>
      <c r="E1362" s="19" t="s">
        <v>2673</v>
      </c>
      <c r="F1362" s="10">
        <v>42036</v>
      </c>
      <c r="G1362" s="10">
        <v>45323</v>
      </c>
      <c r="H1362" s="11">
        <v>10</v>
      </c>
      <c r="I1362" s="20" t="s">
        <v>238</v>
      </c>
      <c r="J1362" s="11" t="s">
        <v>240</v>
      </c>
      <c r="K1362" s="11" t="s">
        <v>4263</v>
      </c>
      <c r="L1362" s="11">
        <v>2</v>
      </c>
    </row>
    <row r="1363" spans="1:12">
      <c r="A1363" s="11" t="s">
        <v>2445</v>
      </c>
      <c r="D1363" s="11" t="s">
        <v>239</v>
      </c>
      <c r="E1363" s="19" t="s">
        <v>2674</v>
      </c>
      <c r="F1363" s="10">
        <v>42036</v>
      </c>
      <c r="G1363" s="10">
        <v>45323</v>
      </c>
      <c r="H1363" s="11">
        <v>10</v>
      </c>
      <c r="I1363" s="20" t="s">
        <v>238</v>
      </c>
      <c r="J1363" s="11" t="s">
        <v>240</v>
      </c>
      <c r="K1363" s="11" t="s">
        <v>4263</v>
      </c>
      <c r="L1363" s="11">
        <v>2</v>
      </c>
    </row>
    <row r="1364" spans="1:12">
      <c r="A1364" s="11" t="s">
        <v>2446</v>
      </c>
      <c r="D1364" s="11" t="s">
        <v>239</v>
      </c>
      <c r="E1364" s="19" t="s">
        <v>2675</v>
      </c>
      <c r="F1364" s="10">
        <v>42036</v>
      </c>
      <c r="G1364" s="10">
        <v>45323</v>
      </c>
      <c r="H1364" s="11">
        <v>10</v>
      </c>
      <c r="I1364" s="20" t="s">
        <v>238</v>
      </c>
      <c r="J1364" s="11" t="s">
        <v>240</v>
      </c>
      <c r="K1364" s="11" t="s">
        <v>4263</v>
      </c>
      <c r="L1364" s="11">
        <v>2</v>
      </c>
    </row>
    <row r="1365" spans="1:12">
      <c r="A1365" s="11" t="s">
        <v>2447</v>
      </c>
      <c r="D1365" s="11" t="s">
        <v>239</v>
      </c>
      <c r="E1365" s="19" t="s">
        <v>2676</v>
      </c>
      <c r="F1365" s="10">
        <v>42036</v>
      </c>
      <c r="G1365" s="10">
        <v>45323</v>
      </c>
      <c r="H1365" s="11">
        <v>10</v>
      </c>
      <c r="I1365" s="20" t="s">
        <v>238</v>
      </c>
      <c r="J1365" s="11" t="s">
        <v>240</v>
      </c>
      <c r="K1365" s="11" t="s">
        <v>4263</v>
      </c>
      <c r="L1365" s="11">
        <v>2</v>
      </c>
    </row>
    <row r="1366" spans="1:12">
      <c r="A1366" s="11" t="s">
        <v>2448</v>
      </c>
      <c r="D1366" s="11" t="s">
        <v>239</v>
      </c>
      <c r="E1366" s="19" t="s">
        <v>2677</v>
      </c>
      <c r="F1366" s="10">
        <v>42036</v>
      </c>
      <c r="G1366" s="10">
        <v>45323</v>
      </c>
      <c r="H1366" s="11">
        <v>10</v>
      </c>
      <c r="I1366" s="20" t="s">
        <v>238</v>
      </c>
      <c r="J1366" s="11" t="s">
        <v>240</v>
      </c>
      <c r="K1366" s="11" t="s">
        <v>4263</v>
      </c>
      <c r="L1366" s="11">
        <v>2</v>
      </c>
    </row>
    <row r="1367" spans="1:12">
      <c r="A1367" s="11" t="s">
        <v>2449</v>
      </c>
      <c r="D1367" s="11" t="s">
        <v>239</v>
      </c>
      <c r="E1367" s="19" t="s">
        <v>2678</v>
      </c>
      <c r="F1367" s="10">
        <v>42036</v>
      </c>
      <c r="G1367" s="10">
        <v>45323</v>
      </c>
      <c r="H1367" s="11">
        <v>10</v>
      </c>
      <c r="I1367" s="20" t="s">
        <v>238</v>
      </c>
      <c r="J1367" s="11" t="s">
        <v>240</v>
      </c>
      <c r="K1367" s="11" t="s">
        <v>4263</v>
      </c>
      <c r="L1367" s="11">
        <v>2</v>
      </c>
    </row>
    <row r="1368" spans="1:12">
      <c r="A1368" s="11" t="s">
        <v>2450</v>
      </c>
      <c r="D1368" s="11" t="s">
        <v>239</v>
      </c>
      <c r="E1368" s="19" t="s">
        <v>2679</v>
      </c>
      <c r="F1368" s="10">
        <v>42036</v>
      </c>
      <c r="G1368" s="10">
        <v>45323</v>
      </c>
      <c r="H1368" s="11">
        <v>10</v>
      </c>
      <c r="I1368" s="20" t="s">
        <v>238</v>
      </c>
      <c r="J1368" s="11" t="s">
        <v>240</v>
      </c>
      <c r="K1368" s="11" t="s">
        <v>4263</v>
      </c>
      <c r="L1368" s="11">
        <v>2</v>
      </c>
    </row>
    <row r="1369" spans="1:12">
      <c r="A1369" s="11" t="s">
        <v>2451</v>
      </c>
      <c r="D1369" s="11" t="s">
        <v>239</v>
      </c>
      <c r="E1369" s="19" t="s">
        <v>2680</v>
      </c>
      <c r="F1369" s="10">
        <v>42036</v>
      </c>
      <c r="G1369" s="10">
        <v>45323</v>
      </c>
      <c r="H1369" s="11">
        <v>10</v>
      </c>
      <c r="I1369" s="20" t="s">
        <v>238</v>
      </c>
      <c r="J1369" s="11" t="s">
        <v>240</v>
      </c>
      <c r="K1369" s="11" t="s">
        <v>4263</v>
      </c>
      <c r="L1369" s="11">
        <v>2</v>
      </c>
    </row>
    <row r="1370" spans="1:12">
      <c r="A1370" s="11" t="s">
        <v>2452</v>
      </c>
      <c r="D1370" s="11" t="s">
        <v>239</v>
      </c>
      <c r="E1370" s="19" t="s">
        <v>2681</v>
      </c>
      <c r="F1370" s="10">
        <v>42036</v>
      </c>
      <c r="G1370" s="10">
        <v>45323</v>
      </c>
      <c r="H1370" s="11">
        <v>10</v>
      </c>
      <c r="I1370" s="20" t="s">
        <v>238</v>
      </c>
      <c r="J1370" s="11" t="s">
        <v>240</v>
      </c>
      <c r="K1370" s="11" t="s">
        <v>4263</v>
      </c>
      <c r="L1370" s="11">
        <v>2</v>
      </c>
    </row>
    <row r="1371" spans="1:12">
      <c r="A1371" s="11" t="s">
        <v>2453</v>
      </c>
      <c r="D1371" s="11" t="s">
        <v>239</v>
      </c>
      <c r="E1371" s="19" t="s">
        <v>2682</v>
      </c>
      <c r="F1371" s="10">
        <v>42036</v>
      </c>
      <c r="G1371" s="10">
        <v>45323</v>
      </c>
      <c r="H1371" s="11">
        <v>10</v>
      </c>
      <c r="I1371" s="20" t="s">
        <v>238</v>
      </c>
      <c r="J1371" s="11" t="s">
        <v>240</v>
      </c>
      <c r="K1371" s="11" t="s">
        <v>4263</v>
      </c>
      <c r="L1371" s="11">
        <v>2</v>
      </c>
    </row>
    <row r="1372" spans="1:12">
      <c r="A1372" s="11" t="s">
        <v>2454</v>
      </c>
      <c r="D1372" s="11" t="s">
        <v>239</v>
      </c>
      <c r="E1372" s="19" t="s">
        <v>2683</v>
      </c>
      <c r="F1372" s="10">
        <v>42036</v>
      </c>
      <c r="G1372" s="10">
        <v>45323</v>
      </c>
      <c r="H1372" s="11">
        <v>10</v>
      </c>
      <c r="I1372" s="20" t="s">
        <v>238</v>
      </c>
      <c r="J1372" s="11" t="s">
        <v>240</v>
      </c>
      <c r="K1372" s="11" t="s">
        <v>4263</v>
      </c>
      <c r="L1372" s="11">
        <v>2</v>
      </c>
    </row>
    <row r="1373" spans="1:12">
      <c r="A1373" s="11" t="s">
        <v>2455</v>
      </c>
      <c r="D1373" s="11" t="s">
        <v>239</v>
      </c>
      <c r="E1373" s="19" t="s">
        <v>2684</v>
      </c>
      <c r="F1373" s="10">
        <v>42036</v>
      </c>
      <c r="G1373" s="10">
        <v>45323</v>
      </c>
      <c r="H1373" s="11">
        <v>10</v>
      </c>
      <c r="I1373" s="20" t="s">
        <v>238</v>
      </c>
      <c r="J1373" s="11" t="s">
        <v>240</v>
      </c>
      <c r="K1373" s="11" t="s">
        <v>4263</v>
      </c>
      <c r="L1373" s="11">
        <v>2</v>
      </c>
    </row>
    <row r="1374" spans="1:12">
      <c r="A1374" s="11" t="s">
        <v>2456</v>
      </c>
      <c r="D1374" s="11" t="s">
        <v>239</v>
      </c>
      <c r="E1374" s="19" t="s">
        <v>2685</v>
      </c>
      <c r="F1374" s="10">
        <v>42036</v>
      </c>
      <c r="G1374" s="10">
        <v>45323</v>
      </c>
      <c r="H1374" s="11">
        <v>10</v>
      </c>
      <c r="I1374" s="20" t="s">
        <v>238</v>
      </c>
      <c r="J1374" s="11" t="s">
        <v>240</v>
      </c>
      <c r="K1374" s="11" t="s">
        <v>4263</v>
      </c>
      <c r="L1374" s="11">
        <v>2</v>
      </c>
    </row>
    <row r="1375" spans="1:12">
      <c r="A1375" s="11" t="s">
        <v>2457</v>
      </c>
      <c r="D1375" s="11" t="s">
        <v>239</v>
      </c>
      <c r="E1375" s="19" t="s">
        <v>2686</v>
      </c>
      <c r="F1375" s="10">
        <v>42036</v>
      </c>
      <c r="G1375" s="10">
        <v>45323</v>
      </c>
      <c r="H1375" s="11">
        <v>10</v>
      </c>
      <c r="I1375" s="20" t="s">
        <v>238</v>
      </c>
      <c r="J1375" s="11" t="s">
        <v>240</v>
      </c>
      <c r="K1375" s="11" t="s">
        <v>4263</v>
      </c>
      <c r="L1375" s="11">
        <v>2</v>
      </c>
    </row>
    <row r="1376" spans="1:12">
      <c r="A1376" s="11" t="s">
        <v>2458</v>
      </c>
      <c r="D1376" s="11" t="s">
        <v>239</v>
      </c>
      <c r="E1376" s="19" t="s">
        <v>2687</v>
      </c>
      <c r="F1376" s="10">
        <v>42036</v>
      </c>
      <c r="G1376" s="10">
        <v>45323</v>
      </c>
      <c r="H1376" s="11">
        <v>10</v>
      </c>
      <c r="I1376" s="20" t="s">
        <v>238</v>
      </c>
      <c r="J1376" s="11" t="s">
        <v>240</v>
      </c>
      <c r="K1376" s="11" t="s">
        <v>4263</v>
      </c>
      <c r="L1376" s="11">
        <v>2</v>
      </c>
    </row>
    <row r="1377" spans="1:12">
      <c r="A1377" s="11" t="s">
        <v>2459</v>
      </c>
      <c r="D1377" s="11" t="s">
        <v>239</v>
      </c>
      <c r="E1377" s="19" t="s">
        <v>2688</v>
      </c>
      <c r="F1377" s="10">
        <v>42036</v>
      </c>
      <c r="G1377" s="10">
        <v>45323</v>
      </c>
      <c r="H1377" s="11">
        <v>10</v>
      </c>
      <c r="I1377" s="20" t="s">
        <v>238</v>
      </c>
      <c r="J1377" s="11" t="s">
        <v>240</v>
      </c>
      <c r="K1377" s="11" t="s">
        <v>4263</v>
      </c>
      <c r="L1377" s="11">
        <v>2</v>
      </c>
    </row>
    <row r="1378" spans="1:12">
      <c r="A1378" s="11" t="s">
        <v>2460</v>
      </c>
      <c r="D1378" s="11" t="s">
        <v>239</v>
      </c>
      <c r="E1378" s="19" t="s">
        <v>2689</v>
      </c>
      <c r="F1378" s="10">
        <v>42036</v>
      </c>
      <c r="G1378" s="10">
        <v>45323</v>
      </c>
      <c r="H1378" s="11">
        <v>10</v>
      </c>
      <c r="I1378" s="20" t="s">
        <v>238</v>
      </c>
      <c r="J1378" s="11" t="s">
        <v>240</v>
      </c>
      <c r="K1378" s="11" t="s">
        <v>4263</v>
      </c>
      <c r="L1378" s="11">
        <v>2</v>
      </c>
    </row>
    <row r="1379" spans="1:12">
      <c r="A1379" s="11" t="s">
        <v>2461</v>
      </c>
      <c r="D1379" s="11" t="s">
        <v>239</v>
      </c>
      <c r="E1379" s="19" t="s">
        <v>2690</v>
      </c>
      <c r="F1379" s="10">
        <v>42036</v>
      </c>
      <c r="G1379" s="10">
        <v>45323</v>
      </c>
      <c r="H1379" s="11">
        <v>10</v>
      </c>
      <c r="I1379" s="20" t="s">
        <v>238</v>
      </c>
      <c r="J1379" s="11" t="s">
        <v>240</v>
      </c>
      <c r="K1379" s="11" t="s">
        <v>4263</v>
      </c>
      <c r="L1379" s="11">
        <v>2</v>
      </c>
    </row>
    <row r="1380" spans="1:12">
      <c r="A1380" s="11" t="s">
        <v>2462</v>
      </c>
      <c r="D1380" s="11" t="s">
        <v>239</v>
      </c>
      <c r="E1380" s="19" t="s">
        <v>2691</v>
      </c>
      <c r="F1380" s="10">
        <v>42036</v>
      </c>
      <c r="G1380" s="10">
        <v>45323</v>
      </c>
      <c r="H1380" s="11">
        <v>10</v>
      </c>
      <c r="I1380" s="20" t="s">
        <v>238</v>
      </c>
      <c r="J1380" s="11" t="s">
        <v>240</v>
      </c>
      <c r="K1380" s="11" t="s">
        <v>4263</v>
      </c>
      <c r="L1380" s="11">
        <v>2</v>
      </c>
    </row>
    <row r="1381" spans="1:12">
      <c r="A1381" s="11" t="s">
        <v>2463</v>
      </c>
      <c r="D1381" s="11" t="s">
        <v>239</v>
      </c>
      <c r="E1381" s="19" t="s">
        <v>2692</v>
      </c>
      <c r="F1381" s="10">
        <v>42036</v>
      </c>
      <c r="G1381" s="10">
        <v>45323</v>
      </c>
      <c r="H1381" s="11">
        <v>10</v>
      </c>
      <c r="I1381" s="20" t="s">
        <v>238</v>
      </c>
      <c r="J1381" s="11" t="s">
        <v>240</v>
      </c>
      <c r="K1381" s="11" t="s">
        <v>4263</v>
      </c>
      <c r="L1381" s="11">
        <v>2</v>
      </c>
    </row>
    <row r="1382" spans="1:12">
      <c r="A1382" s="11" t="s">
        <v>2464</v>
      </c>
      <c r="D1382" s="11" t="s">
        <v>239</v>
      </c>
      <c r="E1382" s="19" t="s">
        <v>2693</v>
      </c>
      <c r="F1382" s="10">
        <v>42036</v>
      </c>
      <c r="G1382" s="10">
        <v>45323</v>
      </c>
      <c r="H1382" s="11">
        <v>10</v>
      </c>
      <c r="I1382" s="20" t="s">
        <v>238</v>
      </c>
      <c r="J1382" s="11" t="s">
        <v>240</v>
      </c>
      <c r="K1382" s="11" t="s">
        <v>4263</v>
      </c>
      <c r="L1382" s="11">
        <v>2</v>
      </c>
    </row>
    <row r="1383" spans="1:12">
      <c r="A1383" s="11" t="s">
        <v>2465</v>
      </c>
      <c r="D1383" s="11" t="s">
        <v>239</v>
      </c>
      <c r="E1383" s="19" t="s">
        <v>2694</v>
      </c>
      <c r="F1383" s="10">
        <v>42036</v>
      </c>
      <c r="G1383" s="10">
        <v>45323</v>
      </c>
      <c r="H1383" s="11">
        <v>10</v>
      </c>
      <c r="I1383" s="20" t="s">
        <v>238</v>
      </c>
      <c r="J1383" s="11" t="s">
        <v>240</v>
      </c>
      <c r="K1383" s="11" t="s">
        <v>4263</v>
      </c>
      <c r="L1383" s="11">
        <v>2</v>
      </c>
    </row>
    <row r="1384" spans="1:12">
      <c r="A1384" s="11" t="s">
        <v>2466</v>
      </c>
      <c r="D1384" s="11" t="s">
        <v>239</v>
      </c>
      <c r="E1384" s="19" t="s">
        <v>2695</v>
      </c>
      <c r="F1384" s="10">
        <v>42036</v>
      </c>
      <c r="G1384" s="10">
        <v>45323</v>
      </c>
      <c r="H1384" s="11">
        <v>10</v>
      </c>
      <c r="I1384" s="20" t="s">
        <v>238</v>
      </c>
      <c r="J1384" s="11" t="s">
        <v>240</v>
      </c>
      <c r="K1384" s="11" t="s">
        <v>4263</v>
      </c>
      <c r="L1384" s="11">
        <v>2</v>
      </c>
    </row>
    <row r="1385" spans="1:12">
      <c r="A1385" s="11" t="s">
        <v>2467</v>
      </c>
      <c r="D1385" s="11" t="s">
        <v>239</v>
      </c>
      <c r="E1385" s="19" t="s">
        <v>2696</v>
      </c>
      <c r="F1385" s="10">
        <v>42036</v>
      </c>
      <c r="G1385" s="10">
        <v>45323</v>
      </c>
      <c r="H1385" s="11">
        <v>10</v>
      </c>
      <c r="I1385" s="20" t="s">
        <v>238</v>
      </c>
      <c r="J1385" s="11" t="s">
        <v>240</v>
      </c>
      <c r="K1385" s="11" t="s">
        <v>4263</v>
      </c>
      <c r="L1385" s="11">
        <v>2</v>
      </c>
    </row>
    <row r="1386" spans="1:12">
      <c r="A1386" s="11" t="s">
        <v>2468</v>
      </c>
      <c r="D1386" s="11" t="s">
        <v>239</v>
      </c>
      <c r="E1386" s="19" t="s">
        <v>2697</v>
      </c>
      <c r="F1386" s="10">
        <v>42036</v>
      </c>
      <c r="G1386" s="10">
        <v>45323</v>
      </c>
      <c r="H1386" s="11">
        <v>10</v>
      </c>
      <c r="I1386" s="20" t="s">
        <v>238</v>
      </c>
      <c r="J1386" s="11" t="s">
        <v>240</v>
      </c>
      <c r="K1386" s="11" t="s">
        <v>4263</v>
      </c>
      <c r="L1386" s="11">
        <v>2</v>
      </c>
    </row>
    <row r="1387" spans="1:12">
      <c r="A1387" s="11" t="s">
        <v>2469</v>
      </c>
      <c r="D1387" s="11" t="s">
        <v>239</v>
      </c>
      <c r="E1387" s="19" t="s">
        <v>2698</v>
      </c>
      <c r="F1387" s="10">
        <v>42036</v>
      </c>
      <c r="G1387" s="10">
        <v>45323</v>
      </c>
      <c r="H1387" s="11">
        <v>10</v>
      </c>
      <c r="I1387" s="20" t="s">
        <v>238</v>
      </c>
      <c r="J1387" s="11" t="s">
        <v>240</v>
      </c>
      <c r="K1387" s="11" t="s">
        <v>4263</v>
      </c>
      <c r="L1387" s="11">
        <v>2</v>
      </c>
    </row>
    <row r="1388" spans="1:12">
      <c r="A1388" s="11" t="s">
        <v>2470</v>
      </c>
      <c r="D1388" s="11" t="s">
        <v>239</v>
      </c>
      <c r="E1388" s="19" t="s">
        <v>2699</v>
      </c>
      <c r="F1388" s="10">
        <v>42036</v>
      </c>
      <c r="G1388" s="10">
        <v>45323</v>
      </c>
      <c r="H1388" s="11">
        <v>10</v>
      </c>
      <c r="I1388" s="20" t="s">
        <v>238</v>
      </c>
      <c r="J1388" s="11" t="s">
        <v>240</v>
      </c>
      <c r="K1388" s="11" t="s">
        <v>4263</v>
      </c>
      <c r="L1388" s="11">
        <v>2</v>
      </c>
    </row>
    <row r="1389" spans="1:12">
      <c r="A1389" s="11" t="s">
        <v>2471</v>
      </c>
      <c r="D1389" s="11" t="s">
        <v>239</v>
      </c>
      <c r="E1389" s="19" t="s">
        <v>2700</v>
      </c>
      <c r="F1389" s="10">
        <v>42036</v>
      </c>
      <c r="G1389" s="10">
        <v>45323</v>
      </c>
      <c r="H1389" s="11">
        <v>10</v>
      </c>
      <c r="I1389" s="20" t="s">
        <v>238</v>
      </c>
      <c r="J1389" s="11" t="s">
        <v>240</v>
      </c>
      <c r="K1389" s="11" t="s">
        <v>4263</v>
      </c>
      <c r="L1389" s="11">
        <v>2</v>
      </c>
    </row>
    <row r="1390" spans="1:12">
      <c r="A1390" s="11" t="s">
        <v>2472</v>
      </c>
      <c r="D1390" s="11" t="s">
        <v>239</v>
      </c>
      <c r="E1390" s="19" t="s">
        <v>2701</v>
      </c>
      <c r="F1390" s="10">
        <v>42036</v>
      </c>
      <c r="G1390" s="10">
        <v>45323</v>
      </c>
      <c r="H1390" s="11">
        <v>10</v>
      </c>
      <c r="I1390" s="20" t="s">
        <v>238</v>
      </c>
      <c r="J1390" s="11" t="s">
        <v>240</v>
      </c>
      <c r="K1390" s="11" t="s">
        <v>4263</v>
      </c>
      <c r="L1390" s="11">
        <v>2</v>
      </c>
    </row>
    <row r="1391" spans="1:12">
      <c r="A1391" s="11" t="s">
        <v>2473</v>
      </c>
      <c r="D1391" s="11" t="s">
        <v>239</v>
      </c>
      <c r="E1391" s="19" t="s">
        <v>2702</v>
      </c>
      <c r="F1391" s="10">
        <v>42036</v>
      </c>
      <c r="G1391" s="10">
        <v>45323</v>
      </c>
      <c r="H1391" s="11">
        <v>10</v>
      </c>
      <c r="I1391" s="20" t="s">
        <v>238</v>
      </c>
      <c r="J1391" s="11" t="s">
        <v>240</v>
      </c>
      <c r="K1391" s="11" t="s">
        <v>4263</v>
      </c>
      <c r="L1391" s="11">
        <v>2</v>
      </c>
    </row>
    <row r="1392" spans="1:12">
      <c r="A1392" s="11" t="s">
        <v>2474</v>
      </c>
      <c r="D1392" s="11" t="s">
        <v>239</v>
      </c>
      <c r="E1392" s="19" t="s">
        <v>2703</v>
      </c>
      <c r="F1392" s="10">
        <v>42036</v>
      </c>
      <c r="G1392" s="10">
        <v>45323</v>
      </c>
      <c r="H1392" s="11">
        <v>10</v>
      </c>
      <c r="I1392" s="20" t="s">
        <v>238</v>
      </c>
      <c r="J1392" s="11" t="s">
        <v>240</v>
      </c>
      <c r="K1392" s="11" t="s">
        <v>4263</v>
      </c>
      <c r="L1392" s="11">
        <v>2</v>
      </c>
    </row>
    <row r="1393" spans="1:12">
      <c r="A1393" s="11" t="s">
        <v>2475</v>
      </c>
      <c r="D1393" s="11" t="s">
        <v>239</v>
      </c>
      <c r="E1393" s="19" t="s">
        <v>2704</v>
      </c>
      <c r="F1393" s="10">
        <v>42036</v>
      </c>
      <c r="G1393" s="10">
        <v>45323</v>
      </c>
      <c r="H1393" s="11">
        <v>10</v>
      </c>
      <c r="I1393" s="20" t="s">
        <v>238</v>
      </c>
      <c r="J1393" s="11" t="s">
        <v>240</v>
      </c>
      <c r="K1393" s="11" t="s">
        <v>4263</v>
      </c>
      <c r="L1393" s="11">
        <v>2</v>
      </c>
    </row>
    <row r="1394" spans="1:12">
      <c r="A1394" s="11" t="s">
        <v>2476</v>
      </c>
      <c r="D1394" s="11" t="s">
        <v>239</v>
      </c>
      <c r="E1394" s="19" t="s">
        <v>2705</v>
      </c>
      <c r="F1394" s="10">
        <v>42036</v>
      </c>
      <c r="G1394" s="10">
        <v>45323</v>
      </c>
      <c r="H1394" s="11">
        <v>10</v>
      </c>
      <c r="I1394" s="20" t="s">
        <v>238</v>
      </c>
      <c r="J1394" s="11" t="s">
        <v>240</v>
      </c>
      <c r="K1394" s="11" t="s">
        <v>4263</v>
      </c>
      <c r="L1394" s="11">
        <v>2</v>
      </c>
    </row>
    <row r="1395" spans="1:12">
      <c r="A1395" s="11" t="s">
        <v>2477</v>
      </c>
      <c r="D1395" s="11" t="s">
        <v>239</v>
      </c>
      <c r="E1395" s="19" t="s">
        <v>2706</v>
      </c>
      <c r="F1395" s="10">
        <v>42036</v>
      </c>
      <c r="G1395" s="10">
        <v>45323</v>
      </c>
      <c r="H1395" s="11">
        <v>10</v>
      </c>
      <c r="I1395" s="20" t="s">
        <v>238</v>
      </c>
      <c r="J1395" s="11" t="s">
        <v>240</v>
      </c>
      <c r="K1395" s="11" t="s">
        <v>4263</v>
      </c>
      <c r="L1395" s="11">
        <v>2</v>
      </c>
    </row>
    <row r="1396" spans="1:12">
      <c r="A1396" s="11" t="s">
        <v>2478</v>
      </c>
      <c r="D1396" s="11" t="s">
        <v>239</v>
      </c>
      <c r="E1396" s="19" t="s">
        <v>2707</v>
      </c>
      <c r="F1396" s="10">
        <v>42036</v>
      </c>
      <c r="G1396" s="10">
        <v>45323</v>
      </c>
      <c r="H1396" s="11">
        <v>10</v>
      </c>
      <c r="I1396" s="20" t="s">
        <v>238</v>
      </c>
      <c r="J1396" s="11" t="s">
        <v>240</v>
      </c>
      <c r="K1396" s="11" t="s">
        <v>4263</v>
      </c>
      <c r="L1396" s="11">
        <v>2</v>
      </c>
    </row>
    <row r="1397" spans="1:12">
      <c r="A1397" s="11" t="s">
        <v>2479</v>
      </c>
      <c r="D1397" s="11" t="s">
        <v>239</v>
      </c>
      <c r="E1397" s="19" t="s">
        <v>2708</v>
      </c>
      <c r="F1397" s="10">
        <v>42036</v>
      </c>
      <c r="G1397" s="10">
        <v>45323</v>
      </c>
      <c r="H1397" s="11">
        <v>10</v>
      </c>
      <c r="I1397" s="20" t="s">
        <v>238</v>
      </c>
      <c r="J1397" s="11" t="s">
        <v>240</v>
      </c>
      <c r="K1397" s="11" t="s">
        <v>4263</v>
      </c>
      <c r="L1397" s="11">
        <v>2</v>
      </c>
    </row>
    <row r="1398" spans="1:12">
      <c r="A1398" s="11" t="s">
        <v>2480</v>
      </c>
      <c r="D1398" s="11" t="s">
        <v>239</v>
      </c>
      <c r="E1398" s="19" t="s">
        <v>2709</v>
      </c>
      <c r="F1398" s="10">
        <v>42036</v>
      </c>
      <c r="G1398" s="10">
        <v>45323</v>
      </c>
      <c r="H1398" s="11">
        <v>10</v>
      </c>
      <c r="I1398" s="20" t="s">
        <v>238</v>
      </c>
      <c r="J1398" s="11" t="s">
        <v>240</v>
      </c>
      <c r="K1398" s="11" t="s">
        <v>4263</v>
      </c>
      <c r="L1398" s="11">
        <v>2</v>
      </c>
    </row>
    <row r="1399" spans="1:12">
      <c r="A1399" s="11" t="s">
        <v>2481</v>
      </c>
      <c r="D1399" s="11" t="s">
        <v>239</v>
      </c>
      <c r="E1399" s="19" t="s">
        <v>2710</v>
      </c>
      <c r="F1399" s="10">
        <v>42036</v>
      </c>
      <c r="G1399" s="10">
        <v>45323</v>
      </c>
      <c r="H1399" s="11">
        <v>10</v>
      </c>
      <c r="I1399" s="20" t="s">
        <v>238</v>
      </c>
      <c r="J1399" s="11" t="s">
        <v>240</v>
      </c>
      <c r="K1399" s="11" t="s">
        <v>4263</v>
      </c>
      <c r="L1399" s="11">
        <v>2</v>
      </c>
    </row>
    <row r="1400" spans="1:12">
      <c r="A1400" s="11" t="s">
        <v>2482</v>
      </c>
      <c r="D1400" s="11" t="s">
        <v>239</v>
      </c>
      <c r="E1400" s="19" t="s">
        <v>2711</v>
      </c>
      <c r="F1400" s="10">
        <v>42036</v>
      </c>
      <c r="G1400" s="10">
        <v>45323</v>
      </c>
      <c r="H1400" s="11">
        <v>10</v>
      </c>
      <c r="I1400" s="20" t="s">
        <v>238</v>
      </c>
      <c r="J1400" s="11" t="s">
        <v>240</v>
      </c>
      <c r="K1400" s="11" t="s">
        <v>4263</v>
      </c>
      <c r="L1400" s="11">
        <v>2</v>
      </c>
    </row>
    <row r="1401" spans="1:12">
      <c r="A1401" s="11" t="s">
        <v>2483</v>
      </c>
      <c r="D1401" s="11" t="s">
        <v>239</v>
      </c>
      <c r="E1401" s="19" t="s">
        <v>2712</v>
      </c>
      <c r="F1401" s="10">
        <v>42036</v>
      </c>
      <c r="G1401" s="10">
        <v>45323</v>
      </c>
      <c r="H1401" s="11">
        <v>10</v>
      </c>
      <c r="I1401" s="20" t="s">
        <v>238</v>
      </c>
      <c r="J1401" s="11" t="s">
        <v>240</v>
      </c>
      <c r="K1401" s="11" t="s">
        <v>4263</v>
      </c>
      <c r="L1401" s="11">
        <v>2</v>
      </c>
    </row>
    <row r="1402" spans="1:12">
      <c r="A1402" s="11" t="s">
        <v>2484</v>
      </c>
      <c r="D1402" s="11" t="s">
        <v>239</v>
      </c>
      <c r="E1402" s="19" t="s">
        <v>2713</v>
      </c>
      <c r="F1402" s="10">
        <v>42036</v>
      </c>
      <c r="G1402" s="10">
        <v>45323</v>
      </c>
      <c r="H1402" s="11">
        <v>10</v>
      </c>
      <c r="I1402" s="20" t="s">
        <v>238</v>
      </c>
      <c r="J1402" s="11" t="s">
        <v>240</v>
      </c>
      <c r="K1402" s="11" t="s">
        <v>4263</v>
      </c>
      <c r="L1402" s="11">
        <v>2</v>
      </c>
    </row>
    <row r="1403" spans="1:12">
      <c r="A1403" s="11" t="s">
        <v>2485</v>
      </c>
      <c r="D1403" s="11" t="s">
        <v>239</v>
      </c>
      <c r="E1403" s="19" t="s">
        <v>2714</v>
      </c>
      <c r="F1403" s="10">
        <v>42036</v>
      </c>
      <c r="G1403" s="10">
        <v>45323</v>
      </c>
      <c r="H1403" s="11">
        <v>10</v>
      </c>
      <c r="I1403" s="20" t="s">
        <v>238</v>
      </c>
      <c r="J1403" s="11" t="s">
        <v>240</v>
      </c>
      <c r="K1403" s="11" t="s">
        <v>4263</v>
      </c>
      <c r="L1403" s="11">
        <v>2</v>
      </c>
    </row>
    <row r="1404" spans="1:12">
      <c r="A1404" s="11" t="s">
        <v>2486</v>
      </c>
      <c r="D1404" s="11" t="s">
        <v>239</v>
      </c>
      <c r="E1404" s="19" t="s">
        <v>2715</v>
      </c>
      <c r="F1404" s="10">
        <v>42036</v>
      </c>
      <c r="G1404" s="10">
        <v>45323</v>
      </c>
      <c r="H1404" s="11">
        <v>10</v>
      </c>
      <c r="I1404" s="20" t="s">
        <v>238</v>
      </c>
      <c r="J1404" s="11" t="s">
        <v>240</v>
      </c>
      <c r="K1404" s="11" t="s">
        <v>4263</v>
      </c>
      <c r="L1404" s="11">
        <v>2</v>
      </c>
    </row>
    <row r="1405" spans="1:12">
      <c r="A1405" s="11" t="s">
        <v>2487</v>
      </c>
      <c r="D1405" s="11" t="s">
        <v>239</v>
      </c>
      <c r="E1405" s="19" t="s">
        <v>2716</v>
      </c>
      <c r="F1405" s="10">
        <v>42036</v>
      </c>
      <c r="G1405" s="10">
        <v>45323</v>
      </c>
      <c r="H1405" s="11">
        <v>10</v>
      </c>
      <c r="I1405" s="20" t="s">
        <v>238</v>
      </c>
      <c r="J1405" s="11" t="s">
        <v>240</v>
      </c>
      <c r="K1405" s="11" t="s">
        <v>4263</v>
      </c>
      <c r="L1405" s="11">
        <v>2</v>
      </c>
    </row>
    <row r="1406" spans="1:12">
      <c r="A1406" s="11" t="s">
        <v>2488</v>
      </c>
      <c r="D1406" s="11" t="s">
        <v>239</v>
      </c>
      <c r="E1406" s="19" t="s">
        <v>2717</v>
      </c>
      <c r="F1406" s="10">
        <v>42036</v>
      </c>
      <c r="G1406" s="10">
        <v>45323</v>
      </c>
      <c r="H1406" s="11">
        <v>10</v>
      </c>
      <c r="I1406" s="20" t="s">
        <v>238</v>
      </c>
      <c r="J1406" s="11" t="s">
        <v>240</v>
      </c>
      <c r="K1406" s="11" t="s">
        <v>4263</v>
      </c>
      <c r="L1406" s="11">
        <v>2</v>
      </c>
    </row>
    <row r="1407" spans="1:12">
      <c r="A1407" s="11" t="s">
        <v>2489</v>
      </c>
      <c r="D1407" s="11" t="s">
        <v>239</v>
      </c>
      <c r="E1407" s="19" t="s">
        <v>2718</v>
      </c>
      <c r="F1407" s="10">
        <v>42036</v>
      </c>
      <c r="G1407" s="10">
        <v>45323</v>
      </c>
      <c r="H1407" s="11">
        <v>10</v>
      </c>
      <c r="I1407" s="20" t="s">
        <v>238</v>
      </c>
      <c r="J1407" s="11" t="s">
        <v>240</v>
      </c>
      <c r="K1407" s="11" t="s">
        <v>4263</v>
      </c>
      <c r="L1407" s="11">
        <v>2</v>
      </c>
    </row>
    <row r="1408" spans="1:12">
      <c r="A1408" s="11" t="s">
        <v>2490</v>
      </c>
      <c r="D1408" s="11" t="s">
        <v>239</v>
      </c>
      <c r="E1408" s="19" t="s">
        <v>2719</v>
      </c>
      <c r="F1408" s="10">
        <v>42036</v>
      </c>
      <c r="G1408" s="10">
        <v>45323</v>
      </c>
      <c r="H1408" s="11">
        <v>10</v>
      </c>
      <c r="I1408" s="20" t="s">
        <v>238</v>
      </c>
      <c r="J1408" s="11" t="s">
        <v>240</v>
      </c>
      <c r="K1408" s="11" t="s">
        <v>4263</v>
      </c>
      <c r="L1408" s="11">
        <v>2</v>
      </c>
    </row>
    <row r="1409" spans="1:12">
      <c r="A1409" s="11" t="s">
        <v>2491</v>
      </c>
      <c r="D1409" s="11" t="s">
        <v>239</v>
      </c>
      <c r="E1409" s="19" t="s">
        <v>2720</v>
      </c>
      <c r="F1409" s="10">
        <v>42036</v>
      </c>
      <c r="G1409" s="10">
        <v>45323</v>
      </c>
      <c r="H1409" s="11">
        <v>10</v>
      </c>
      <c r="I1409" s="20" t="s">
        <v>238</v>
      </c>
      <c r="J1409" s="11" t="s">
        <v>240</v>
      </c>
      <c r="K1409" s="11" t="s">
        <v>4263</v>
      </c>
      <c r="L1409" s="11">
        <v>2</v>
      </c>
    </row>
    <row r="1410" spans="1:12">
      <c r="A1410" s="11" t="s">
        <v>2492</v>
      </c>
      <c r="D1410" s="11" t="s">
        <v>239</v>
      </c>
      <c r="E1410" s="19" t="s">
        <v>2721</v>
      </c>
      <c r="F1410" s="10">
        <v>42036</v>
      </c>
      <c r="G1410" s="10">
        <v>45323</v>
      </c>
      <c r="H1410" s="11">
        <v>10</v>
      </c>
      <c r="I1410" s="20" t="s">
        <v>238</v>
      </c>
      <c r="J1410" s="11" t="s">
        <v>240</v>
      </c>
      <c r="K1410" s="11" t="s">
        <v>4263</v>
      </c>
      <c r="L1410" s="11">
        <v>2</v>
      </c>
    </row>
    <row r="1411" spans="1:12">
      <c r="A1411" s="11" t="s">
        <v>2493</v>
      </c>
      <c r="D1411" s="11" t="s">
        <v>239</v>
      </c>
      <c r="E1411" s="19" t="s">
        <v>2722</v>
      </c>
      <c r="F1411" s="10">
        <v>42036</v>
      </c>
      <c r="G1411" s="10">
        <v>45323</v>
      </c>
      <c r="H1411" s="11">
        <v>10</v>
      </c>
      <c r="I1411" s="20" t="s">
        <v>238</v>
      </c>
      <c r="J1411" s="11" t="s">
        <v>240</v>
      </c>
      <c r="K1411" s="11" t="s">
        <v>4263</v>
      </c>
      <c r="L1411" s="11">
        <v>2</v>
      </c>
    </row>
    <row r="1412" spans="1:12">
      <c r="A1412" s="11" t="s">
        <v>2494</v>
      </c>
      <c r="D1412" s="11" t="s">
        <v>239</v>
      </c>
      <c r="E1412" s="19" t="s">
        <v>2723</v>
      </c>
      <c r="F1412" s="10">
        <v>42036</v>
      </c>
      <c r="G1412" s="10">
        <v>45323</v>
      </c>
      <c r="H1412" s="11">
        <v>10</v>
      </c>
      <c r="I1412" s="20" t="s">
        <v>238</v>
      </c>
      <c r="J1412" s="11" t="s">
        <v>240</v>
      </c>
      <c r="K1412" s="11" t="s">
        <v>4263</v>
      </c>
      <c r="L1412" s="11">
        <v>2</v>
      </c>
    </row>
    <row r="1413" spans="1:12">
      <c r="A1413" s="11" t="s">
        <v>2495</v>
      </c>
      <c r="D1413" s="11" t="s">
        <v>239</v>
      </c>
      <c r="E1413" s="19" t="s">
        <v>2724</v>
      </c>
      <c r="F1413" s="10">
        <v>42036</v>
      </c>
      <c r="G1413" s="10">
        <v>45323</v>
      </c>
      <c r="H1413" s="11">
        <v>10</v>
      </c>
      <c r="I1413" s="20" t="s">
        <v>238</v>
      </c>
      <c r="J1413" s="11" t="s">
        <v>240</v>
      </c>
      <c r="K1413" s="11" t="s">
        <v>4263</v>
      </c>
      <c r="L1413" s="11">
        <v>2</v>
      </c>
    </row>
    <row r="1414" spans="1:12">
      <c r="A1414" s="11" t="s">
        <v>2496</v>
      </c>
      <c r="D1414" s="11" t="s">
        <v>239</v>
      </c>
      <c r="E1414" s="19" t="s">
        <v>2725</v>
      </c>
      <c r="F1414" s="10">
        <v>42036</v>
      </c>
      <c r="G1414" s="10">
        <v>45323</v>
      </c>
      <c r="H1414" s="11">
        <v>10</v>
      </c>
      <c r="I1414" s="20" t="s">
        <v>238</v>
      </c>
      <c r="J1414" s="11" t="s">
        <v>240</v>
      </c>
      <c r="K1414" s="11" t="s">
        <v>4263</v>
      </c>
      <c r="L1414" s="11">
        <v>2</v>
      </c>
    </row>
    <row r="1415" spans="1:12">
      <c r="A1415" s="11" t="s">
        <v>2497</v>
      </c>
      <c r="D1415" s="11" t="s">
        <v>239</v>
      </c>
      <c r="E1415" s="19" t="s">
        <v>2726</v>
      </c>
      <c r="F1415" s="10">
        <v>42036</v>
      </c>
      <c r="G1415" s="10">
        <v>45323</v>
      </c>
      <c r="H1415" s="11">
        <v>10</v>
      </c>
      <c r="I1415" s="20" t="s">
        <v>238</v>
      </c>
      <c r="J1415" s="11" t="s">
        <v>240</v>
      </c>
      <c r="K1415" s="11" t="s">
        <v>4263</v>
      </c>
      <c r="L1415" s="11">
        <v>2</v>
      </c>
    </row>
    <row r="1416" spans="1:12">
      <c r="A1416" s="11" t="s">
        <v>2498</v>
      </c>
      <c r="D1416" s="11" t="s">
        <v>239</v>
      </c>
      <c r="E1416" s="19" t="s">
        <v>2727</v>
      </c>
      <c r="F1416" s="10">
        <v>42036</v>
      </c>
      <c r="G1416" s="10">
        <v>45323</v>
      </c>
      <c r="H1416" s="11">
        <v>10</v>
      </c>
      <c r="I1416" s="20" t="s">
        <v>238</v>
      </c>
      <c r="J1416" s="11" t="s">
        <v>240</v>
      </c>
      <c r="K1416" s="11" t="s">
        <v>4263</v>
      </c>
      <c r="L1416" s="11">
        <v>2</v>
      </c>
    </row>
    <row r="1417" spans="1:12">
      <c r="A1417" s="11" t="s">
        <v>2499</v>
      </c>
      <c r="D1417" s="11" t="s">
        <v>239</v>
      </c>
      <c r="E1417" s="19" t="s">
        <v>2728</v>
      </c>
      <c r="F1417" s="10">
        <v>42036</v>
      </c>
      <c r="G1417" s="10">
        <v>45323</v>
      </c>
      <c r="H1417" s="11">
        <v>10</v>
      </c>
      <c r="I1417" s="20" t="s">
        <v>238</v>
      </c>
      <c r="J1417" s="11" t="s">
        <v>240</v>
      </c>
      <c r="K1417" s="11" t="s">
        <v>4263</v>
      </c>
      <c r="L1417" s="11">
        <v>2</v>
      </c>
    </row>
    <row r="1418" spans="1:12">
      <c r="A1418" s="11" t="s">
        <v>2500</v>
      </c>
      <c r="D1418" s="11" t="s">
        <v>239</v>
      </c>
      <c r="E1418" s="19" t="s">
        <v>2729</v>
      </c>
      <c r="F1418" s="10">
        <v>42036</v>
      </c>
      <c r="G1418" s="10">
        <v>45323</v>
      </c>
      <c r="H1418" s="11">
        <v>10</v>
      </c>
      <c r="I1418" s="20" t="s">
        <v>238</v>
      </c>
      <c r="J1418" s="11" t="s">
        <v>240</v>
      </c>
      <c r="K1418" s="11" t="s">
        <v>4263</v>
      </c>
      <c r="L1418" s="11">
        <v>2</v>
      </c>
    </row>
    <row r="1419" spans="1:12">
      <c r="A1419" s="11" t="s">
        <v>2501</v>
      </c>
      <c r="D1419" s="11" t="s">
        <v>239</v>
      </c>
      <c r="E1419" s="19" t="s">
        <v>2730</v>
      </c>
      <c r="F1419" s="10">
        <v>42036</v>
      </c>
      <c r="G1419" s="10">
        <v>45323</v>
      </c>
      <c r="H1419" s="11">
        <v>10</v>
      </c>
      <c r="I1419" s="20" t="s">
        <v>238</v>
      </c>
      <c r="J1419" s="11" t="s">
        <v>240</v>
      </c>
      <c r="K1419" s="11" t="s">
        <v>4263</v>
      </c>
      <c r="L1419" s="11">
        <v>2</v>
      </c>
    </row>
    <row r="1420" spans="1:12">
      <c r="A1420" s="11" t="s">
        <v>2502</v>
      </c>
      <c r="D1420" s="11" t="s">
        <v>239</v>
      </c>
      <c r="E1420" s="19" t="s">
        <v>2731</v>
      </c>
      <c r="F1420" s="10">
        <v>42036</v>
      </c>
      <c r="G1420" s="10">
        <v>45323</v>
      </c>
      <c r="H1420" s="11">
        <v>10</v>
      </c>
      <c r="I1420" s="20" t="s">
        <v>238</v>
      </c>
      <c r="J1420" s="11" t="s">
        <v>240</v>
      </c>
      <c r="K1420" s="11" t="s">
        <v>4263</v>
      </c>
      <c r="L1420" s="11">
        <v>2</v>
      </c>
    </row>
    <row r="1421" spans="1:12">
      <c r="A1421" s="11" t="s">
        <v>2503</v>
      </c>
      <c r="D1421" s="11" t="s">
        <v>239</v>
      </c>
      <c r="E1421" s="19" t="s">
        <v>2732</v>
      </c>
      <c r="F1421" s="10">
        <v>42036</v>
      </c>
      <c r="G1421" s="10">
        <v>45323</v>
      </c>
      <c r="H1421" s="11">
        <v>10</v>
      </c>
      <c r="I1421" s="20" t="s">
        <v>238</v>
      </c>
      <c r="J1421" s="11" t="s">
        <v>240</v>
      </c>
      <c r="K1421" s="11" t="s">
        <v>4263</v>
      </c>
      <c r="L1421" s="11">
        <v>2</v>
      </c>
    </row>
    <row r="1422" spans="1:12">
      <c r="A1422" s="11" t="s">
        <v>2504</v>
      </c>
      <c r="D1422" s="11" t="s">
        <v>239</v>
      </c>
      <c r="E1422" s="19" t="s">
        <v>2733</v>
      </c>
      <c r="F1422" s="10">
        <v>42036</v>
      </c>
      <c r="G1422" s="10">
        <v>45323</v>
      </c>
      <c r="H1422" s="11">
        <v>10</v>
      </c>
      <c r="I1422" s="20" t="s">
        <v>238</v>
      </c>
      <c r="J1422" s="11" t="s">
        <v>240</v>
      </c>
      <c r="K1422" s="11" t="s">
        <v>4263</v>
      </c>
      <c r="L1422" s="11">
        <v>2</v>
      </c>
    </row>
    <row r="1423" spans="1:12">
      <c r="A1423" s="11" t="s">
        <v>2505</v>
      </c>
      <c r="D1423" s="11" t="s">
        <v>239</v>
      </c>
      <c r="E1423" s="19" t="s">
        <v>2734</v>
      </c>
      <c r="F1423" s="10">
        <v>42036</v>
      </c>
      <c r="G1423" s="10">
        <v>45323</v>
      </c>
      <c r="H1423" s="11">
        <v>10</v>
      </c>
      <c r="I1423" s="20" t="s">
        <v>238</v>
      </c>
      <c r="J1423" s="11" t="s">
        <v>240</v>
      </c>
      <c r="K1423" s="11" t="s">
        <v>4263</v>
      </c>
      <c r="L1423" s="11">
        <v>2</v>
      </c>
    </row>
    <row r="1424" spans="1:12">
      <c r="A1424" s="11" t="s">
        <v>2506</v>
      </c>
      <c r="D1424" s="11" t="s">
        <v>239</v>
      </c>
      <c r="E1424" s="19" t="s">
        <v>2735</v>
      </c>
      <c r="F1424" s="10">
        <v>42036</v>
      </c>
      <c r="G1424" s="10">
        <v>45323</v>
      </c>
      <c r="H1424" s="11">
        <v>10</v>
      </c>
      <c r="I1424" s="20" t="s">
        <v>238</v>
      </c>
      <c r="J1424" s="11" t="s">
        <v>240</v>
      </c>
      <c r="K1424" s="11" t="s">
        <v>4263</v>
      </c>
      <c r="L1424" s="11">
        <v>2</v>
      </c>
    </row>
    <row r="1425" spans="1:12">
      <c r="A1425" s="11" t="s">
        <v>2507</v>
      </c>
      <c r="D1425" s="11" t="s">
        <v>239</v>
      </c>
      <c r="E1425" s="19" t="s">
        <v>2736</v>
      </c>
      <c r="F1425" s="10">
        <v>42036</v>
      </c>
      <c r="G1425" s="10">
        <v>45323</v>
      </c>
      <c r="H1425" s="11">
        <v>10</v>
      </c>
      <c r="I1425" s="20" t="s">
        <v>238</v>
      </c>
      <c r="J1425" s="11" t="s">
        <v>240</v>
      </c>
      <c r="K1425" s="11" t="s">
        <v>4263</v>
      </c>
      <c r="L1425" s="11">
        <v>2</v>
      </c>
    </row>
    <row r="1426" spans="1:12">
      <c r="A1426" s="11" t="s">
        <v>2508</v>
      </c>
      <c r="D1426" s="11" t="s">
        <v>239</v>
      </c>
      <c r="E1426" s="19" t="s">
        <v>2737</v>
      </c>
      <c r="F1426" s="10">
        <v>42036</v>
      </c>
      <c r="G1426" s="10">
        <v>45323</v>
      </c>
      <c r="H1426" s="11">
        <v>10</v>
      </c>
      <c r="I1426" s="20" t="s">
        <v>238</v>
      </c>
      <c r="J1426" s="11" t="s">
        <v>240</v>
      </c>
      <c r="K1426" s="11" t="s">
        <v>4263</v>
      </c>
      <c r="L1426" s="11">
        <v>2</v>
      </c>
    </row>
    <row r="1427" spans="1:12">
      <c r="A1427" s="11" t="s">
        <v>2509</v>
      </c>
      <c r="D1427" s="11" t="s">
        <v>239</v>
      </c>
      <c r="E1427" s="19" t="s">
        <v>2738</v>
      </c>
      <c r="F1427" s="10">
        <v>42036</v>
      </c>
      <c r="G1427" s="10">
        <v>45323</v>
      </c>
      <c r="H1427" s="11">
        <v>10</v>
      </c>
      <c r="I1427" s="20" t="s">
        <v>238</v>
      </c>
      <c r="J1427" s="11" t="s">
        <v>240</v>
      </c>
      <c r="K1427" s="11" t="s">
        <v>4263</v>
      </c>
      <c r="L1427" s="11">
        <v>2</v>
      </c>
    </row>
    <row r="1428" spans="1:12">
      <c r="A1428" s="11" t="s">
        <v>2510</v>
      </c>
      <c r="D1428" s="11" t="s">
        <v>239</v>
      </c>
      <c r="E1428" s="19" t="s">
        <v>2739</v>
      </c>
      <c r="F1428" s="10">
        <v>42036</v>
      </c>
      <c r="G1428" s="10">
        <v>45323</v>
      </c>
      <c r="H1428" s="11">
        <v>10</v>
      </c>
      <c r="I1428" s="20" t="s">
        <v>238</v>
      </c>
      <c r="J1428" s="11" t="s">
        <v>240</v>
      </c>
      <c r="K1428" s="11" t="s">
        <v>4263</v>
      </c>
      <c r="L1428" s="11">
        <v>2</v>
      </c>
    </row>
    <row r="1429" spans="1:12">
      <c r="A1429" s="11" t="s">
        <v>2511</v>
      </c>
      <c r="D1429" s="11" t="s">
        <v>239</v>
      </c>
      <c r="E1429" s="19" t="s">
        <v>2740</v>
      </c>
      <c r="F1429" s="10">
        <v>42036</v>
      </c>
      <c r="G1429" s="10">
        <v>45323</v>
      </c>
      <c r="H1429" s="11">
        <v>10</v>
      </c>
      <c r="I1429" s="20" t="s">
        <v>238</v>
      </c>
      <c r="J1429" s="11" t="s">
        <v>240</v>
      </c>
      <c r="K1429" s="11" t="s">
        <v>4263</v>
      </c>
      <c r="L1429" s="11">
        <v>2</v>
      </c>
    </row>
    <row r="1430" spans="1:12">
      <c r="A1430" s="11" t="s">
        <v>2512</v>
      </c>
      <c r="D1430" s="11" t="s">
        <v>239</v>
      </c>
      <c r="E1430" s="19" t="s">
        <v>2741</v>
      </c>
      <c r="F1430" s="10">
        <v>42036</v>
      </c>
      <c r="G1430" s="10">
        <v>45323</v>
      </c>
      <c r="H1430" s="11">
        <v>10</v>
      </c>
      <c r="I1430" s="20" t="s">
        <v>238</v>
      </c>
      <c r="J1430" s="11" t="s">
        <v>240</v>
      </c>
      <c r="K1430" s="11" t="s">
        <v>4263</v>
      </c>
      <c r="L1430" s="11">
        <v>2</v>
      </c>
    </row>
    <row r="1431" spans="1:12">
      <c r="A1431" s="11" t="s">
        <v>2513</v>
      </c>
      <c r="D1431" s="11" t="s">
        <v>239</v>
      </c>
      <c r="E1431" s="19" t="s">
        <v>2742</v>
      </c>
      <c r="F1431" s="10">
        <v>42036</v>
      </c>
      <c r="G1431" s="10">
        <v>45323</v>
      </c>
      <c r="H1431" s="11">
        <v>10</v>
      </c>
      <c r="I1431" s="20" t="s">
        <v>238</v>
      </c>
      <c r="J1431" s="11" t="s">
        <v>240</v>
      </c>
      <c r="K1431" s="11" t="s">
        <v>4263</v>
      </c>
      <c r="L1431" s="11">
        <v>2</v>
      </c>
    </row>
    <row r="1432" spans="1:12">
      <c r="A1432" s="11" t="s">
        <v>2514</v>
      </c>
      <c r="D1432" s="11" t="s">
        <v>239</v>
      </c>
      <c r="E1432" s="19" t="s">
        <v>2743</v>
      </c>
      <c r="F1432" s="10">
        <v>42036</v>
      </c>
      <c r="G1432" s="10">
        <v>45323</v>
      </c>
      <c r="H1432" s="11">
        <v>10</v>
      </c>
      <c r="I1432" s="20" t="s">
        <v>238</v>
      </c>
      <c r="J1432" s="11" t="s">
        <v>240</v>
      </c>
      <c r="K1432" s="11" t="s">
        <v>4263</v>
      </c>
      <c r="L1432" s="11">
        <v>2</v>
      </c>
    </row>
    <row r="1433" spans="1:12">
      <c r="A1433" s="11" t="s">
        <v>2515</v>
      </c>
      <c r="D1433" s="11" t="s">
        <v>239</v>
      </c>
      <c r="E1433" s="19" t="s">
        <v>2744</v>
      </c>
      <c r="F1433" s="10">
        <v>42036</v>
      </c>
      <c r="G1433" s="10">
        <v>45323</v>
      </c>
      <c r="H1433" s="11">
        <v>10</v>
      </c>
      <c r="I1433" s="20" t="s">
        <v>238</v>
      </c>
      <c r="J1433" s="11" t="s">
        <v>240</v>
      </c>
      <c r="K1433" s="11" t="s">
        <v>4263</v>
      </c>
      <c r="L1433" s="11">
        <v>2</v>
      </c>
    </row>
    <row r="1434" spans="1:12">
      <c r="A1434" s="11" t="s">
        <v>2516</v>
      </c>
      <c r="D1434" s="11" t="s">
        <v>239</v>
      </c>
      <c r="E1434" s="19" t="s">
        <v>2745</v>
      </c>
      <c r="F1434" s="10">
        <v>42036</v>
      </c>
      <c r="G1434" s="10">
        <v>45323</v>
      </c>
      <c r="H1434" s="11">
        <v>10</v>
      </c>
      <c r="I1434" s="20" t="s">
        <v>238</v>
      </c>
      <c r="J1434" s="11" t="s">
        <v>240</v>
      </c>
      <c r="K1434" s="11" t="s">
        <v>4263</v>
      </c>
      <c r="L1434" s="11">
        <v>2</v>
      </c>
    </row>
    <row r="1435" spans="1:12">
      <c r="A1435" s="11" t="s">
        <v>2517</v>
      </c>
      <c r="D1435" s="11" t="s">
        <v>239</v>
      </c>
      <c r="E1435" s="19" t="s">
        <v>2746</v>
      </c>
      <c r="F1435" s="10">
        <v>42036</v>
      </c>
      <c r="G1435" s="10">
        <v>45323</v>
      </c>
      <c r="H1435" s="11">
        <v>10</v>
      </c>
      <c r="I1435" s="20" t="s">
        <v>238</v>
      </c>
      <c r="J1435" s="11" t="s">
        <v>240</v>
      </c>
      <c r="K1435" s="11" t="s">
        <v>4263</v>
      </c>
      <c r="L1435" s="11">
        <v>2</v>
      </c>
    </row>
    <row r="1436" spans="1:12">
      <c r="A1436" s="11" t="s">
        <v>2518</v>
      </c>
      <c r="D1436" s="11" t="s">
        <v>239</v>
      </c>
      <c r="E1436" s="19" t="s">
        <v>2747</v>
      </c>
      <c r="F1436" s="10">
        <v>42036</v>
      </c>
      <c r="G1436" s="10">
        <v>45323</v>
      </c>
      <c r="H1436" s="11">
        <v>10</v>
      </c>
      <c r="I1436" s="20" t="s">
        <v>238</v>
      </c>
      <c r="J1436" s="11" t="s">
        <v>240</v>
      </c>
      <c r="K1436" s="11" t="s">
        <v>4263</v>
      </c>
      <c r="L1436" s="11">
        <v>2</v>
      </c>
    </row>
    <row r="1437" spans="1:12">
      <c r="A1437" s="11" t="s">
        <v>2519</v>
      </c>
      <c r="D1437" s="11" t="s">
        <v>239</v>
      </c>
      <c r="E1437" s="19" t="s">
        <v>2748</v>
      </c>
      <c r="F1437" s="10">
        <v>42036</v>
      </c>
      <c r="G1437" s="10">
        <v>45323</v>
      </c>
      <c r="H1437" s="11">
        <v>10</v>
      </c>
      <c r="I1437" s="20" t="s">
        <v>238</v>
      </c>
      <c r="J1437" s="11" t="s">
        <v>240</v>
      </c>
      <c r="K1437" s="11" t="s">
        <v>4263</v>
      </c>
      <c r="L1437" s="11">
        <v>2</v>
      </c>
    </row>
    <row r="1438" spans="1:12">
      <c r="A1438" s="11" t="s">
        <v>2520</v>
      </c>
      <c r="D1438" s="11" t="s">
        <v>239</v>
      </c>
      <c r="E1438" s="19" t="s">
        <v>2749</v>
      </c>
      <c r="F1438" s="10">
        <v>42036</v>
      </c>
      <c r="G1438" s="10">
        <v>45323</v>
      </c>
      <c r="H1438" s="11">
        <v>10</v>
      </c>
      <c r="I1438" s="20" t="s">
        <v>238</v>
      </c>
      <c r="J1438" s="11" t="s">
        <v>240</v>
      </c>
      <c r="K1438" s="11" t="s">
        <v>4263</v>
      </c>
      <c r="L1438" s="11">
        <v>2</v>
      </c>
    </row>
    <row r="1439" spans="1:12">
      <c r="A1439" s="11" t="s">
        <v>2521</v>
      </c>
      <c r="D1439" s="11" t="s">
        <v>239</v>
      </c>
      <c r="E1439" s="19" t="s">
        <v>2750</v>
      </c>
      <c r="F1439" s="10">
        <v>42036</v>
      </c>
      <c r="G1439" s="10">
        <v>45323</v>
      </c>
      <c r="H1439" s="11">
        <v>10</v>
      </c>
      <c r="I1439" s="20" t="s">
        <v>238</v>
      </c>
      <c r="J1439" s="11" t="s">
        <v>240</v>
      </c>
      <c r="K1439" s="11" t="s">
        <v>4263</v>
      </c>
      <c r="L1439" s="11">
        <v>2</v>
      </c>
    </row>
    <row r="1440" spans="1:12">
      <c r="A1440" s="11" t="s">
        <v>2522</v>
      </c>
      <c r="D1440" s="11" t="s">
        <v>239</v>
      </c>
      <c r="E1440" s="19" t="s">
        <v>2751</v>
      </c>
      <c r="F1440" s="10">
        <v>42036</v>
      </c>
      <c r="G1440" s="10">
        <v>45323</v>
      </c>
      <c r="H1440" s="11">
        <v>10</v>
      </c>
      <c r="I1440" s="20" t="s">
        <v>238</v>
      </c>
      <c r="J1440" s="11" t="s">
        <v>240</v>
      </c>
      <c r="K1440" s="11" t="s">
        <v>4263</v>
      </c>
      <c r="L1440" s="11">
        <v>2</v>
      </c>
    </row>
    <row r="1441" spans="1:12">
      <c r="A1441" s="11" t="s">
        <v>2523</v>
      </c>
      <c r="D1441" s="11" t="s">
        <v>239</v>
      </c>
      <c r="E1441" s="19" t="s">
        <v>2752</v>
      </c>
      <c r="F1441" s="10">
        <v>42036</v>
      </c>
      <c r="G1441" s="10">
        <v>45323</v>
      </c>
      <c r="H1441" s="11">
        <v>10</v>
      </c>
      <c r="I1441" s="20" t="s">
        <v>238</v>
      </c>
      <c r="J1441" s="11" t="s">
        <v>240</v>
      </c>
      <c r="K1441" s="11" t="s">
        <v>4263</v>
      </c>
      <c r="L1441" s="11">
        <v>2</v>
      </c>
    </row>
    <row r="1442" spans="1:12">
      <c r="A1442" s="11" t="s">
        <v>2524</v>
      </c>
      <c r="D1442" s="11" t="s">
        <v>239</v>
      </c>
      <c r="E1442" s="19" t="s">
        <v>2753</v>
      </c>
      <c r="F1442" s="10">
        <v>42036</v>
      </c>
      <c r="G1442" s="10">
        <v>45323</v>
      </c>
      <c r="H1442" s="11">
        <v>10</v>
      </c>
      <c r="I1442" s="20" t="s">
        <v>238</v>
      </c>
      <c r="J1442" s="11" t="s">
        <v>240</v>
      </c>
      <c r="K1442" s="11" t="s">
        <v>4263</v>
      </c>
      <c r="L1442" s="11">
        <v>2</v>
      </c>
    </row>
    <row r="1443" spans="1:12">
      <c r="A1443" s="11" t="s">
        <v>2525</v>
      </c>
      <c r="D1443" s="11" t="s">
        <v>239</v>
      </c>
      <c r="E1443" s="19" t="s">
        <v>2754</v>
      </c>
      <c r="F1443" s="10">
        <v>42036</v>
      </c>
      <c r="G1443" s="10">
        <v>45323</v>
      </c>
      <c r="H1443" s="11">
        <v>10</v>
      </c>
      <c r="I1443" s="20" t="s">
        <v>238</v>
      </c>
      <c r="J1443" s="11" t="s">
        <v>240</v>
      </c>
      <c r="K1443" s="11" t="s">
        <v>4263</v>
      </c>
      <c r="L1443" s="11">
        <v>2</v>
      </c>
    </row>
    <row r="1444" spans="1:12">
      <c r="A1444" s="11" t="s">
        <v>2526</v>
      </c>
      <c r="D1444" s="11" t="s">
        <v>239</v>
      </c>
      <c r="E1444" s="19" t="s">
        <v>2755</v>
      </c>
      <c r="F1444" s="10">
        <v>42036</v>
      </c>
      <c r="G1444" s="10">
        <v>45323</v>
      </c>
      <c r="H1444" s="11">
        <v>10</v>
      </c>
      <c r="I1444" s="20" t="s">
        <v>238</v>
      </c>
      <c r="J1444" s="11" t="s">
        <v>240</v>
      </c>
      <c r="K1444" s="11" t="s">
        <v>4263</v>
      </c>
      <c r="L1444" s="11">
        <v>2</v>
      </c>
    </row>
    <row r="1445" spans="1:12">
      <c r="A1445" s="11" t="s">
        <v>2527</v>
      </c>
      <c r="D1445" s="11" t="s">
        <v>239</v>
      </c>
      <c r="E1445" s="19" t="s">
        <v>2756</v>
      </c>
      <c r="F1445" s="10">
        <v>42036</v>
      </c>
      <c r="G1445" s="10">
        <v>45323</v>
      </c>
      <c r="H1445" s="11">
        <v>10</v>
      </c>
      <c r="I1445" s="20" t="s">
        <v>238</v>
      </c>
      <c r="J1445" s="11" t="s">
        <v>240</v>
      </c>
      <c r="K1445" s="11" t="s">
        <v>4263</v>
      </c>
      <c r="L1445" s="11">
        <v>2</v>
      </c>
    </row>
    <row r="1446" spans="1:12">
      <c r="A1446" s="11" t="s">
        <v>2468</v>
      </c>
      <c r="D1446" s="11" t="s">
        <v>239</v>
      </c>
      <c r="E1446" s="19" t="s">
        <v>2757</v>
      </c>
      <c r="F1446" s="10">
        <v>42036</v>
      </c>
      <c r="G1446" s="10">
        <v>45323</v>
      </c>
      <c r="H1446" s="11">
        <v>10</v>
      </c>
      <c r="I1446" s="20" t="s">
        <v>238</v>
      </c>
      <c r="J1446" s="11" t="s">
        <v>240</v>
      </c>
      <c r="K1446" s="11" t="s">
        <v>4263</v>
      </c>
      <c r="L1446" s="11">
        <v>2</v>
      </c>
    </row>
    <row r="1447" spans="1:12">
      <c r="A1447" s="11" t="s">
        <v>2469</v>
      </c>
      <c r="D1447" s="11" t="s">
        <v>239</v>
      </c>
      <c r="E1447" s="19" t="s">
        <v>2758</v>
      </c>
      <c r="F1447" s="10">
        <v>42036</v>
      </c>
      <c r="G1447" s="10">
        <v>45323</v>
      </c>
      <c r="H1447" s="11">
        <v>10</v>
      </c>
      <c r="I1447" s="20" t="s">
        <v>238</v>
      </c>
      <c r="J1447" s="11" t="s">
        <v>240</v>
      </c>
      <c r="K1447" s="11" t="s">
        <v>4263</v>
      </c>
      <c r="L1447" s="11">
        <v>2</v>
      </c>
    </row>
    <row r="1448" spans="1:12">
      <c r="A1448" s="11" t="s">
        <v>2470</v>
      </c>
      <c r="D1448" s="11" t="s">
        <v>239</v>
      </c>
      <c r="E1448" s="19" t="s">
        <v>2759</v>
      </c>
      <c r="F1448" s="10">
        <v>42036</v>
      </c>
      <c r="G1448" s="10">
        <v>45323</v>
      </c>
      <c r="H1448" s="11">
        <v>10</v>
      </c>
      <c r="I1448" s="20" t="s">
        <v>238</v>
      </c>
      <c r="J1448" s="11" t="s">
        <v>240</v>
      </c>
      <c r="K1448" s="11" t="s">
        <v>4263</v>
      </c>
      <c r="L1448" s="11">
        <v>2</v>
      </c>
    </row>
    <row r="1449" spans="1:12">
      <c r="A1449" s="11" t="s">
        <v>2471</v>
      </c>
      <c r="D1449" s="11" t="s">
        <v>239</v>
      </c>
      <c r="E1449" s="19" t="s">
        <v>2760</v>
      </c>
      <c r="F1449" s="10">
        <v>42036</v>
      </c>
      <c r="G1449" s="10">
        <v>45323</v>
      </c>
      <c r="H1449" s="11">
        <v>10</v>
      </c>
      <c r="I1449" s="20" t="s">
        <v>238</v>
      </c>
      <c r="J1449" s="11" t="s">
        <v>240</v>
      </c>
      <c r="K1449" s="11" t="s">
        <v>4263</v>
      </c>
      <c r="L1449" s="11">
        <v>2</v>
      </c>
    </row>
    <row r="1450" spans="1:12">
      <c r="A1450" s="11" t="s">
        <v>2472</v>
      </c>
      <c r="D1450" s="11" t="s">
        <v>239</v>
      </c>
      <c r="E1450" s="19" t="s">
        <v>2761</v>
      </c>
      <c r="F1450" s="10">
        <v>42036</v>
      </c>
      <c r="G1450" s="10">
        <v>45323</v>
      </c>
      <c r="H1450" s="11">
        <v>10</v>
      </c>
      <c r="I1450" s="20" t="s">
        <v>238</v>
      </c>
      <c r="J1450" s="11" t="s">
        <v>240</v>
      </c>
      <c r="K1450" s="11" t="s">
        <v>4263</v>
      </c>
      <c r="L1450" s="11">
        <v>2</v>
      </c>
    </row>
    <row r="1451" spans="1:12">
      <c r="A1451" s="11" t="s">
        <v>2473</v>
      </c>
      <c r="D1451" s="11" t="s">
        <v>239</v>
      </c>
      <c r="E1451" s="19" t="s">
        <v>2762</v>
      </c>
      <c r="F1451" s="10">
        <v>42036</v>
      </c>
      <c r="G1451" s="10">
        <v>45323</v>
      </c>
      <c r="H1451" s="11">
        <v>10</v>
      </c>
      <c r="I1451" s="20" t="s">
        <v>238</v>
      </c>
      <c r="J1451" s="11" t="s">
        <v>240</v>
      </c>
      <c r="K1451" s="11" t="s">
        <v>4263</v>
      </c>
      <c r="L1451" s="11">
        <v>2</v>
      </c>
    </row>
    <row r="1452" spans="1:12">
      <c r="A1452" s="11" t="s">
        <v>2474</v>
      </c>
      <c r="D1452" s="11" t="s">
        <v>239</v>
      </c>
      <c r="E1452" s="19" t="s">
        <v>2763</v>
      </c>
      <c r="F1452" s="10">
        <v>42036</v>
      </c>
      <c r="G1452" s="10">
        <v>45323</v>
      </c>
      <c r="H1452" s="11">
        <v>10</v>
      </c>
      <c r="I1452" s="20" t="s">
        <v>238</v>
      </c>
      <c r="J1452" s="11" t="s">
        <v>240</v>
      </c>
      <c r="K1452" s="11" t="s">
        <v>4263</v>
      </c>
      <c r="L1452" s="11">
        <v>2</v>
      </c>
    </row>
    <row r="1453" spans="1:12">
      <c r="A1453" s="11" t="s">
        <v>2475</v>
      </c>
      <c r="D1453" s="11" t="s">
        <v>239</v>
      </c>
      <c r="E1453" s="19" t="s">
        <v>2764</v>
      </c>
      <c r="F1453" s="10">
        <v>42036</v>
      </c>
      <c r="G1453" s="10">
        <v>45323</v>
      </c>
      <c r="H1453" s="11">
        <v>10</v>
      </c>
      <c r="I1453" s="20" t="s">
        <v>238</v>
      </c>
      <c r="J1453" s="11" t="s">
        <v>240</v>
      </c>
      <c r="K1453" s="11" t="s">
        <v>4263</v>
      </c>
      <c r="L1453" s="11">
        <v>2</v>
      </c>
    </row>
    <row r="1454" spans="1:12">
      <c r="A1454" s="11" t="s">
        <v>2476</v>
      </c>
      <c r="D1454" s="11" t="s">
        <v>239</v>
      </c>
      <c r="E1454" s="19" t="s">
        <v>2765</v>
      </c>
      <c r="F1454" s="10">
        <v>42036</v>
      </c>
      <c r="G1454" s="10">
        <v>45323</v>
      </c>
      <c r="H1454" s="11">
        <v>10</v>
      </c>
      <c r="I1454" s="20" t="s">
        <v>238</v>
      </c>
      <c r="J1454" s="11" t="s">
        <v>240</v>
      </c>
      <c r="K1454" s="11" t="s">
        <v>4263</v>
      </c>
      <c r="L1454" s="11">
        <v>2</v>
      </c>
    </row>
    <row r="1455" spans="1:12">
      <c r="A1455" s="11" t="s">
        <v>2528</v>
      </c>
      <c r="D1455" s="11" t="s">
        <v>239</v>
      </c>
      <c r="E1455" s="19" t="s">
        <v>2766</v>
      </c>
      <c r="F1455" s="10">
        <v>42036</v>
      </c>
      <c r="G1455" s="10">
        <v>45323</v>
      </c>
      <c r="H1455" s="11">
        <v>10</v>
      </c>
      <c r="I1455" s="20" t="s">
        <v>238</v>
      </c>
      <c r="J1455" s="11" t="s">
        <v>240</v>
      </c>
      <c r="K1455" s="11" t="s">
        <v>4263</v>
      </c>
      <c r="L1455" s="11">
        <v>2</v>
      </c>
    </row>
    <row r="1456" spans="1:12">
      <c r="A1456" s="11" t="s">
        <v>2529</v>
      </c>
      <c r="D1456" s="11" t="s">
        <v>239</v>
      </c>
      <c r="E1456" s="19" t="s">
        <v>2767</v>
      </c>
      <c r="F1456" s="10">
        <v>42036</v>
      </c>
      <c r="G1456" s="10">
        <v>45323</v>
      </c>
      <c r="H1456" s="11">
        <v>10</v>
      </c>
      <c r="I1456" s="20" t="s">
        <v>238</v>
      </c>
      <c r="J1456" s="11" t="s">
        <v>240</v>
      </c>
      <c r="K1456" s="11" t="s">
        <v>4263</v>
      </c>
      <c r="L1456" s="11">
        <v>2</v>
      </c>
    </row>
    <row r="1457" spans="1:12">
      <c r="A1457" s="11" t="s">
        <v>2530</v>
      </c>
      <c r="D1457" s="11" t="s">
        <v>239</v>
      </c>
      <c r="E1457" s="19" t="s">
        <v>2768</v>
      </c>
      <c r="F1457" s="10">
        <v>42036</v>
      </c>
      <c r="G1457" s="10">
        <v>45323</v>
      </c>
      <c r="H1457" s="11">
        <v>10</v>
      </c>
      <c r="I1457" s="20" t="s">
        <v>238</v>
      </c>
      <c r="J1457" s="11" t="s">
        <v>240</v>
      </c>
      <c r="K1457" s="11" t="s">
        <v>4263</v>
      </c>
      <c r="L1457" s="11">
        <v>2</v>
      </c>
    </row>
    <row r="1458" spans="1:12">
      <c r="A1458" s="11" t="s">
        <v>2480</v>
      </c>
      <c r="D1458" s="11" t="s">
        <v>239</v>
      </c>
      <c r="E1458" s="19" t="s">
        <v>2769</v>
      </c>
      <c r="F1458" s="10">
        <v>42036</v>
      </c>
      <c r="G1458" s="10">
        <v>45323</v>
      </c>
      <c r="H1458" s="11">
        <v>10</v>
      </c>
      <c r="I1458" s="20" t="s">
        <v>238</v>
      </c>
      <c r="J1458" s="11" t="s">
        <v>240</v>
      </c>
      <c r="K1458" s="11" t="s">
        <v>4263</v>
      </c>
      <c r="L1458" s="11">
        <v>2</v>
      </c>
    </row>
    <row r="1459" spans="1:12">
      <c r="A1459" s="11" t="s">
        <v>2481</v>
      </c>
      <c r="D1459" s="11" t="s">
        <v>239</v>
      </c>
      <c r="E1459" s="19" t="s">
        <v>2770</v>
      </c>
      <c r="F1459" s="10">
        <v>42036</v>
      </c>
      <c r="G1459" s="10">
        <v>45323</v>
      </c>
      <c r="H1459" s="11">
        <v>10</v>
      </c>
      <c r="I1459" s="20" t="s">
        <v>238</v>
      </c>
      <c r="J1459" s="11" t="s">
        <v>240</v>
      </c>
      <c r="K1459" s="11" t="s">
        <v>4263</v>
      </c>
      <c r="L1459" s="11">
        <v>2</v>
      </c>
    </row>
    <row r="1460" spans="1:12">
      <c r="A1460" s="11" t="s">
        <v>2482</v>
      </c>
      <c r="D1460" s="11" t="s">
        <v>239</v>
      </c>
      <c r="E1460" s="19" t="s">
        <v>2771</v>
      </c>
      <c r="F1460" s="10">
        <v>42036</v>
      </c>
      <c r="G1460" s="10">
        <v>45323</v>
      </c>
      <c r="H1460" s="11">
        <v>10</v>
      </c>
      <c r="I1460" s="20" t="s">
        <v>238</v>
      </c>
      <c r="J1460" s="11" t="s">
        <v>240</v>
      </c>
      <c r="K1460" s="11" t="s">
        <v>4263</v>
      </c>
      <c r="L1460" s="11">
        <v>2</v>
      </c>
    </row>
    <row r="1461" spans="1:12">
      <c r="A1461" s="11" t="s">
        <v>2483</v>
      </c>
      <c r="D1461" s="11" t="s">
        <v>239</v>
      </c>
      <c r="E1461" s="19" t="s">
        <v>2772</v>
      </c>
      <c r="F1461" s="10">
        <v>42036</v>
      </c>
      <c r="G1461" s="10">
        <v>45323</v>
      </c>
      <c r="H1461" s="11">
        <v>10</v>
      </c>
      <c r="I1461" s="20" t="s">
        <v>238</v>
      </c>
      <c r="J1461" s="11" t="s">
        <v>240</v>
      </c>
      <c r="K1461" s="11" t="s">
        <v>4263</v>
      </c>
      <c r="L1461" s="11">
        <v>2</v>
      </c>
    </row>
    <row r="1462" spans="1:12">
      <c r="A1462" s="11" t="s">
        <v>2484</v>
      </c>
      <c r="D1462" s="11" t="s">
        <v>239</v>
      </c>
      <c r="E1462" s="19" t="s">
        <v>2773</v>
      </c>
      <c r="F1462" s="10">
        <v>42036</v>
      </c>
      <c r="G1462" s="10">
        <v>45323</v>
      </c>
      <c r="H1462" s="11">
        <v>10</v>
      </c>
      <c r="I1462" s="20" t="s">
        <v>238</v>
      </c>
      <c r="J1462" s="11" t="s">
        <v>240</v>
      </c>
      <c r="K1462" s="11" t="s">
        <v>4263</v>
      </c>
      <c r="L1462" s="11">
        <v>2</v>
      </c>
    </row>
    <row r="1463" spans="1:12">
      <c r="A1463" s="11" t="s">
        <v>2485</v>
      </c>
      <c r="D1463" s="11" t="s">
        <v>239</v>
      </c>
      <c r="E1463" s="19" t="s">
        <v>2774</v>
      </c>
      <c r="F1463" s="10">
        <v>42036</v>
      </c>
      <c r="G1463" s="10">
        <v>45323</v>
      </c>
      <c r="H1463" s="11">
        <v>10</v>
      </c>
      <c r="I1463" s="20" t="s">
        <v>238</v>
      </c>
      <c r="J1463" s="11" t="s">
        <v>240</v>
      </c>
      <c r="K1463" s="11" t="s">
        <v>4263</v>
      </c>
      <c r="L1463" s="11">
        <v>2</v>
      </c>
    </row>
    <row r="1464" spans="1:12">
      <c r="A1464" s="11" t="s">
        <v>2486</v>
      </c>
      <c r="D1464" s="11" t="s">
        <v>239</v>
      </c>
      <c r="E1464" s="19" t="s">
        <v>2775</v>
      </c>
      <c r="F1464" s="10">
        <v>42036</v>
      </c>
      <c r="G1464" s="10">
        <v>45323</v>
      </c>
      <c r="H1464" s="11">
        <v>10</v>
      </c>
      <c r="I1464" s="20" t="s">
        <v>238</v>
      </c>
      <c r="J1464" s="11" t="s">
        <v>240</v>
      </c>
      <c r="K1464" s="11" t="s">
        <v>4263</v>
      </c>
      <c r="L1464" s="11">
        <v>2</v>
      </c>
    </row>
    <row r="1465" spans="1:12">
      <c r="A1465" s="11" t="s">
        <v>2487</v>
      </c>
      <c r="D1465" s="11" t="s">
        <v>239</v>
      </c>
      <c r="E1465" s="19" t="s">
        <v>2776</v>
      </c>
      <c r="F1465" s="10">
        <v>42036</v>
      </c>
      <c r="G1465" s="10">
        <v>45323</v>
      </c>
      <c r="H1465" s="11">
        <v>10</v>
      </c>
      <c r="I1465" s="20" t="s">
        <v>238</v>
      </c>
      <c r="J1465" s="11" t="s">
        <v>240</v>
      </c>
      <c r="K1465" s="11" t="s">
        <v>4263</v>
      </c>
      <c r="L1465" s="11">
        <v>2</v>
      </c>
    </row>
    <row r="1466" spans="1:12">
      <c r="A1466" s="11" t="s">
        <v>2488</v>
      </c>
      <c r="D1466" s="11" t="s">
        <v>239</v>
      </c>
      <c r="E1466" s="19" t="s">
        <v>2777</v>
      </c>
      <c r="F1466" s="10">
        <v>42036</v>
      </c>
      <c r="G1466" s="10">
        <v>45323</v>
      </c>
      <c r="H1466" s="11">
        <v>10</v>
      </c>
      <c r="I1466" s="20" t="s">
        <v>238</v>
      </c>
      <c r="J1466" s="11" t="s">
        <v>240</v>
      </c>
      <c r="K1466" s="11" t="s">
        <v>4263</v>
      </c>
      <c r="L1466" s="11">
        <v>2</v>
      </c>
    </row>
    <row r="1467" spans="1:12">
      <c r="A1467" s="11" t="s">
        <v>2489</v>
      </c>
      <c r="D1467" s="11" t="s">
        <v>239</v>
      </c>
      <c r="E1467" s="19" t="s">
        <v>2778</v>
      </c>
      <c r="F1467" s="10">
        <v>42036</v>
      </c>
      <c r="G1467" s="10">
        <v>45323</v>
      </c>
      <c r="H1467" s="11">
        <v>10</v>
      </c>
      <c r="I1467" s="20" t="s">
        <v>238</v>
      </c>
      <c r="J1467" s="11" t="s">
        <v>240</v>
      </c>
      <c r="K1467" s="11" t="s">
        <v>4263</v>
      </c>
      <c r="L1467" s="11">
        <v>2</v>
      </c>
    </row>
    <row r="1468" spans="1:12">
      <c r="A1468" s="11" t="s">
        <v>2490</v>
      </c>
      <c r="D1468" s="11" t="s">
        <v>239</v>
      </c>
      <c r="E1468" s="19" t="s">
        <v>2779</v>
      </c>
      <c r="F1468" s="10">
        <v>42036</v>
      </c>
      <c r="G1468" s="10">
        <v>45323</v>
      </c>
      <c r="H1468" s="11">
        <v>10</v>
      </c>
      <c r="I1468" s="20" t="s">
        <v>238</v>
      </c>
      <c r="J1468" s="11" t="s">
        <v>240</v>
      </c>
      <c r="K1468" s="11" t="s">
        <v>4263</v>
      </c>
      <c r="L1468" s="11">
        <v>2</v>
      </c>
    </row>
    <row r="1469" spans="1:12">
      <c r="A1469" s="11" t="s">
        <v>2491</v>
      </c>
      <c r="D1469" s="11" t="s">
        <v>239</v>
      </c>
      <c r="E1469" s="19" t="s">
        <v>2780</v>
      </c>
      <c r="F1469" s="10">
        <v>42036</v>
      </c>
      <c r="G1469" s="10">
        <v>45323</v>
      </c>
      <c r="H1469" s="11">
        <v>10</v>
      </c>
      <c r="I1469" s="20" t="s">
        <v>238</v>
      </c>
      <c r="J1469" s="11" t="s">
        <v>240</v>
      </c>
      <c r="K1469" s="11" t="s">
        <v>4263</v>
      </c>
      <c r="L1469" s="11">
        <v>2</v>
      </c>
    </row>
    <row r="1470" spans="1:12">
      <c r="A1470" s="11" t="s">
        <v>2531</v>
      </c>
      <c r="D1470" s="11" t="s">
        <v>239</v>
      </c>
      <c r="E1470" s="19" t="s">
        <v>2781</v>
      </c>
      <c r="F1470" s="10">
        <v>42036</v>
      </c>
      <c r="G1470" s="10">
        <v>45323</v>
      </c>
      <c r="H1470" s="11">
        <v>10</v>
      </c>
      <c r="I1470" s="20" t="s">
        <v>238</v>
      </c>
      <c r="J1470" s="11" t="s">
        <v>240</v>
      </c>
      <c r="K1470" s="11" t="s">
        <v>4263</v>
      </c>
      <c r="L1470" s="11">
        <v>2</v>
      </c>
    </row>
    <row r="1471" spans="1:12">
      <c r="A1471" s="11" t="s">
        <v>2532</v>
      </c>
      <c r="D1471" s="11" t="s">
        <v>239</v>
      </c>
      <c r="E1471" s="19" t="s">
        <v>2782</v>
      </c>
      <c r="F1471" s="10">
        <v>42036</v>
      </c>
      <c r="G1471" s="10">
        <v>45323</v>
      </c>
      <c r="H1471" s="11">
        <v>10</v>
      </c>
      <c r="I1471" s="20" t="s">
        <v>238</v>
      </c>
      <c r="J1471" s="11" t="s">
        <v>240</v>
      </c>
      <c r="K1471" s="11" t="s">
        <v>4263</v>
      </c>
      <c r="L1471" s="11">
        <v>2</v>
      </c>
    </row>
    <row r="1472" spans="1:12">
      <c r="A1472" s="11" t="s">
        <v>2533</v>
      </c>
      <c r="D1472" s="11" t="s">
        <v>239</v>
      </c>
      <c r="E1472" s="19" t="s">
        <v>2783</v>
      </c>
      <c r="F1472" s="10">
        <v>42036</v>
      </c>
      <c r="G1472" s="10">
        <v>45323</v>
      </c>
      <c r="H1472" s="11">
        <v>10</v>
      </c>
      <c r="I1472" s="20" t="s">
        <v>238</v>
      </c>
      <c r="J1472" s="11" t="s">
        <v>240</v>
      </c>
      <c r="K1472" s="11" t="s">
        <v>4263</v>
      </c>
      <c r="L1472" s="11">
        <v>2</v>
      </c>
    </row>
    <row r="1473" spans="1:12">
      <c r="A1473" s="11" t="s">
        <v>2534</v>
      </c>
      <c r="D1473" s="11" t="s">
        <v>239</v>
      </c>
      <c r="E1473" s="19" t="s">
        <v>2784</v>
      </c>
      <c r="F1473" s="10">
        <v>42036</v>
      </c>
      <c r="G1473" s="10">
        <v>45323</v>
      </c>
      <c r="H1473" s="11">
        <v>10</v>
      </c>
      <c r="I1473" s="20" t="s">
        <v>238</v>
      </c>
      <c r="J1473" s="11" t="s">
        <v>240</v>
      </c>
      <c r="K1473" s="11" t="s">
        <v>4263</v>
      </c>
      <c r="L1473" s="11">
        <v>2</v>
      </c>
    </row>
    <row r="1474" spans="1:12">
      <c r="A1474" s="11" t="s">
        <v>2535</v>
      </c>
      <c r="D1474" s="11" t="s">
        <v>239</v>
      </c>
      <c r="E1474" s="19" t="s">
        <v>2785</v>
      </c>
      <c r="F1474" s="10">
        <v>42036</v>
      </c>
      <c r="G1474" s="10">
        <v>45323</v>
      </c>
      <c r="H1474" s="11">
        <v>10</v>
      </c>
      <c r="I1474" s="20" t="s">
        <v>238</v>
      </c>
      <c r="J1474" s="11" t="s">
        <v>240</v>
      </c>
      <c r="K1474" s="11" t="s">
        <v>4263</v>
      </c>
      <c r="L1474" s="11">
        <v>2</v>
      </c>
    </row>
    <row r="1475" spans="1:12">
      <c r="A1475" s="11" t="s">
        <v>2536</v>
      </c>
      <c r="D1475" s="11" t="s">
        <v>239</v>
      </c>
      <c r="E1475" s="19" t="s">
        <v>2786</v>
      </c>
      <c r="F1475" s="10">
        <v>42036</v>
      </c>
      <c r="G1475" s="10">
        <v>45323</v>
      </c>
      <c r="H1475" s="11">
        <v>10</v>
      </c>
      <c r="I1475" s="20" t="s">
        <v>238</v>
      </c>
      <c r="J1475" s="11" t="s">
        <v>240</v>
      </c>
      <c r="K1475" s="11" t="s">
        <v>4263</v>
      </c>
      <c r="L1475" s="11">
        <v>2</v>
      </c>
    </row>
    <row r="1476" spans="1:12">
      <c r="A1476" s="11" t="s">
        <v>2537</v>
      </c>
      <c r="D1476" s="11" t="s">
        <v>239</v>
      </c>
      <c r="E1476" s="19" t="s">
        <v>2787</v>
      </c>
      <c r="F1476" s="10">
        <v>42036</v>
      </c>
      <c r="G1476" s="10">
        <v>45323</v>
      </c>
      <c r="H1476" s="11">
        <v>10</v>
      </c>
      <c r="I1476" s="20" t="s">
        <v>238</v>
      </c>
      <c r="J1476" s="11" t="s">
        <v>240</v>
      </c>
      <c r="K1476" s="11" t="s">
        <v>4263</v>
      </c>
      <c r="L1476" s="11">
        <v>2</v>
      </c>
    </row>
    <row r="1477" spans="1:12">
      <c r="A1477" s="11" t="s">
        <v>2538</v>
      </c>
      <c r="D1477" s="11" t="s">
        <v>239</v>
      </c>
      <c r="E1477" s="19" t="s">
        <v>2788</v>
      </c>
      <c r="F1477" s="10">
        <v>42036</v>
      </c>
      <c r="G1477" s="10">
        <v>45323</v>
      </c>
      <c r="H1477" s="11">
        <v>10</v>
      </c>
      <c r="I1477" s="20" t="s">
        <v>238</v>
      </c>
      <c r="J1477" s="11" t="s">
        <v>240</v>
      </c>
      <c r="K1477" s="11" t="s">
        <v>4263</v>
      </c>
      <c r="L1477" s="11">
        <v>2</v>
      </c>
    </row>
    <row r="1478" spans="1:12">
      <c r="A1478" s="11" t="s">
        <v>2539</v>
      </c>
      <c r="D1478" s="11" t="s">
        <v>239</v>
      </c>
      <c r="E1478" s="19" t="s">
        <v>2789</v>
      </c>
      <c r="F1478" s="10">
        <v>42036</v>
      </c>
      <c r="G1478" s="10">
        <v>45323</v>
      </c>
      <c r="H1478" s="11">
        <v>10</v>
      </c>
      <c r="I1478" s="20" t="s">
        <v>238</v>
      </c>
      <c r="J1478" s="11" t="s">
        <v>240</v>
      </c>
      <c r="K1478" s="11" t="s">
        <v>4263</v>
      </c>
      <c r="L1478" s="11">
        <v>2</v>
      </c>
    </row>
    <row r="1479" spans="1:12">
      <c r="A1479" s="11" t="s">
        <v>2540</v>
      </c>
      <c r="D1479" s="11" t="s">
        <v>239</v>
      </c>
      <c r="E1479" s="19" t="s">
        <v>2790</v>
      </c>
      <c r="F1479" s="10">
        <v>42036</v>
      </c>
      <c r="G1479" s="10">
        <v>45323</v>
      </c>
      <c r="H1479" s="11">
        <v>10</v>
      </c>
      <c r="I1479" s="20" t="s">
        <v>238</v>
      </c>
      <c r="J1479" s="11" t="s">
        <v>240</v>
      </c>
      <c r="K1479" s="11" t="s">
        <v>4263</v>
      </c>
      <c r="L1479" s="11">
        <v>2</v>
      </c>
    </row>
    <row r="1480" spans="1:12">
      <c r="A1480" s="11" t="s">
        <v>2541</v>
      </c>
      <c r="D1480" s="11" t="s">
        <v>239</v>
      </c>
      <c r="E1480" s="19" t="s">
        <v>2791</v>
      </c>
      <c r="F1480" s="10">
        <v>42036</v>
      </c>
      <c r="G1480" s="10">
        <v>45323</v>
      </c>
      <c r="H1480" s="11">
        <v>10</v>
      </c>
      <c r="I1480" s="20" t="s">
        <v>238</v>
      </c>
      <c r="J1480" s="11" t="s">
        <v>240</v>
      </c>
      <c r="K1480" s="11" t="s">
        <v>4263</v>
      </c>
      <c r="L1480" s="11">
        <v>2</v>
      </c>
    </row>
    <row r="1481" spans="1:12">
      <c r="A1481" s="11" t="s">
        <v>2542</v>
      </c>
      <c r="D1481" s="11" t="s">
        <v>239</v>
      </c>
      <c r="E1481" s="19" t="s">
        <v>2792</v>
      </c>
      <c r="F1481" s="10">
        <v>42036</v>
      </c>
      <c r="G1481" s="10">
        <v>45323</v>
      </c>
      <c r="H1481" s="11">
        <v>10</v>
      </c>
      <c r="I1481" s="20" t="s">
        <v>238</v>
      </c>
      <c r="J1481" s="11" t="s">
        <v>240</v>
      </c>
      <c r="K1481" s="11" t="s">
        <v>4263</v>
      </c>
      <c r="L1481" s="11">
        <v>2</v>
      </c>
    </row>
    <row r="1482" spans="1:12">
      <c r="A1482" s="11" t="s">
        <v>2543</v>
      </c>
      <c r="D1482" s="11" t="s">
        <v>239</v>
      </c>
      <c r="E1482" s="19" t="s">
        <v>2793</v>
      </c>
      <c r="F1482" s="10">
        <v>42036</v>
      </c>
      <c r="G1482" s="10">
        <v>45323</v>
      </c>
      <c r="H1482" s="11">
        <v>10</v>
      </c>
      <c r="I1482" s="20" t="s">
        <v>238</v>
      </c>
      <c r="J1482" s="11" t="s">
        <v>240</v>
      </c>
      <c r="K1482" s="11" t="s">
        <v>4263</v>
      </c>
      <c r="L1482" s="11">
        <v>2</v>
      </c>
    </row>
    <row r="1483" spans="1:12">
      <c r="A1483" s="11" t="s">
        <v>2544</v>
      </c>
      <c r="D1483" s="11" t="s">
        <v>239</v>
      </c>
      <c r="E1483" s="19" t="s">
        <v>2794</v>
      </c>
      <c r="F1483" s="10">
        <v>42036</v>
      </c>
      <c r="G1483" s="10">
        <v>45323</v>
      </c>
      <c r="H1483" s="11">
        <v>10</v>
      </c>
      <c r="I1483" s="20" t="s">
        <v>238</v>
      </c>
      <c r="J1483" s="11" t="s">
        <v>240</v>
      </c>
      <c r="K1483" s="11" t="s">
        <v>4263</v>
      </c>
      <c r="L1483" s="11">
        <v>2</v>
      </c>
    </row>
    <row r="1484" spans="1:12">
      <c r="A1484" s="11" t="s">
        <v>2545</v>
      </c>
      <c r="D1484" s="11" t="s">
        <v>239</v>
      </c>
      <c r="E1484" s="19" t="s">
        <v>2795</v>
      </c>
      <c r="F1484" s="10">
        <v>42036</v>
      </c>
      <c r="G1484" s="10">
        <v>45323</v>
      </c>
      <c r="H1484" s="11">
        <v>10</v>
      </c>
      <c r="I1484" s="20" t="s">
        <v>238</v>
      </c>
      <c r="J1484" s="11" t="s">
        <v>240</v>
      </c>
      <c r="K1484" s="11" t="s">
        <v>4263</v>
      </c>
      <c r="L1484" s="11">
        <v>2</v>
      </c>
    </row>
    <row r="1485" spans="1:12">
      <c r="A1485" s="11" t="s">
        <v>2546</v>
      </c>
      <c r="D1485" s="11" t="s">
        <v>239</v>
      </c>
      <c r="E1485" s="19" t="s">
        <v>2796</v>
      </c>
      <c r="F1485" s="10">
        <v>42036</v>
      </c>
      <c r="G1485" s="10">
        <v>45323</v>
      </c>
      <c r="H1485" s="11">
        <v>10</v>
      </c>
      <c r="I1485" s="20" t="s">
        <v>238</v>
      </c>
      <c r="J1485" s="11" t="s">
        <v>240</v>
      </c>
      <c r="K1485" s="11" t="s">
        <v>4263</v>
      </c>
      <c r="L1485" s="11">
        <v>2</v>
      </c>
    </row>
    <row r="1486" spans="1:12">
      <c r="A1486" s="11" t="s">
        <v>2547</v>
      </c>
      <c r="D1486" s="11" t="s">
        <v>239</v>
      </c>
      <c r="E1486" s="19" t="s">
        <v>2797</v>
      </c>
      <c r="F1486" s="10">
        <v>42036</v>
      </c>
      <c r="G1486" s="10">
        <v>45323</v>
      </c>
      <c r="H1486" s="11">
        <v>10</v>
      </c>
      <c r="I1486" s="20" t="s">
        <v>238</v>
      </c>
      <c r="J1486" s="11" t="s">
        <v>240</v>
      </c>
      <c r="K1486" s="11" t="s">
        <v>4263</v>
      </c>
      <c r="L1486" s="11">
        <v>2</v>
      </c>
    </row>
    <row r="1487" spans="1:12">
      <c r="A1487" s="11" t="s">
        <v>2548</v>
      </c>
      <c r="D1487" s="11" t="s">
        <v>239</v>
      </c>
      <c r="E1487" s="19" t="s">
        <v>2798</v>
      </c>
      <c r="F1487" s="10">
        <v>42036</v>
      </c>
      <c r="G1487" s="10">
        <v>45323</v>
      </c>
      <c r="H1487" s="11">
        <v>10</v>
      </c>
      <c r="I1487" s="20" t="s">
        <v>238</v>
      </c>
      <c r="J1487" s="11" t="s">
        <v>240</v>
      </c>
      <c r="K1487" s="11" t="s">
        <v>4263</v>
      </c>
      <c r="L1487" s="11">
        <v>2</v>
      </c>
    </row>
    <row r="1488" spans="1:12">
      <c r="A1488" s="11" t="s">
        <v>2549</v>
      </c>
      <c r="D1488" s="11" t="s">
        <v>239</v>
      </c>
      <c r="E1488" s="19" t="s">
        <v>2799</v>
      </c>
      <c r="F1488" s="10">
        <v>42036</v>
      </c>
      <c r="G1488" s="10">
        <v>45323</v>
      </c>
      <c r="H1488" s="11">
        <v>10</v>
      </c>
      <c r="I1488" s="20" t="s">
        <v>238</v>
      </c>
      <c r="J1488" s="11" t="s">
        <v>240</v>
      </c>
      <c r="K1488" s="11" t="s">
        <v>4263</v>
      </c>
      <c r="L1488" s="11">
        <v>2</v>
      </c>
    </row>
    <row r="1489" spans="1:12">
      <c r="A1489" s="11" t="s">
        <v>2550</v>
      </c>
      <c r="D1489" s="11" t="s">
        <v>239</v>
      </c>
      <c r="E1489" s="19" t="s">
        <v>2800</v>
      </c>
      <c r="F1489" s="10">
        <v>42036</v>
      </c>
      <c r="G1489" s="10">
        <v>45323</v>
      </c>
      <c r="H1489" s="11">
        <v>10</v>
      </c>
      <c r="I1489" s="20" t="s">
        <v>238</v>
      </c>
      <c r="J1489" s="11" t="s">
        <v>240</v>
      </c>
      <c r="K1489" s="11" t="s">
        <v>4263</v>
      </c>
      <c r="L1489" s="11">
        <v>2</v>
      </c>
    </row>
    <row r="1490" spans="1:12">
      <c r="A1490" s="11" t="s">
        <v>2551</v>
      </c>
      <c r="D1490" s="11" t="s">
        <v>239</v>
      </c>
      <c r="E1490" s="19" t="s">
        <v>2801</v>
      </c>
      <c r="F1490" s="10">
        <v>42036</v>
      </c>
      <c r="G1490" s="10">
        <v>45323</v>
      </c>
      <c r="H1490" s="11">
        <v>10</v>
      </c>
      <c r="I1490" s="20" t="s">
        <v>238</v>
      </c>
      <c r="J1490" s="11" t="s">
        <v>240</v>
      </c>
      <c r="K1490" s="11" t="s">
        <v>4263</v>
      </c>
      <c r="L1490" s="11">
        <v>2</v>
      </c>
    </row>
    <row r="1491" spans="1:12">
      <c r="A1491" s="11" t="s">
        <v>2552</v>
      </c>
      <c r="D1491" s="11" t="s">
        <v>239</v>
      </c>
      <c r="E1491" s="19" t="s">
        <v>2802</v>
      </c>
      <c r="F1491" s="10">
        <v>42036</v>
      </c>
      <c r="G1491" s="10">
        <v>45323</v>
      </c>
      <c r="H1491" s="11">
        <v>10</v>
      </c>
      <c r="I1491" s="20" t="s">
        <v>238</v>
      </c>
      <c r="J1491" s="11" t="s">
        <v>240</v>
      </c>
      <c r="K1491" s="11" t="s">
        <v>4263</v>
      </c>
      <c r="L1491" s="11">
        <v>2</v>
      </c>
    </row>
    <row r="1492" spans="1:12">
      <c r="A1492" s="11" t="s">
        <v>2553</v>
      </c>
      <c r="D1492" s="11" t="s">
        <v>239</v>
      </c>
      <c r="E1492" s="19" t="s">
        <v>2803</v>
      </c>
      <c r="F1492" s="10">
        <v>42036</v>
      </c>
      <c r="G1492" s="10">
        <v>45323</v>
      </c>
      <c r="H1492" s="11">
        <v>10</v>
      </c>
      <c r="I1492" s="20" t="s">
        <v>238</v>
      </c>
      <c r="J1492" s="11" t="s">
        <v>240</v>
      </c>
      <c r="K1492" s="11" t="s">
        <v>4263</v>
      </c>
      <c r="L1492" s="11">
        <v>2</v>
      </c>
    </row>
    <row r="1493" spans="1:12">
      <c r="A1493" s="11" t="s">
        <v>2554</v>
      </c>
      <c r="D1493" s="11" t="s">
        <v>239</v>
      </c>
      <c r="E1493" s="19" t="s">
        <v>2804</v>
      </c>
      <c r="F1493" s="10">
        <v>42036</v>
      </c>
      <c r="G1493" s="10">
        <v>45323</v>
      </c>
      <c r="H1493" s="11">
        <v>10</v>
      </c>
      <c r="I1493" s="20" t="s">
        <v>238</v>
      </c>
      <c r="J1493" s="11" t="s">
        <v>240</v>
      </c>
      <c r="K1493" s="11" t="s">
        <v>4263</v>
      </c>
      <c r="L1493" s="11">
        <v>2</v>
      </c>
    </row>
    <row r="1494" spans="1:12">
      <c r="A1494" s="11" t="s">
        <v>2555</v>
      </c>
      <c r="D1494" s="11" t="s">
        <v>239</v>
      </c>
      <c r="E1494" s="19" t="s">
        <v>2805</v>
      </c>
      <c r="F1494" s="10">
        <v>42036</v>
      </c>
      <c r="G1494" s="10">
        <v>45323</v>
      </c>
      <c r="H1494" s="11">
        <v>10</v>
      </c>
      <c r="I1494" s="20" t="s">
        <v>238</v>
      </c>
      <c r="J1494" s="11" t="s">
        <v>240</v>
      </c>
      <c r="K1494" s="11" t="s">
        <v>4263</v>
      </c>
      <c r="L1494" s="11">
        <v>2</v>
      </c>
    </row>
    <row r="1495" spans="1:12">
      <c r="A1495" s="11" t="s">
        <v>2556</v>
      </c>
      <c r="D1495" s="11" t="s">
        <v>239</v>
      </c>
      <c r="E1495" s="19" t="s">
        <v>2806</v>
      </c>
      <c r="F1495" s="10">
        <v>42036</v>
      </c>
      <c r="G1495" s="10">
        <v>45323</v>
      </c>
      <c r="H1495" s="11">
        <v>10</v>
      </c>
      <c r="I1495" s="20" t="s">
        <v>238</v>
      </c>
      <c r="J1495" s="11" t="s">
        <v>240</v>
      </c>
      <c r="K1495" s="11" t="s">
        <v>4263</v>
      </c>
      <c r="L1495" s="11">
        <v>2</v>
      </c>
    </row>
    <row r="1496" spans="1:12">
      <c r="A1496" s="11" t="s">
        <v>2557</v>
      </c>
      <c r="D1496" s="11" t="s">
        <v>239</v>
      </c>
      <c r="E1496" s="19" t="s">
        <v>2807</v>
      </c>
      <c r="F1496" s="10">
        <v>42036</v>
      </c>
      <c r="G1496" s="10">
        <v>45323</v>
      </c>
      <c r="H1496" s="11">
        <v>10</v>
      </c>
      <c r="I1496" s="20" t="s">
        <v>238</v>
      </c>
      <c r="J1496" s="11" t="s">
        <v>240</v>
      </c>
      <c r="K1496" s="11" t="s">
        <v>4263</v>
      </c>
      <c r="L1496" s="11">
        <v>2</v>
      </c>
    </row>
    <row r="1497" spans="1:12">
      <c r="A1497" s="11" t="s">
        <v>2558</v>
      </c>
      <c r="D1497" s="11" t="s">
        <v>239</v>
      </c>
      <c r="E1497" s="19" t="s">
        <v>2808</v>
      </c>
      <c r="F1497" s="10">
        <v>42036</v>
      </c>
      <c r="G1497" s="10">
        <v>45323</v>
      </c>
      <c r="H1497" s="11">
        <v>10</v>
      </c>
      <c r="I1497" s="20" t="s">
        <v>238</v>
      </c>
      <c r="J1497" s="11" t="s">
        <v>240</v>
      </c>
      <c r="K1497" s="11" t="s">
        <v>4263</v>
      </c>
      <c r="L1497" s="11">
        <v>2</v>
      </c>
    </row>
    <row r="1498" spans="1:12">
      <c r="A1498" s="11" t="s">
        <v>2559</v>
      </c>
      <c r="D1498" s="11" t="s">
        <v>239</v>
      </c>
      <c r="E1498" s="19" t="s">
        <v>2809</v>
      </c>
      <c r="F1498" s="10">
        <v>42036</v>
      </c>
      <c r="G1498" s="10">
        <v>45323</v>
      </c>
      <c r="H1498" s="11">
        <v>10</v>
      </c>
      <c r="I1498" s="20" t="s">
        <v>238</v>
      </c>
      <c r="J1498" s="11" t="s">
        <v>240</v>
      </c>
      <c r="K1498" s="11" t="s">
        <v>4263</v>
      </c>
      <c r="L1498" s="11">
        <v>2</v>
      </c>
    </row>
    <row r="1499" spans="1:12">
      <c r="A1499" s="11" t="s">
        <v>2560</v>
      </c>
      <c r="D1499" s="11" t="s">
        <v>239</v>
      </c>
      <c r="E1499" s="19" t="s">
        <v>2810</v>
      </c>
      <c r="F1499" s="10">
        <v>42036</v>
      </c>
      <c r="G1499" s="10">
        <v>45323</v>
      </c>
      <c r="H1499" s="11">
        <v>10</v>
      </c>
      <c r="I1499" s="20" t="s">
        <v>238</v>
      </c>
      <c r="J1499" s="11" t="s">
        <v>240</v>
      </c>
      <c r="K1499" s="11" t="s">
        <v>4263</v>
      </c>
      <c r="L1499" s="11">
        <v>2</v>
      </c>
    </row>
    <row r="1500" spans="1:12">
      <c r="A1500" s="11" t="s">
        <v>2561</v>
      </c>
      <c r="D1500" s="11" t="s">
        <v>239</v>
      </c>
      <c r="E1500" s="19" t="s">
        <v>2811</v>
      </c>
      <c r="F1500" s="10">
        <v>42036</v>
      </c>
      <c r="G1500" s="10">
        <v>45323</v>
      </c>
      <c r="H1500" s="11">
        <v>10</v>
      </c>
      <c r="I1500" s="20" t="s">
        <v>238</v>
      </c>
      <c r="J1500" s="11" t="s">
        <v>240</v>
      </c>
      <c r="K1500" s="11" t="s">
        <v>4263</v>
      </c>
      <c r="L1500" s="11">
        <v>2</v>
      </c>
    </row>
    <row r="1501" spans="1:12">
      <c r="A1501" s="11" t="s">
        <v>2562</v>
      </c>
      <c r="D1501" s="11" t="s">
        <v>239</v>
      </c>
      <c r="E1501" s="19" t="s">
        <v>2812</v>
      </c>
      <c r="F1501" s="10">
        <v>42036</v>
      </c>
      <c r="G1501" s="10">
        <v>45323</v>
      </c>
      <c r="H1501" s="11">
        <v>10</v>
      </c>
      <c r="I1501" s="20" t="s">
        <v>238</v>
      </c>
      <c r="J1501" s="11" t="s">
        <v>240</v>
      </c>
      <c r="K1501" s="11" t="s">
        <v>4263</v>
      </c>
      <c r="L1501" s="11">
        <v>2</v>
      </c>
    </row>
    <row r="1502" spans="1:12">
      <c r="A1502" s="11" t="s">
        <v>2563</v>
      </c>
      <c r="D1502" s="11" t="s">
        <v>239</v>
      </c>
      <c r="E1502" s="19" t="s">
        <v>2813</v>
      </c>
      <c r="F1502" s="10">
        <v>42036</v>
      </c>
      <c r="G1502" s="10">
        <v>45323</v>
      </c>
      <c r="H1502" s="11">
        <v>10</v>
      </c>
      <c r="I1502" s="20" t="s">
        <v>238</v>
      </c>
      <c r="J1502" s="11" t="s">
        <v>240</v>
      </c>
      <c r="K1502" s="11" t="s">
        <v>4263</v>
      </c>
      <c r="L1502" s="11">
        <v>2</v>
      </c>
    </row>
    <row r="1503" spans="1:12">
      <c r="A1503" s="11" t="s">
        <v>2564</v>
      </c>
      <c r="D1503" s="11" t="s">
        <v>239</v>
      </c>
      <c r="E1503" s="19" t="s">
        <v>2814</v>
      </c>
      <c r="F1503" s="10">
        <v>42036</v>
      </c>
      <c r="G1503" s="10">
        <v>45323</v>
      </c>
      <c r="H1503" s="11">
        <v>10</v>
      </c>
      <c r="I1503" s="20" t="s">
        <v>238</v>
      </c>
      <c r="J1503" s="11" t="s">
        <v>240</v>
      </c>
      <c r="K1503" s="11" t="s">
        <v>4263</v>
      </c>
      <c r="L1503" s="11">
        <v>2</v>
      </c>
    </row>
    <row r="1504" spans="1:12">
      <c r="A1504" s="11" t="s">
        <v>2565</v>
      </c>
      <c r="D1504" s="11" t="s">
        <v>239</v>
      </c>
      <c r="E1504" s="19" t="s">
        <v>2815</v>
      </c>
      <c r="F1504" s="10">
        <v>42036</v>
      </c>
      <c r="G1504" s="10">
        <v>45323</v>
      </c>
      <c r="H1504" s="11">
        <v>10</v>
      </c>
      <c r="I1504" s="20" t="s">
        <v>238</v>
      </c>
      <c r="J1504" s="11" t="s">
        <v>240</v>
      </c>
      <c r="K1504" s="11" t="s">
        <v>4263</v>
      </c>
      <c r="L1504" s="11">
        <v>2</v>
      </c>
    </row>
    <row r="1505" spans="1:12">
      <c r="A1505" s="11" t="s">
        <v>2566</v>
      </c>
      <c r="D1505" s="11" t="s">
        <v>239</v>
      </c>
      <c r="E1505" s="19" t="s">
        <v>2816</v>
      </c>
      <c r="F1505" s="10">
        <v>42036</v>
      </c>
      <c r="G1505" s="10">
        <v>45323</v>
      </c>
      <c r="H1505" s="11">
        <v>10</v>
      </c>
      <c r="I1505" s="20" t="s">
        <v>238</v>
      </c>
      <c r="J1505" s="11" t="s">
        <v>240</v>
      </c>
      <c r="K1505" s="11" t="s">
        <v>4263</v>
      </c>
      <c r="L1505" s="11">
        <v>2</v>
      </c>
    </row>
    <row r="1506" spans="1:12">
      <c r="A1506" s="11" t="s">
        <v>2567</v>
      </c>
      <c r="D1506" s="11" t="s">
        <v>239</v>
      </c>
      <c r="E1506" s="19" t="s">
        <v>2817</v>
      </c>
      <c r="F1506" s="10">
        <v>42036</v>
      </c>
      <c r="G1506" s="10">
        <v>45323</v>
      </c>
      <c r="H1506" s="11">
        <v>10</v>
      </c>
      <c r="I1506" s="20" t="s">
        <v>238</v>
      </c>
      <c r="J1506" s="11" t="s">
        <v>240</v>
      </c>
      <c r="K1506" s="11" t="s">
        <v>4263</v>
      </c>
      <c r="L1506" s="11">
        <v>2</v>
      </c>
    </row>
    <row r="1507" spans="1:12">
      <c r="A1507" s="11" t="s">
        <v>2568</v>
      </c>
      <c r="D1507" s="11" t="s">
        <v>239</v>
      </c>
      <c r="E1507" s="19" t="s">
        <v>2818</v>
      </c>
      <c r="F1507" s="10">
        <v>42036</v>
      </c>
      <c r="G1507" s="10">
        <v>45323</v>
      </c>
      <c r="H1507" s="11">
        <v>10</v>
      </c>
      <c r="I1507" s="20" t="s">
        <v>238</v>
      </c>
      <c r="J1507" s="11" t="s">
        <v>240</v>
      </c>
      <c r="K1507" s="11" t="s">
        <v>4263</v>
      </c>
      <c r="L1507" s="11">
        <v>2</v>
      </c>
    </row>
    <row r="1508" spans="1:12">
      <c r="A1508" s="11" t="s">
        <v>2569</v>
      </c>
      <c r="D1508" s="11" t="s">
        <v>239</v>
      </c>
      <c r="E1508" s="19" t="s">
        <v>2819</v>
      </c>
      <c r="F1508" s="10">
        <v>42036</v>
      </c>
      <c r="G1508" s="10">
        <v>45323</v>
      </c>
      <c r="H1508" s="11">
        <v>10</v>
      </c>
      <c r="I1508" s="20" t="s">
        <v>238</v>
      </c>
      <c r="J1508" s="11" t="s">
        <v>240</v>
      </c>
      <c r="K1508" s="11" t="s">
        <v>4263</v>
      </c>
      <c r="L1508" s="11">
        <v>2</v>
      </c>
    </row>
    <row r="1509" spans="1:12">
      <c r="A1509" s="11" t="s">
        <v>2570</v>
      </c>
      <c r="D1509" s="11" t="s">
        <v>239</v>
      </c>
      <c r="E1509" s="19" t="s">
        <v>2820</v>
      </c>
      <c r="F1509" s="10">
        <v>42036</v>
      </c>
      <c r="G1509" s="10">
        <v>45323</v>
      </c>
      <c r="H1509" s="11">
        <v>10</v>
      </c>
      <c r="I1509" s="20" t="s">
        <v>238</v>
      </c>
      <c r="J1509" s="11" t="s">
        <v>240</v>
      </c>
      <c r="K1509" s="11" t="s">
        <v>4263</v>
      </c>
      <c r="L1509" s="11">
        <v>2</v>
      </c>
    </row>
    <row r="1510" spans="1:12">
      <c r="A1510" s="11" t="s">
        <v>2571</v>
      </c>
      <c r="D1510" s="11" t="s">
        <v>239</v>
      </c>
      <c r="E1510" s="19" t="s">
        <v>2821</v>
      </c>
      <c r="F1510" s="10">
        <v>42036</v>
      </c>
      <c r="G1510" s="10">
        <v>45323</v>
      </c>
      <c r="H1510" s="11">
        <v>10</v>
      </c>
      <c r="I1510" s="20" t="s">
        <v>238</v>
      </c>
      <c r="J1510" s="11" t="s">
        <v>240</v>
      </c>
      <c r="K1510" s="11" t="s">
        <v>4263</v>
      </c>
      <c r="L1510" s="11">
        <v>2</v>
      </c>
    </row>
    <row r="1511" spans="1:12">
      <c r="A1511" s="11" t="s">
        <v>2572</v>
      </c>
      <c r="D1511" s="11" t="s">
        <v>239</v>
      </c>
      <c r="E1511" s="19" t="s">
        <v>2822</v>
      </c>
      <c r="F1511" s="10">
        <v>42036</v>
      </c>
      <c r="G1511" s="10">
        <v>45323</v>
      </c>
      <c r="H1511" s="11">
        <v>10</v>
      </c>
      <c r="I1511" s="20" t="s">
        <v>238</v>
      </c>
      <c r="J1511" s="11" t="s">
        <v>240</v>
      </c>
      <c r="K1511" s="11" t="s">
        <v>4263</v>
      </c>
      <c r="L1511" s="11">
        <v>2</v>
      </c>
    </row>
    <row r="1512" spans="1:12">
      <c r="A1512" s="11" t="s">
        <v>2823</v>
      </c>
      <c r="D1512" s="11" t="s">
        <v>239</v>
      </c>
      <c r="E1512" s="19" t="s">
        <v>3052</v>
      </c>
      <c r="F1512" s="10">
        <v>42036</v>
      </c>
      <c r="G1512" s="10">
        <v>45323</v>
      </c>
      <c r="H1512" s="11">
        <v>10</v>
      </c>
      <c r="I1512" s="20" t="s">
        <v>238</v>
      </c>
      <c r="J1512" s="11" t="s">
        <v>240</v>
      </c>
      <c r="K1512" s="11" t="s">
        <v>4263</v>
      </c>
      <c r="L1512" s="11">
        <v>2</v>
      </c>
    </row>
    <row r="1513" spans="1:12">
      <c r="A1513" s="11" t="s">
        <v>2824</v>
      </c>
      <c r="D1513" s="11" t="s">
        <v>239</v>
      </c>
      <c r="E1513" s="19" t="s">
        <v>3053</v>
      </c>
      <c r="F1513" s="10">
        <v>42036</v>
      </c>
      <c r="G1513" s="10">
        <v>45323</v>
      </c>
      <c r="H1513" s="11">
        <v>10</v>
      </c>
      <c r="I1513" s="20" t="s">
        <v>238</v>
      </c>
      <c r="J1513" s="11" t="s">
        <v>240</v>
      </c>
      <c r="K1513" s="11" t="s">
        <v>4263</v>
      </c>
      <c r="L1513" s="11">
        <v>2</v>
      </c>
    </row>
    <row r="1514" spans="1:12">
      <c r="A1514" s="11" t="s">
        <v>2825</v>
      </c>
      <c r="D1514" s="11" t="s">
        <v>239</v>
      </c>
      <c r="E1514" s="19" t="s">
        <v>3054</v>
      </c>
      <c r="F1514" s="10">
        <v>42036</v>
      </c>
      <c r="G1514" s="10">
        <v>45323</v>
      </c>
      <c r="H1514" s="11">
        <v>10</v>
      </c>
      <c r="I1514" s="20" t="s">
        <v>238</v>
      </c>
      <c r="J1514" s="11" t="s">
        <v>240</v>
      </c>
      <c r="K1514" s="11" t="s">
        <v>4263</v>
      </c>
      <c r="L1514" s="11">
        <v>2</v>
      </c>
    </row>
    <row r="1515" spans="1:12">
      <c r="A1515" s="11" t="s">
        <v>2826</v>
      </c>
      <c r="D1515" s="11" t="s">
        <v>239</v>
      </c>
      <c r="E1515" s="19" t="s">
        <v>3055</v>
      </c>
      <c r="F1515" s="10">
        <v>42036</v>
      </c>
      <c r="G1515" s="10">
        <v>45323</v>
      </c>
      <c r="H1515" s="11">
        <v>10</v>
      </c>
      <c r="I1515" s="20" t="s">
        <v>238</v>
      </c>
      <c r="J1515" s="11" t="s">
        <v>240</v>
      </c>
      <c r="K1515" s="11" t="s">
        <v>4263</v>
      </c>
      <c r="L1515" s="11">
        <v>2</v>
      </c>
    </row>
    <row r="1516" spans="1:12">
      <c r="A1516" s="11" t="s">
        <v>2827</v>
      </c>
      <c r="D1516" s="11" t="s">
        <v>239</v>
      </c>
      <c r="E1516" s="19" t="s">
        <v>3056</v>
      </c>
      <c r="F1516" s="10">
        <v>42036</v>
      </c>
      <c r="G1516" s="10">
        <v>45323</v>
      </c>
      <c r="H1516" s="11">
        <v>10</v>
      </c>
      <c r="I1516" s="20" t="s">
        <v>238</v>
      </c>
      <c r="J1516" s="11" t="s">
        <v>240</v>
      </c>
      <c r="K1516" s="11" t="s">
        <v>4263</v>
      </c>
      <c r="L1516" s="11">
        <v>2</v>
      </c>
    </row>
    <row r="1517" spans="1:12">
      <c r="A1517" s="11" t="s">
        <v>2828</v>
      </c>
      <c r="D1517" s="11" t="s">
        <v>239</v>
      </c>
      <c r="E1517" s="19" t="s">
        <v>3057</v>
      </c>
      <c r="F1517" s="10">
        <v>42036</v>
      </c>
      <c r="G1517" s="10">
        <v>45323</v>
      </c>
      <c r="H1517" s="11">
        <v>10</v>
      </c>
      <c r="I1517" s="20" t="s">
        <v>238</v>
      </c>
      <c r="J1517" s="11" t="s">
        <v>240</v>
      </c>
      <c r="K1517" s="11" t="s">
        <v>4263</v>
      </c>
      <c r="L1517" s="11">
        <v>2</v>
      </c>
    </row>
    <row r="1518" spans="1:12">
      <c r="A1518" s="11" t="s">
        <v>2829</v>
      </c>
      <c r="D1518" s="11" t="s">
        <v>239</v>
      </c>
      <c r="E1518" s="19" t="s">
        <v>3058</v>
      </c>
      <c r="F1518" s="10">
        <v>42036</v>
      </c>
      <c r="G1518" s="10">
        <v>45323</v>
      </c>
      <c r="H1518" s="11">
        <v>10</v>
      </c>
      <c r="I1518" s="20" t="s">
        <v>238</v>
      </c>
      <c r="J1518" s="11" t="s">
        <v>240</v>
      </c>
      <c r="K1518" s="11" t="s">
        <v>4263</v>
      </c>
      <c r="L1518" s="11">
        <v>2</v>
      </c>
    </row>
    <row r="1519" spans="1:12">
      <c r="A1519" s="11" t="s">
        <v>2830</v>
      </c>
      <c r="D1519" s="11" t="s">
        <v>239</v>
      </c>
      <c r="E1519" s="19" t="s">
        <v>3059</v>
      </c>
      <c r="F1519" s="10">
        <v>42036</v>
      </c>
      <c r="G1519" s="10">
        <v>45323</v>
      </c>
      <c r="H1519" s="11">
        <v>10</v>
      </c>
      <c r="I1519" s="20" t="s">
        <v>238</v>
      </c>
      <c r="J1519" s="11" t="s">
        <v>240</v>
      </c>
      <c r="K1519" s="11" t="s">
        <v>4263</v>
      </c>
      <c r="L1519" s="11">
        <v>2</v>
      </c>
    </row>
    <row r="1520" spans="1:12">
      <c r="A1520" s="11" t="s">
        <v>2831</v>
      </c>
      <c r="D1520" s="11" t="s">
        <v>239</v>
      </c>
      <c r="E1520" s="19" t="s">
        <v>3060</v>
      </c>
      <c r="F1520" s="10">
        <v>42036</v>
      </c>
      <c r="G1520" s="10">
        <v>45323</v>
      </c>
      <c r="H1520" s="11">
        <v>10</v>
      </c>
      <c r="I1520" s="20" t="s">
        <v>238</v>
      </c>
      <c r="J1520" s="11" t="s">
        <v>240</v>
      </c>
      <c r="K1520" s="11" t="s">
        <v>4263</v>
      </c>
      <c r="L1520" s="11">
        <v>2</v>
      </c>
    </row>
    <row r="1521" spans="1:12">
      <c r="A1521" s="11" t="s">
        <v>2832</v>
      </c>
      <c r="D1521" s="11" t="s">
        <v>239</v>
      </c>
      <c r="E1521" s="19" t="s">
        <v>3061</v>
      </c>
      <c r="F1521" s="10">
        <v>42036</v>
      </c>
      <c r="G1521" s="10">
        <v>45323</v>
      </c>
      <c r="H1521" s="11">
        <v>10</v>
      </c>
      <c r="I1521" s="20" t="s">
        <v>238</v>
      </c>
      <c r="J1521" s="11" t="s">
        <v>240</v>
      </c>
      <c r="K1521" s="11" t="s">
        <v>4263</v>
      </c>
      <c r="L1521" s="11">
        <v>2</v>
      </c>
    </row>
    <row r="1522" spans="1:12">
      <c r="A1522" s="11" t="s">
        <v>2833</v>
      </c>
      <c r="D1522" s="11" t="s">
        <v>239</v>
      </c>
      <c r="E1522" s="19" t="s">
        <v>3062</v>
      </c>
      <c r="F1522" s="10">
        <v>42036</v>
      </c>
      <c r="G1522" s="10">
        <v>45323</v>
      </c>
      <c r="H1522" s="11">
        <v>10</v>
      </c>
      <c r="I1522" s="20" t="s">
        <v>238</v>
      </c>
      <c r="J1522" s="11" t="s">
        <v>240</v>
      </c>
      <c r="K1522" s="11" t="s">
        <v>4263</v>
      </c>
      <c r="L1522" s="11">
        <v>2</v>
      </c>
    </row>
    <row r="1523" spans="1:12">
      <c r="A1523" s="11" t="s">
        <v>2834</v>
      </c>
      <c r="D1523" s="11" t="s">
        <v>239</v>
      </c>
      <c r="E1523" s="19" t="s">
        <v>3063</v>
      </c>
      <c r="F1523" s="10">
        <v>42036</v>
      </c>
      <c r="G1523" s="10">
        <v>45323</v>
      </c>
      <c r="H1523" s="11">
        <v>10</v>
      </c>
      <c r="I1523" s="20" t="s">
        <v>238</v>
      </c>
      <c r="J1523" s="11" t="s">
        <v>240</v>
      </c>
      <c r="K1523" s="11" t="s">
        <v>4263</v>
      </c>
      <c r="L1523" s="11">
        <v>2</v>
      </c>
    </row>
    <row r="1524" spans="1:12">
      <c r="A1524" s="11" t="s">
        <v>2835</v>
      </c>
      <c r="D1524" s="11" t="s">
        <v>239</v>
      </c>
      <c r="E1524" s="19" t="s">
        <v>3064</v>
      </c>
      <c r="F1524" s="10">
        <v>42036</v>
      </c>
      <c r="G1524" s="10">
        <v>45323</v>
      </c>
      <c r="H1524" s="11">
        <v>10</v>
      </c>
      <c r="I1524" s="20" t="s">
        <v>238</v>
      </c>
      <c r="J1524" s="11" t="s">
        <v>240</v>
      </c>
      <c r="K1524" s="11" t="s">
        <v>4263</v>
      </c>
      <c r="L1524" s="11">
        <v>2</v>
      </c>
    </row>
    <row r="1525" spans="1:12">
      <c r="A1525" s="11" t="s">
        <v>2836</v>
      </c>
      <c r="D1525" s="11" t="s">
        <v>239</v>
      </c>
      <c r="E1525" s="19" t="s">
        <v>3065</v>
      </c>
      <c r="F1525" s="10">
        <v>42036</v>
      </c>
      <c r="G1525" s="10">
        <v>45323</v>
      </c>
      <c r="H1525" s="11">
        <v>10</v>
      </c>
      <c r="I1525" s="20" t="s">
        <v>238</v>
      </c>
      <c r="J1525" s="11" t="s">
        <v>240</v>
      </c>
      <c r="K1525" s="11" t="s">
        <v>4263</v>
      </c>
      <c r="L1525" s="11">
        <v>2</v>
      </c>
    </row>
    <row r="1526" spans="1:12">
      <c r="A1526" s="11" t="s">
        <v>2837</v>
      </c>
      <c r="D1526" s="11" t="s">
        <v>239</v>
      </c>
      <c r="E1526" s="19" t="s">
        <v>3066</v>
      </c>
      <c r="F1526" s="10">
        <v>42036</v>
      </c>
      <c r="G1526" s="10">
        <v>45323</v>
      </c>
      <c r="H1526" s="11">
        <v>10</v>
      </c>
      <c r="I1526" s="20" t="s">
        <v>238</v>
      </c>
      <c r="J1526" s="11" t="s">
        <v>240</v>
      </c>
      <c r="K1526" s="11" t="s">
        <v>4263</v>
      </c>
      <c r="L1526" s="11">
        <v>2</v>
      </c>
    </row>
    <row r="1527" spans="1:12">
      <c r="A1527" s="11" t="s">
        <v>2838</v>
      </c>
      <c r="D1527" s="11" t="s">
        <v>239</v>
      </c>
      <c r="E1527" s="19" t="s">
        <v>3067</v>
      </c>
      <c r="F1527" s="10">
        <v>42036</v>
      </c>
      <c r="G1527" s="10">
        <v>45323</v>
      </c>
      <c r="H1527" s="11">
        <v>10</v>
      </c>
      <c r="I1527" s="20" t="s">
        <v>238</v>
      </c>
      <c r="J1527" s="11" t="s">
        <v>240</v>
      </c>
      <c r="K1527" s="11" t="s">
        <v>4263</v>
      </c>
      <c r="L1527" s="11">
        <v>2</v>
      </c>
    </row>
    <row r="1528" spans="1:12">
      <c r="A1528" s="11" t="s">
        <v>2839</v>
      </c>
      <c r="D1528" s="11" t="s">
        <v>239</v>
      </c>
      <c r="E1528" s="19" t="s">
        <v>3068</v>
      </c>
      <c r="F1528" s="10">
        <v>42036</v>
      </c>
      <c r="G1528" s="10">
        <v>45323</v>
      </c>
      <c r="H1528" s="11">
        <v>10</v>
      </c>
      <c r="I1528" s="20" t="s">
        <v>238</v>
      </c>
      <c r="J1528" s="11" t="s">
        <v>240</v>
      </c>
      <c r="K1528" s="11" t="s">
        <v>4263</v>
      </c>
      <c r="L1528" s="11">
        <v>2</v>
      </c>
    </row>
    <row r="1529" spans="1:12">
      <c r="A1529" s="11" t="s">
        <v>2840</v>
      </c>
      <c r="D1529" s="11" t="s">
        <v>239</v>
      </c>
      <c r="E1529" s="19" t="s">
        <v>3069</v>
      </c>
      <c r="F1529" s="10">
        <v>42036</v>
      </c>
      <c r="G1529" s="10">
        <v>45323</v>
      </c>
      <c r="H1529" s="11">
        <v>10</v>
      </c>
      <c r="I1529" s="20" t="s">
        <v>238</v>
      </c>
      <c r="J1529" s="11" t="s">
        <v>240</v>
      </c>
      <c r="K1529" s="11" t="s">
        <v>4263</v>
      </c>
      <c r="L1529" s="11">
        <v>2</v>
      </c>
    </row>
    <row r="1530" spans="1:12">
      <c r="A1530" s="11" t="s">
        <v>2841</v>
      </c>
      <c r="D1530" s="11" t="s">
        <v>239</v>
      </c>
      <c r="E1530" s="19" t="s">
        <v>3070</v>
      </c>
      <c r="F1530" s="10">
        <v>42036</v>
      </c>
      <c r="G1530" s="10">
        <v>45323</v>
      </c>
      <c r="H1530" s="11">
        <v>10</v>
      </c>
      <c r="I1530" s="20" t="s">
        <v>238</v>
      </c>
      <c r="J1530" s="11" t="s">
        <v>240</v>
      </c>
      <c r="K1530" s="11" t="s">
        <v>4263</v>
      </c>
      <c r="L1530" s="11">
        <v>2</v>
      </c>
    </row>
    <row r="1531" spans="1:12">
      <c r="A1531" s="11" t="s">
        <v>2842</v>
      </c>
      <c r="D1531" s="11" t="s">
        <v>239</v>
      </c>
      <c r="E1531" s="19" t="s">
        <v>3071</v>
      </c>
      <c r="F1531" s="10">
        <v>42036</v>
      </c>
      <c r="G1531" s="10">
        <v>45323</v>
      </c>
      <c r="H1531" s="11">
        <v>10</v>
      </c>
      <c r="I1531" s="20" t="s">
        <v>238</v>
      </c>
      <c r="J1531" s="11" t="s">
        <v>240</v>
      </c>
      <c r="K1531" s="11" t="s">
        <v>4263</v>
      </c>
      <c r="L1531" s="11">
        <v>2</v>
      </c>
    </row>
    <row r="1532" spans="1:12">
      <c r="A1532" s="11" t="s">
        <v>2843</v>
      </c>
      <c r="D1532" s="11" t="s">
        <v>239</v>
      </c>
      <c r="E1532" s="19" t="s">
        <v>3072</v>
      </c>
      <c r="F1532" s="10">
        <v>42036</v>
      </c>
      <c r="G1532" s="10">
        <v>45323</v>
      </c>
      <c r="H1532" s="11">
        <v>10</v>
      </c>
      <c r="I1532" s="20" t="s">
        <v>238</v>
      </c>
      <c r="J1532" s="11" t="s">
        <v>240</v>
      </c>
      <c r="K1532" s="11" t="s">
        <v>4263</v>
      </c>
      <c r="L1532" s="11">
        <v>2</v>
      </c>
    </row>
    <row r="1533" spans="1:12">
      <c r="A1533" s="11" t="s">
        <v>2844</v>
      </c>
      <c r="D1533" s="11" t="s">
        <v>239</v>
      </c>
      <c r="E1533" s="19" t="s">
        <v>3073</v>
      </c>
      <c r="F1533" s="10">
        <v>42036</v>
      </c>
      <c r="G1533" s="10">
        <v>45323</v>
      </c>
      <c r="H1533" s="11">
        <v>10</v>
      </c>
      <c r="I1533" s="20" t="s">
        <v>238</v>
      </c>
      <c r="J1533" s="11" t="s">
        <v>240</v>
      </c>
      <c r="K1533" s="11" t="s">
        <v>4263</v>
      </c>
      <c r="L1533" s="11">
        <v>2</v>
      </c>
    </row>
    <row r="1534" spans="1:12">
      <c r="A1534" s="11" t="s">
        <v>2845</v>
      </c>
      <c r="D1534" s="11" t="s">
        <v>239</v>
      </c>
      <c r="E1534" s="19" t="s">
        <v>3074</v>
      </c>
      <c r="F1534" s="10">
        <v>42036</v>
      </c>
      <c r="G1534" s="10">
        <v>45323</v>
      </c>
      <c r="H1534" s="11">
        <v>10</v>
      </c>
      <c r="I1534" s="20" t="s">
        <v>238</v>
      </c>
      <c r="J1534" s="11" t="s">
        <v>240</v>
      </c>
      <c r="K1534" s="11" t="s">
        <v>4263</v>
      </c>
      <c r="L1534" s="11">
        <v>2</v>
      </c>
    </row>
    <row r="1535" spans="1:12">
      <c r="A1535" s="11" t="s">
        <v>2846</v>
      </c>
      <c r="D1535" s="11" t="s">
        <v>239</v>
      </c>
      <c r="E1535" s="19" t="s">
        <v>3075</v>
      </c>
      <c r="F1535" s="10">
        <v>42036</v>
      </c>
      <c r="G1535" s="10">
        <v>45323</v>
      </c>
      <c r="H1535" s="11">
        <v>10</v>
      </c>
      <c r="I1535" s="20" t="s">
        <v>238</v>
      </c>
      <c r="J1535" s="11" t="s">
        <v>240</v>
      </c>
      <c r="K1535" s="11" t="s">
        <v>4263</v>
      </c>
      <c r="L1535" s="11">
        <v>2</v>
      </c>
    </row>
    <row r="1536" spans="1:12">
      <c r="A1536" s="11" t="s">
        <v>2847</v>
      </c>
      <c r="D1536" s="11" t="s">
        <v>239</v>
      </c>
      <c r="E1536" s="19" t="s">
        <v>3076</v>
      </c>
      <c r="F1536" s="10">
        <v>42036</v>
      </c>
      <c r="G1536" s="10">
        <v>45323</v>
      </c>
      <c r="H1536" s="11">
        <v>10</v>
      </c>
      <c r="I1536" s="20" t="s">
        <v>238</v>
      </c>
      <c r="J1536" s="11" t="s">
        <v>240</v>
      </c>
      <c r="K1536" s="11" t="s">
        <v>4263</v>
      </c>
      <c r="L1536" s="11">
        <v>2</v>
      </c>
    </row>
    <row r="1537" spans="1:12">
      <c r="A1537" s="11" t="s">
        <v>2848</v>
      </c>
      <c r="D1537" s="11" t="s">
        <v>239</v>
      </c>
      <c r="E1537" s="19" t="s">
        <v>3077</v>
      </c>
      <c r="F1537" s="10">
        <v>42036</v>
      </c>
      <c r="G1537" s="10">
        <v>45323</v>
      </c>
      <c r="H1537" s="11">
        <v>10</v>
      </c>
      <c r="I1537" s="20" t="s">
        <v>238</v>
      </c>
      <c r="J1537" s="11" t="s">
        <v>240</v>
      </c>
      <c r="K1537" s="11" t="s">
        <v>4263</v>
      </c>
      <c r="L1537" s="11">
        <v>2</v>
      </c>
    </row>
    <row r="1538" spans="1:12">
      <c r="A1538" s="11" t="s">
        <v>2849</v>
      </c>
      <c r="D1538" s="11" t="s">
        <v>239</v>
      </c>
      <c r="E1538" s="19" t="s">
        <v>3078</v>
      </c>
      <c r="F1538" s="10">
        <v>42036</v>
      </c>
      <c r="G1538" s="10">
        <v>45323</v>
      </c>
      <c r="H1538" s="11">
        <v>10</v>
      </c>
      <c r="I1538" s="20" t="s">
        <v>238</v>
      </c>
      <c r="J1538" s="11" t="s">
        <v>240</v>
      </c>
      <c r="K1538" s="11" t="s">
        <v>4263</v>
      </c>
      <c r="L1538" s="11">
        <v>2</v>
      </c>
    </row>
    <row r="1539" spans="1:12">
      <c r="A1539" s="11" t="s">
        <v>2850</v>
      </c>
      <c r="D1539" s="11" t="s">
        <v>239</v>
      </c>
      <c r="E1539" s="19" t="s">
        <v>3079</v>
      </c>
      <c r="F1539" s="10">
        <v>42036</v>
      </c>
      <c r="G1539" s="10">
        <v>45323</v>
      </c>
      <c r="H1539" s="11">
        <v>10</v>
      </c>
      <c r="I1539" s="20" t="s">
        <v>238</v>
      </c>
      <c r="J1539" s="11" t="s">
        <v>240</v>
      </c>
      <c r="K1539" s="11" t="s">
        <v>4263</v>
      </c>
      <c r="L1539" s="11">
        <v>2</v>
      </c>
    </row>
    <row r="1540" spans="1:12">
      <c r="A1540" s="11" t="s">
        <v>2851</v>
      </c>
      <c r="D1540" s="11" t="s">
        <v>239</v>
      </c>
      <c r="E1540" s="19" t="s">
        <v>3080</v>
      </c>
      <c r="F1540" s="10">
        <v>42036</v>
      </c>
      <c r="G1540" s="10">
        <v>45323</v>
      </c>
      <c r="H1540" s="11">
        <v>10</v>
      </c>
      <c r="I1540" s="20" t="s">
        <v>238</v>
      </c>
      <c r="J1540" s="11" t="s">
        <v>240</v>
      </c>
      <c r="K1540" s="11" t="s">
        <v>4263</v>
      </c>
      <c r="L1540" s="11">
        <v>2</v>
      </c>
    </row>
    <row r="1541" spans="1:12">
      <c r="A1541" s="11" t="s">
        <v>2852</v>
      </c>
      <c r="D1541" s="11" t="s">
        <v>239</v>
      </c>
      <c r="E1541" s="19" t="s">
        <v>3081</v>
      </c>
      <c r="F1541" s="10">
        <v>42036</v>
      </c>
      <c r="G1541" s="10">
        <v>45323</v>
      </c>
      <c r="H1541" s="11">
        <v>10</v>
      </c>
      <c r="I1541" s="20" t="s">
        <v>238</v>
      </c>
      <c r="J1541" s="11" t="s">
        <v>240</v>
      </c>
      <c r="K1541" s="11" t="s">
        <v>4263</v>
      </c>
      <c r="L1541" s="11">
        <v>2</v>
      </c>
    </row>
    <row r="1542" spans="1:12">
      <c r="A1542" s="11" t="s">
        <v>2853</v>
      </c>
      <c r="D1542" s="11" t="s">
        <v>239</v>
      </c>
      <c r="E1542" s="19" t="s">
        <v>3082</v>
      </c>
      <c r="F1542" s="10">
        <v>42036</v>
      </c>
      <c r="G1542" s="10">
        <v>45323</v>
      </c>
      <c r="H1542" s="11">
        <v>10</v>
      </c>
      <c r="I1542" s="20" t="s">
        <v>238</v>
      </c>
      <c r="J1542" s="11" t="s">
        <v>240</v>
      </c>
      <c r="K1542" s="11" t="s">
        <v>4263</v>
      </c>
      <c r="L1542" s="11">
        <v>2</v>
      </c>
    </row>
    <row r="1543" spans="1:12">
      <c r="A1543" s="11" t="s">
        <v>2854</v>
      </c>
      <c r="D1543" s="11" t="s">
        <v>239</v>
      </c>
      <c r="E1543" s="19" t="s">
        <v>3083</v>
      </c>
      <c r="F1543" s="10">
        <v>42036</v>
      </c>
      <c r="G1543" s="10">
        <v>45323</v>
      </c>
      <c r="H1543" s="11">
        <v>10</v>
      </c>
      <c r="I1543" s="20" t="s">
        <v>238</v>
      </c>
      <c r="J1543" s="11" t="s">
        <v>240</v>
      </c>
      <c r="K1543" s="11" t="s">
        <v>4263</v>
      </c>
      <c r="L1543" s="11">
        <v>2</v>
      </c>
    </row>
    <row r="1544" spans="1:12">
      <c r="A1544" s="11" t="s">
        <v>2855</v>
      </c>
      <c r="D1544" s="11" t="s">
        <v>239</v>
      </c>
      <c r="E1544" s="19" t="s">
        <v>3084</v>
      </c>
      <c r="F1544" s="10">
        <v>42036</v>
      </c>
      <c r="G1544" s="10">
        <v>45323</v>
      </c>
      <c r="H1544" s="11">
        <v>10</v>
      </c>
      <c r="I1544" s="20" t="s">
        <v>238</v>
      </c>
      <c r="J1544" s="11" t="s">
        <v>240</v>
      </c>
      <c r="K1544" s="11" t="s">
        <v>4263</v>
      </c>
      <c r="L1544" s="11">
        <v>2</v>
      </c>
    </row>
    <row r="1545" spans="1:12">
      <c r="A1545" s="11" t="s">
        <v>2856</v>
      </c>
      <c r="D1545" s="11" t="s">
        <v>239</v>
      </c>
      <c r="E1545" s="19" t="s">
        <v>3085</v>
      </c>
      <c r="F1545" s="10">
        <v>42036</v>
      </c>
      <c r="G1545" s="10">
        <v>45323</v>
      </c>
      <c r="H1545" s="11">
        <v>10</v>
      </c>
      <c r="I1545" s="20" t="s">
        <v>238</v>
      </c>
      <c r="J1545" s="11" t="s">
        <v>240</v>
      </c>
      <c r="K1545" s="11" t="s">
        <v>4263</v>
      </c>
      <c r="L1545" s="11">
        <v>2</v>
      </c>
    </row>
    <row r="1546" spans="1:12">
      <c r="A1546" s="11" t="s">
        <v>2857</v>
      </c>
      <c r="D1546" s="11" t="s">
        <v>239</v>
      </c>
      <c r="E1546" s="19" t="s">
        <v>3086</v>
      </c>
      <c r="F1546" s="10">
        <v>42036</v>
      </c>
      <c r="G1546" s="10">
        <v>45323</v>
      </c>
      <c r="H1546" s="11">
        <v>10</v>
      </c>
      <c r="I1546" s="20" t="s">
        <v>238</v>
      </c>
      <c r="J1546" s="11" t="s">
        <v>240</v>
      </c>
      <c r="K1546" s="11" t="s">
        <v>4263</v>
      </c>
      <c r="L1546" s="11">
        <v>2</v>
      </c>
    </row>
    <row r="1547" spans="1:12">
      <c r="A1547" s="11" t="s">
        <v>2858</v>
      </c>
      <c r="D1547" s="11" t="s">
        <v>239</v>
      </c>
      <c r="E1547" s="19" t="s">
        <v>3087</v>
      </c>
      <c r="F1547" s="10">
        <v>42036</v>
      </c>
      <c r="G1547" s="10">
        <v>45323</v>
      </c>
      <c r="H1547" s="11">
        <v>10</v>
      </c>
      <c r="I1547" s="20" t="s">
        <v>238</v>
      </c>
      <c r="J1547" s="11" t="s">
        <v>240</v>
      </c>
      <c r="K1547" s="11" t="s">
        <v>4263</v>
      </c>
      <c r="L1547" s="11">
        <v>2</v>
      </c>
    </row>
    <row r="1548" spans="1:12">
      <c r="A1548" s="11" t="s">
        <v>2859</v>
      </c>
      <c r="D1548" s="11" t="s">
        <v>239</v>
      </c>
      <c r="E1548" s="19" t="s">
        <v>3088</v>
      </c>
      <c r="F1548" s="10">
        <v>42036</v>
      </c>
      <c r="G1548" s="10">
        <v>45323</v>
      </c>
      <c r="H1548" s="11">
        <v>10</v>
      </c>
      <c r="I1548" s="20" t="s">
        <v>238</v>
      </c>
      <c r="J1548" s="11" t="s">
        <v>240</v>
      </c>
      <c r="K1548" s="11" t="s">
        <v>4263</v>
      </c>
      <c r="L1548" s="11">
        <v>2</v>
      </c>
    </row>
    <row r="1549" spans="1:12">
      <c r="A1549" s="11" t="s">
        <v>2860</v>
      </c>
      <c r="D1549" s="11" t="s">
        <v>239</v>
      </c>
      <c r="E1549" s="19" t="s">
        <v>3089</v>
      </c>
      <c r="F1549" s="10">
        <v>42036</v>
      </c>
      <c r="G1549" s="10">
        <v>45323</v>
      </c>
      <c r="H1549" s="11">
        <v>10</v>
      </c>
      <c r="I1549" s="20" t="s">
        <v>238</v>
      </c>
      <c r="J1549" s="11" t="s">
        <v>240</v>
      </c>
      <c r="K1549" s="11" t="s">
        <v>4263</v>
      </c>
      <c r="L1549" s="11">
        <v>2</v>
      </c>
    </row>
    <row r="1550" spans="1:12">
      <c r="A1550" s="11" t="s">
        <v>2861</v>
      </c>
      <c r="D1550" s="11" t="s">
        <v>239</v>
      </c>
      <c r="E1550" s="19" t="s">
        <v>3090</v>
      </c>
      <c r="F1550" s="10">
        <v>42036</v>
      </c>
      <c r="G1550" s="10">
        <v>45323</v>
      </c>
      <c r="H1550" s="11">
        <v>10</v>
      </c>
      <c r="I1550" s="20" t="s">
        <v>238</v>
      </c>
      <c r="J1550" s="11" t="s">
        <v>240</v>
      </c>
      <c r="K1550" s="11" t="s">
        <v>4263</v>
      </c>
      <c r="L1550" s="11">
        <v>2</v>
      </c>
    </row>
    <row r="1551" spans="1:12">
      <c r="A1551" s="11" t="s">
        <v>2862</v>
      </c>
      <c r="D1551" s="11" t="s">
        <v>239</v>
      </c>
      <c r="E1551" s="19" t="s">
        <v>3091</v>
      </c>
      <c r="F1551" s="10">
        <v>42036</v>
      </c>
      <c r="G1551" s="10">
        <v>45323</v>
      </c>
      <c r="H1551" s="11">
        <v>10</v>
      </c>
      <c r="I1551" s="20" t="s">
        <v>238</v>
      </c>
      <c r="J1551" s="11" t="s">
        <v>240</v>
      </c>
      <c r="K1551" s="11" t="s">
        <v>4263</v>
      </c>
      <c r="L1551" s="11">
        <v>2</v>
      </c>
    </row>
    <row r="1552" spans="1:12">
      <c r="A1552" s="11" t="s">
        <v>2863</v>
      </c>
      <c r="D1552" s="11" t="s">
        <v>239</v>
      </c>
      <c r="E1552" s="19" t="s">
        <v>3092</v>
      </c>
      <c r="F1552" s="10">
        <v>42036</v>
      </c>
      <c r="G1552" s="10">
        <v>45323</v>
      </c>
      <c r="H1552" s="11">
        <v>10</v>
      </c>
      <c r="I1552" s="20" t="s">
        <v>238</v>
      </c>
      <c r="J1552" s="11" t="s">
        <v>240</v>
      </c>
      <c r="K1552" s="11" t="s">
        <v>4263</v>
      </c>
      <c r="L1552" s="11">
        <v>2</v>
      </c>
    </row>
    <row r="1553" spans="1:12">
      <c r="A1553" s="11" t="s">
        <v>2864</v>
      </c>
      <c r="D1553" s="11" t="s">
        <v>239</v>
      </c>
      <c r="E1553" s="19" t="s">
        <v>3093</v>
      </c>
      <c r="F1553" s="10">
        <v>42036</v>
      </c>
      <c r="G1553" s="10">
        <v>45323</v>
      </c>
      <c r="H1553" s="11">
        <v>10</v>
      </c>
      <c r="I1553" s="20" t="s">
        <v>238</v>
      </c>
      <c r="J1553" s="11" t="s">
        <v>240</v>
      </c>
      <c r="K1553" s="11" t="s">
        <v>4263</v>
      </c>
      <c r="L1553" s="11">
        <v>2</v>
      </c>
    </row>
    <row r="1554" spans="1:12">
      <c r="A1554" s="11" t="s">
        <v>2865</v>
      </c>
      <c r="D1554" s="11" t="s">
        <v>239</v>
      </c>
      <c r="E1554" s="19" t="s">
        <v>3094</v>
      </c>
      <c r="F1554" s="10">
        <v>42036</v>
      </c>
      <c r="G1554" s="10">
        <v>45323</v>
      </c>
      <c r="H1554" s="11">
        <v>10</v>
      </c>
      <c r="I1554" s="20" t="s">
        <v>238</v>
      </c>
      <c r="J1554" s="11" t="s">
        <v>240</v>
      </c>
      <c r="K1554" s="11" t="s">
        <v>4263</v>
      </c>
      <c r="L1554" s="11">
        <v>2</v>
      </c>
    </row>
    <row r="1555" spans="1:12">
      <c r="A1555" s="11" t="s">
        <v>2866</v>
      </c>
      <c r="D1555" s="11" t="s">
        <v>239</v>
      </c>
      <c r="E1555" s="19" t="s">
        <v>3095</v>
      </c>
      <c r="F1555" s="10">
        <v>42036</v>
      </c>
      <c r="G1555" s="10">
        <v>45323</v>
      </c>
      <c r="H1555" s="11">
        <v>10</v>
      </c>
      <c r="I1555" s="20" t="s">
        <v>238</v>
      </c>
      <c r="J1555" s="11" t="s">
        <v>240</v>
      </c>
      <c r="K1555" s="11" t="s">
        <v>4263</v>
      </c>
      <c r="L1555" s="11">
        <v>2</v>
      </c>
    </row>
    <row r="1556" spans="1:12">
      <c r="A1556" s="11" t="s">
        <v>2867</v>
      </c>
      <c r="D1556" s="11" t="s">
        <v>239</v>
      </c>
      <c r="E1556" s="19" t="s">
        <v>3096</v>
      </c>
      <c r="F1556" s="10">
        <v>42036</v>
      </c>
      <c r="G1556" s="10">
        <v>45323</v>
      </c>
      <c r="H1556" s="11">
        <v>10</v>
      </c>
      <c r="I1556" s="20" t="s">
        <v>238</v>
      </c>
      <c r="J1556" s="11" t="s">
        <v>240</v>
      </c>
      <c r="K1556" s="11" t="s">
        <v>4263</v>
      </c>
      <c r="L1556" s="11">
        <v>2</v>
      </c>
    </row>
    <row r="1557" spans="1:12">
      <c r="A1557" s="11" t="s">
        <v>2868</v>
      </c>
      <c r="D1557" s="11" t="s">
        <v>239</v>
      </c>
      <c r="E1557" s="19" t="s">
        <v>3097</v>
      </c>
      <c r="F1557" s="10">
        <v>42036</v>
      </c>
      <c r="G1557" s="10">
        <v>45323</v>
      </c>
      <c r="H1557" s="11">
        <v>10</v>
      </c>
      <c r="I1557" s="20" t="s">
        <v>238</v>
      </c>
      <c r="J1557" s="11" t="s">
        <v>240</v>
      </c>
      <c r="K1557" s="11" t="s">
        <v>4263</v>
      </c>
      <c r="L1557" s="11">
        <v>2</v>
      </c>
    </row>
    <row r="1558" spans="1:12">
      <c r="A1558" s="11" t="s">
        <v>2869</v>
      </c>
      <c r="D1558" s="11" t="s">
        <v>239</v>
      </c>
      <c r="E1558" s="19" t="s">
        <v>3098</v>
      </c>
      <c r="F1558" s="10">
        <v>42036</v>
      </c>
      <c r="G1558" s="10">
        <v>45323</v>
      </c>
      <c r="H1558" s="11">
        <v>10</v>
      </c>
      <c r="I1558" s="20" t="s">
        <v>238</v>
      </c>
      <c r="J1558" s="11" t="s">
        <v>240</v>
      </c>
      <c r="K1558" s="11" t="s">
        <v>4263</v>
      </c>
      <c r="L1558" s="11">
        <v>2</v>
      </c>
    </row>
    <row r="1559" spans="1:12">
      <c r="A1559" s="11" t="s">
        <v>2870</v>
      </c>
      <c r="D1559" s="11" t="s">
        <v>239</v>
      </c>
      <c r="E1559" s="19" t="s">
        <v>3099</v>
      </c>
      <c r="F1559" s="10">
        <v>42036</v>
      </c>
      <c r="G1559" s="10">
        <v>45323</v>
      </c>
      <c r="H1559" s="11">
        <v>10</v>
      </c>
      <c r="I1559" s="20" t="s">
        <v>238</v>
      </c>
      <c r="J1559" s="11" t="s">
        <v>240</v>
      </c>
      <c r="K1559" s="11" t="s">
        <v>4263</v>
      </c>
      <c r="L1559" s="11">
        <v>2</v>
      </c>
    </row>
    <row r="1560" spans="1:12">
      <c r="A1560" s="11" t="s">
        <v>2871</v>
      </c>
      <c r="D1560" s="11" t="s">
        <v>239</v>
      </c>
      <c r="E1560" s="19" t="s">
        <v>3100</v>
      </c>
      <c r="F1560" s="10">
        <v>42036</v>
      </c>
      <c r="G1560" s="10">
        <v>45323</v>
      </c>
      <c r="H1560" s="11">
        <v>10</v>
      </c>
      <c r="I1560" s="20" t="s">
        <v>238</v>
      </c>
      <c r="J1560" s="11" t="s">
        <v>240</v>
      </c>
      <c r="K1560" s="11" t="s">
        <v>4263</v>
      </c>
      <c r="L1560" s="11">
        <v>2</v>
      </c>
    </row>
    <row r="1561" spans="1:12">
      <c r="A1561" s="11" t="s">
        <v>2872</v>
      </c>
      <c r="D1561" s="11" t="s">
        <v>239</v>
      </c>
      <c r="E1561" s="19" t="s">
        <v>3101</v>
      </c>
      <c r="F1561" s="10">
        <v>42036</v>
      </c>
      <c r="G1561" s="10">
        <v>45323</v>
      </c>
      <c r="H1561" s="11">
        <v>10</v>
      </c>
      <c r="I1561" s="20" t="s">
        <v>238</v>
      </c>
      <c r="J1561" s="11" t="s">
        <v>240</v>
      </c>
      <c r="K1561" s="11" t="s">
        <v>4263</v>
      </c>
      <c r="L1561" s="11">
        <v>2</v>
      </c>
    </row>
    <row r="1562" spans="1:12">
      <c r="A1562" s="11" t="s">
        <v>2873</v>
      </c>
      <c r="D1562" s="11" t="s">
        <v>239</v>
      </c>
      <c r="E1562" s="19" t="s">
        <v>3102</v>
      </c>
      <c r="F1562" s="10">
        <v>42036</v>
      </c>
      <c r="G1562" s="10">
        <v>45323</v>
      </c>
      <c r="H1562" s="11">
        <v>10</v>
      </c>
      <c r="I1562" s="20" t="s">
        <v>238</v>
      </c>
      <c r="J1562" s="11" t="s">
        <v>240</v>
      </c>
      <c r="K1562" s="11" t="s">
        <v>4263</v>
      </c>
      <c r="L1562" s="11">
        <v>2</v>
      </c>
    </row>
    <row r="1563" spans="1:12">
      <c r="A1563" s="11" t="s">
        <v>2874</v>
      </c>
      <c r="D1563" s="11" t="s">
        <v>239</v>
      </c>
      <c r="E1563" s="19" t="s">
        <v>3103</v>
      </c>
      <c r="F1563" s="10">
        <v>42036</v>
      </c>
      <c r="G1563" s="10">
        <v>45323</v>
      </c>
      <c r="H1563" s="11">
        <v>10</v>
      </c>
      <c r="I1563" s="20" t="s">
        <v>238</v>
      </c>
      <c r="J1563" s="11" t="s">
        <v>240</v>
      </c>
      <c r="K1563" s="11" t="s">
        <v>4263</v>
      </c>
      <c r="L1563" s="11">
        <v>2</v>
      </c>
    </row>
    <row r="1564" spans="1:12">
      <c r="A1564" s="11" t="s">
        <v>2875</v>
      </c>
      <c r="D1564" s="11" t="s">
        <v>239</v>
      </c>
      <c r="E1564" s="19" t="s">
        <v>3104</v>
      </c>
      <c r="F1564" s="10">
        <v>42036</v>
      </c>
      <c r="G1564" s="10">
        <v>45323</v>
      </c>
      <c r="H1564" s="11">
        <v>10</v>
      </c>
      <c r="I1564" s="20" t="s">
        <v>238</v>
      </c>
      <c r="J1564" s="11" t="s">
        <v>240</v>
      </c>
      <c r="K1564" s="11" t="s">
        <v>4263</v>
      </c>
      <c r="L1564" s="11">
        <v>2</v>
      </c>
    </row>
    <row r="1565" spans="1:12">
      <c r="A1565" s="11" t="s">
        <v>2876</v>
      </c>
      <c r="D1565" s="11" t="s">
        <v>239</v>
      </c>
      <c r="E1565" s="19" t="s">
        <v>3105</v>
      </c>
      <c r="F1565" s="10">
        <v>42036</v>
      </c>
      <c r="G1565" s="10">
        <v>45323</v>
      </c>
      <c r="H1565" s="11">
        <v>10</v>
      </c>
      <c r="I1565" s="20" t="s">
        <v>238</v>
      </c>
      <c r="J1565" s="11" t="s">
        <v>240</v>
      </c>
      <c r="K1565" s="11" t="s">
        <v>4263</v>
      </c>
      <c r="L1565" s="11">
        <v>2</v>
      </c>
    </row>
    <row r="1566" spans="1:12">
      <c r="A1566" s="11" t="s">
        <v>2877</v>
      </c>
      <c r="D1566" s="11" t="s">
        <v>239</v>
      </c>
      <c r="E1566" s="19" t="s">
        <v>3106</v>
      </c>
      <c r="F1566" s="10">
        <v>42036</v>
      </c>
      <c r="G1566" s="10">
        <v>45323</v>
      </c>
      <c r="H1566" s="11">
        <v>10</v>
      </c>
      <c r="I1566" s="20" t="s">
        <v>238</v>
      </c>
      <c r="J1566" s="11" t="s">
        <v>240</v>
      </c>
      <c r="K1566" s="11" t="s">
        <v>4263</v>
      </c>
      <c r="L1566" s="11">
        <v>2</v>
      </c>
    </row>
    <row r="1567" spans="1:12">
      <c r="A1567" s="11" t="s">
        <v>2878</v>
      </c>
      <c r="D1567" s="11" t="s">
        <v>239</v>
      </c>
      <c r="E1567" s="19" t="s">
        <v>3107</v>
      </c>
      <c r="F1567" s="10">
        <v>42036</v>
      </c>
      <c r="G1567" s="10">
        <v>45323</v>
      </c>
      <c r="H1567" s="11">
        <v>10</v>
      </c>
      <c r="I1567" s="20" t="s">
        <v>238</v>
      </c>
      <c r="J1567" s="11" t="s">
        <v>240</v>
      </c>
      <c r="K1567" s="11" t="s">
        <v>4263</v>
      </c>
      <c r="L1567" s="11">
        <v>2</v>
      </c>
    </row>
    <row r="1568" spans="1:12">
      <c r="A1568" s="11" t="s">
        <v>2879</v>
      </c>
      <c r="D1568" s="11" t="s">
        <v>239</v>
      </c>
      <c r="E1568" s="19" t="s">
        <v>3108</v>
      </c>
      <c r="F1568" s="10">
        <v>42036</v>
      </c>
      <c r="G1568" s="10">
        <v>45323</v>
      </c>
      <c r="H1568" s="11">
        <v>10</v>
      </c>
      <c r="I1568" s="20" t="s">
        <v>238</v>
      </c>
      <c r="J1568" s="11" t="s">
        <v>240</v>
      </c>
      <c r="K1568" s="11" t="s">
        <v>4263</v>
      </c>
      <c r="L1568" s="11">
        <v>2</v>
      </c>
    </row>
    <row r="1569" spans="1:12">
      <c r="A1569" s="11" t="s">
        <v>2880</v>
      </c>
      <c r="D1569" s="11" t="s">
        <v>239</v>
      </c>
      <c r="E1569" s="19" t="s">
        <v>3109</v>
      </c>
      <c r="F1569" s="10">
        <v>42036</v>
      </c>
      <c r="G1569" s="10">
        <v>45323</v>
      </c>
      <c r="H1569" s="11">
        <v>10</v>
      </c>
      <c r="I1569" s="20" t="s">
        <v>238</v>
      </c>
      <c r="J1569" s="11" t="s">
        <v>240</v>
      </c>
      <c r="K1569" s="11" t="s">
        <v>4263</v>
      </c>
      <c r="L1569" s="11">
        <v>2</v>
      </c>
    </row>
    <row r="1570" spans="1:12">
      <c r="A1570" s="11" t="s">
        <v>2881</v>
      </c>
      <c r="D1570" s="11" t="s">
        <v>239</v>
      </c>
      <c r="E1570" s="19" t="s">
        <v>3110</v>
      </c>
      <c r="F1570" s="10">
        <v>42036</v>
      </c>
      <c r="G1570" s="10">
        <v>45323</v>
      </c>
      <c r="H1570" s="11">
        <v>10</v>
      </c>
      <c r="I1570" s="20" t="s">
        <v>238</v>
      </c>
      <c r="J1570" s="11" t="s">
        <v>240</v>
      </c>
      <c r="K1570" s="11" t="s">
        <v>4263</v>
      </c>
      <c r="L1570" s="11">
        <v>2</v>
      </c>
    </row>
    <row r="1571" spans="1:12">
      <c r="A1571" s="11" t="s">
        <v>2882</v>
      </c>
      <c r="D1571" s="11" t="s">
        <v>239</v>
      </c>
      <c r="E1571" s="19" t="s">
        <v>3111</v>
      </c>
      <c r="F1571" s="10">
        <v>42036</v>
      </c>
      <c r="G1571" s="10">
        <v>45323</v>
      </c>
      <c r="H1571" s="11">
        <v>10</v>
      </c>
      <c r="I1571" s="20" t="s">
        <v>238</v>
      </c>
      <c r="J1571" s="11" t="s">
        <v>240</v>
      </c>
      <c r="K1571" s="11" t="s">
        <v>4263</v>
      </c>
      <c r="L1571" s="11">
        <v>2</v>
      </c>
    </row>
    <row r="1572" spans="1:12">
      <c r="A1572" s="11" t="s">
        <v>2883</v>
      </c>
      <c r="D1572" s="11" t="s">
        <v>239</v>
      </c>
      <c r="E1572" s="19" t="s">
        <v>3112</v>
      </c>
      <c r="F1572" s="10">
        <v>42036</v>
      </c>
      <c r="G1572" s="10">
        <v>45323</v>
      </c>
      <c r="H1572" s="11">
        <v>10</v>
      </c>
      <c r="I1572" s="20" t="s">
        <v>238</v>
      </c>
      <c r="J1572" s="11" t="s">
        <v>240</v>
      </c>
      <c r="K1572" s="11" t="s">
        <v>4263</v>
      </c>
      <c r="L1572" s="11">
        <v>2</v>
      </c>
    </row>
    <row r="1573" spans="1:12">
      <c r="A1573" s="11" t="s">
        <v>2884</v>
      </c>
      <c r="D1573" s="11" t="s">
        <v>239</v>
      </c>
      <c r="E1573" s="19" t="s">
        <v>3113</v>
      </c>
      <c r="F1573" s="10">
        <v>42036</v>
      </c>
      <c r="G1573" s="10">
        <v>45323</v>
      </c>
      <c r="H1573" s="11">
        <v>10</v>
      </c>
      <c r="I1573" s="20" t="s">
        <v>238</v>
      </c>
      <c r="J1573" s="11" t="s">
        <v>240</v>
      </c>
      <c r="K1573" s="11" t="s">
        <v>4263</v>
      </c>
      <c r="L1573" s="11">
        <v>2</v>
      </c>
    </row>
    <row r="1574" spans="1:12">
      <c r="A1574" s="11" t="s">
        <v>2885</v>
      </c>
      <c r="D1574" s="11" t="s">
        <v>239</v>
      </c>
      <c r="E1574" s="19" t="s">
        <v>3114</v>
      </c>
      <c r="F1574" s="10">
        <v>42036</v>
      </c>
      <c r="G1574" s="10">
        <v>45323</v>
      </c>
      <c r="H1574" s="11">
        <v>10</v>
      </c>
      <c r="I1574" s="20" t="s">
        <v>238</v>
      </c>
      <c r="J1574" s="11" t="s">
        <v>240</v>
      </c>
      <c r="K1574" s="11" t="s">
        <v>4263</v>
      </c>
      <c r="L1574" s="11">
        <v>2</v>
      </c>
    </row>
    <row r="1575" spans="1:12">
      <c r="A1575" s="11" t="s">
        <v>2886</v>
      </c>
      <c r="D1575" s="11" t="s">
        <v>239</v>
      </c>
      <c r="E1575" s="19" t="s">
        <v>3115</v>
      </c>
      <c r="F1575" s="10">
        <v>42036</v>
      </c>
      <c r="G1575" s="10">
        <v>45323</v>
      </c>
      <c r="H1575" s="11">
        <v>10</v>
      </c>
      <c r="I1575" s="20" t="s">
        <v>238</v>
      </c>
      <c r="J1575" s="11" t="s">
        <v>240</v>
      </c>
      <c r="K1575" s="11" t="s">
        <v>4263</v>
      </c>
      <c r="L1575" s="11">
        <v>2</v>
      </c>
    </row>
    <row r="1576" spans="1:12">
      <c r="A1576" s="11" t="s">
        <v>2887</v>
      </c>
      <c r="D1576" s="11" t="s">
        <v>239</v>
      </c>
      <c r="E1576" s="19" t="s">
        <v>3116</v>
      </c>
      <c r="F1576" s="10">
        <v>42036</v>
      </c>
      <c r="G1576" s="10">
        <v>45323</v>
      </c>
      <c r="H1576" s="11">
        <v>10</v>
      </c>
      <c r="I1576" s="20" t="s">
        <v>238</v>
      </c>
      <c r="J1576" s="11" t="s">
        <v>240</v>
      </c>
      <c r="K1576" s="11" t="s">
        <v>4263</v>
      </c>
      <c r="L1576" s="11">
        <v>2</v>
      </c>
    </row>
    <row r="1577" spans="1:12">
      <c r="A1577" s="11" t="s">
        <v>2888</v>
      </c>
      <c r="D1577" s="11" t="s">
        <v>239</v>
      </c>
      <c r="E1577" s="19" t="s">
        <v>3117</v>
      </c>
      <c r="F1577" s="10">
        <v>42036</v>
      </c>
      <c r="G1577" s="10">
        <v>45323</v>
      </c>
      <c r="H1577" s="11">
        <v>10</v>
      </c>
      <c r="I1577" s="20" t="s">
        <v>238</v>
      </c>
      <c r="J1577" s="11" t="s">
        <v>240</v>
      </c>
      <c r="K1577" s="11" t="s">
        <v>4263</v>
      </c>
      <c r="L1577" s="11">
        <v>2</v>
      </c>
    </row>
    <row r="1578" spans="1:12">
      <c r="A1578" s="11" t="s">
        <v>2889</v>
      </c>
      <c r="D1578" s="11" t="s">
        <v>239</v>
      </c>
      <c r="E1578" s="19" t="s">
        <v>3118</v>
      </c>
      <c r="F1578" s="10">
        <v>42036</v>
      </c>
      <c r="G1578" s="10">
        <v>45323</v>
      </c>
      <c r="H1578" s="11">
        <v>10</v>
      </c>
      <c r="I1578" s="20" t="s">
        <v>238</v>
      </c>
      <c r="J1578" s="11" t="s">
        <v>240</v>
      </c>
      <c r="K1578" s="11" t="s">
        <v>4263</v>
      </c>
      <c r="L1578" s="11">
        <v>2</v>
      </c>
    </row>
    <row r="1579" spans="1:12">
      <c r="A1579" s="11" t="s">
        <v>2890</v>
      </c>
      <c r="D1579" s="11" t="s">
        <v>239</v>
      </c>
      <c r="E1579" s="19" t="s">
        <v>3119</v>
      </c>
      <c r="F1579" s="10">
        <v>42036</v>
      </c>
      <c r="G1579" s="10">
        <v>45323</v>
      </c>
      <c r="H1579" s="11">
        <v>10</v>
      </c>
      <c r="I1579" s="20" t="s">
        <v>238</v>
      </c>
      <c r="J1579" s="11" t="s">
        <v>240</v>
      </c>
      <c r="K1579" s="11" t="s">
        <v>4263</v>
      </c>
      <c r="L1579" s="11">
        <v>2</v>
      </c>
    </row>
    <row r="1580" spans="1:12">
      <c r="A1580" s="11" t="s">
        <v>2891</v>
      </c>
      <c r="D1580" s="11" t="s">
        <v>239</v>
      </c>
      <c r="E1580" s="19" t="s">
        <v>3120</v>
      </c>
      <c r="F1580" s="10">
        <v>42036</v>
      </c>
      <c r="G1580" s="10">
        <v>45323</v>
      </c>
      <c r="H1580" s="11">
        <v>10</v>
      </c>
      <c r="I1580" s="20" t="s">
        <v>238</v>
      </c>
      <c r="J1580" s="11" t="s">
        <v>240</v>
      </c>
      <c r="K1580" s="11" t="s">
        <v>4263</v>
      </c>
      <c r="L1580" s="11">
        <v>2</v>
      </c>
    </row>
    <row r="1581" spans="1:12">
      <c r="A1581" s="11" t="s">
        <v>2892</v>
      </c>
      <c r="D1581" s="11" t="s">
        <v>239</v>
      </c>
      <c r="E1581" s="19" t="s">
        <v>3121</v>
      </c>
      <c r="F1581" s="10">
        <v>42036</v>
      </c>
      <c r="G1581" s="10">
        <v>45323</v>
      </c>
      <c r="H1581" s="11">
        <v>10</v>
      </c>
      <c r="I1581" s="20" t="s">
        <v>238</v>
      </c>
      <c r="J1581" s="11" t="s">
        <v>240</v>
      </c>
      <c r="K1581" s="11" t="s">
        <v>4263</v>
      </c>
      <c r="L1581" s="11">
        <v>2</v>
      </c>
    </row>
    <row r="1582" spans="1:12">
      <c r="A1582" s="11" t="s">
        <v>2893</v>
      </c>
      <c r="D1582" s="11" t="s">
        <v>239</v>
      </c>
      <c r="E1582" s="19" t="s">
        <v>3122</v>
      </c>
      <c r="F1582" s="10">
        <v>42036</v>
      </c>
      <c r="G1582" s="10">
        <v>45323</v>
      </c>
      <c r="H1582" s="11">
        <v>10</v>
      </c>
      <c r="I1582" s="20" t="s">
        <v>238</v>
      </c>
      <c r="J1582" s="11" t="s">
        <v>240</v>
      </c>
      <c r="K1582" s="11" t="s">
        <v>4263</v>
      </c>
      <c r="L1582" s="11">
        <v>2</v>
      </c>
    </row>
    <row r="1583" spans="1:12">
      <c r="A1583" s="11" t="s">
        <v>2894</v>
      </c>
      <c r="D1583" s="11" t="s">
        <v>239</v>
      </c>
      <c r="E1583" s="19" t="s">
        <v>3123</v>
      </c>
      <c r="F1583" s="10">
        <v>42036</v>
      </c>
      <c r="G1583" s="10">
        <v>45323</v>
      </c>
      <c r="H1583" s="11">
        <v>10</v>
      </c>
      <c r="I1583" s="20" t="s">
        <v>238</v>
      </c>
      <c r="J1583" s="11" t="s">
        <v>240</v>
      </c>
      <c r="K1583" s="11" t="s">
        <v>4263</v>
      </c>
      <c r="L1583" s="11">
        <v>2</v>
      </c>
    </row>
    <row r="1584" spans="1:12">
      <c r="A1584" s="11" t="s">
        <v>2895</v>
      </c>
      <c r="D1584" s="11" t="s">
        <v>239</v>
      </c>
      <c r="E1584" s="19" t="s">
        <v>3124</v>
      </c>
      <c r="F1584" s="10">
        <v>42036</v>
      </c>
      <c r="G1584" s="10">
        <v>45323</v>
      </c>
      <c r="H1584" s="11">
        <v>10</v>
      </c>
      <c r="I1584" s="20" t="s">
        <v>238</v>
      </c>
      <c r="J1584" s="11" t="s">
        <v>240</v>
      </c>
      <c r="K1584" s="11" t="s">
        <v>4263</v>
      </c>
      <c r="L1584" s="11">
        <v>2</v>
      </c>
    </row>
    <row r="1585" spans="1:12">
      <c r="A1585" s="11" t="s">
        <v>2896</v>
      </c>
      <c r="D1585" s="11" t="s">
        <v>239</v>
      </c>
      <c r="E1585" s="19" t="s">
        <v>3125</v>
      </c>
      <c r="F1585" s="10">
        <v>42036</v>
      </c>
      <c r="G1585" s="10">
        <v>45323</v>
      </c>
      <c r="H1585" s="11">
        <v>10</v>
      </c>
      <c r="I1585" s="20" t="s">
        <v>238</v>
      </c>
      <c r="J1585" s="11" t="s">
        <v>240</v>
      </c>
      <c r="K1585" s="11" t="s">
        <v>4263</v>
      </c>
      <c r="L1585" s="11">
        <v>2</v>
      </c>
    </row>
    <row r="1586" spans="1:12">
      <c r="A1586" s="11" t="s">
        <v>2897</v>
      </c>
      <c r="D1586" s="11" t="s">
        <v>239</v>
      </c>
      <c r="E1586" s="19" t="s">
        <v>3126</v>
      </c>
      <c r="F1586" s="10">
        <v>42036</v>
      </c>
      <c r="G1586" s="10">
        <v>45323</v>
      </c>
      <c r="H1586" s="11">
        <v>10</v>
      </c>
      <c r="I1586" s="20" t="s">
        <v>238</v>
      </c>
      <c r="J1586" s="11" t="s">
        <v>240</v>
      </c>
      <c r="K1586" s="11" t="s">
        <v>4263</v>
      </c>
      <c r="L1586" s="11">
        <v>2</v>
      </c>
    </row>
    <row r="1587" spans="1:12">
      <c r="A1587" s="11" t="s">
        <v>2898</v>
      </c>
      <c r="D1587" s="11" t="s">
        <v>239</v>
      </c>
      <c r="E1587" s="19" t="s">
        <v>3127</v>
      </c>
      <c r="F1587" s="10">
        <v>42036</v>
      </c>
      <c r="G1587" s="10">
        <v>45323</v>
      </c>
      <c r="H1587" s="11">
        <v>10</v>
      </c>
      <c r="I1587" s="20" t="s">
        <v>238</v>
      </c>
      <c r="J1587" s="11" t="s">
        <v>240</v>
      </c>
      <c r="K1587" s="11" t="s">
        <v>4263</v>
      </c>
      <c r="L1587" s="11">
        <v>2</v>
      </c>
    </row>
    <row r="1588" spans="1:12">
      <c r="A1588" s="11" t="s">
        <v>2899</v>
      </c>
      <c r="D1588" s="11" t="s">
        <v>239</v>
      </c>
      <c r="E1588" s="19" t="s">
        <v>3128</v>
      </c>
      <c r="F1588" s="10">
        <v>42036</v>
      </c>
      <c r="G1588" s="10">
        <v>45323</v>
      </c>
      <c r="H1588" s="11">
        <v>10</v>
      </c>
      <c r="I1588" s="20" t="s">
        <v>238</v>
      </c>
      <c r="J1588" s="11" t="s">
        <v>240</v>
      </c>
      <c r="K1588" s="11" t="s">
        <v>4263</v>
      </c>
      <c r="L1588" s="11">
        <v>2</v>
      </c>
    </row>
    <row r="1589" spans="1:12">
      <c r="A1589" s="11" t="s">
        <v>2900</v>
      </c>
      <c r="D1589" s="11" t="s">
        <v>239</v>
      </c>
      <c r="E1589" s="19" t="s">
        <v>3129</v>
      </c>
      <c r="F1589" s="10">
        <v>42036</v>
      </c>
      <c r="G1589" s="10">
        <v>45323</v>
      </c>
      <c r="H1589" s="11">
        <v>10</v>
      </c>
      <c r="I1589" s="20" t="s">
        <v>238</v>
      </c>
      <c r="J1589" s="11" t="s">
        <v>240</v>
      </c>
      <c r="K1589" s="11" t="s">
        <v>4263</v>
      </c>
      <c r="L1589" s="11">
        <v>2</v>
      </c>
    </row>
    <row r="1590" spans="1:12">
      <c r="A1590" s="11" t="s">
        <v>2901</v>
      </c>
      <c r="D1590" s="11" t="s">
        <v>239</v>
      </c>
      <c r="E1590" s="19" t="s">
        <v>3130</v>
      </c>
      <c r="F1590" s="10">
        <v>42036</v>
      </c>
      <c r="G1590" s="10">
        <v>45323</v>
      </c>
      <c r="H1590" s="11">
        <v>10</v>
      </c>
      <c r="I1590" s="20" t="s">
        <v>238</v>
      </c>
      <c r="J1590" s="11" t="s">
        <v>240</v>
      </c>
      <c r="K1590" s="11" t="s">
        <v>4263</v>
      </c>
      <c r="L1590" s="11">
        <v>2</v>
      </c>
    </row>
    <row r="1591" spans="1:12">
      <c r="A1591" s="11" t="s">
        <v>2902</v>
      </c>
      <c r="D1591" s="11" t="s">
        <v>239</v>
      </c>
      <c r="E1591" s="19" t="s">
        <v>3131</v>
      </c>
      <c r="F1591" s="10">
        <v>42036</v>
      </c>
      <c r="G1591" s="10">
        <v>45323</v>
      </c>
      <c r="H1591" s="11">
        <v>10</v>
      </c>
      <c r="I1591" s="20" t="s">
        <v>238</v>
      </c>
      <c r="J1591" s="11" t="s">
        <v>240</v>
      </c>
      <c r="K1591" s="11" t="s">
        <v>4263</v>
      </c>
      <c r="L1591" s="11">
        <v>2</v>
      </c>
    </row>
    <row r="1592" spans="1:12">
      <c r="A1592" s="11" t="s">
        <v>2903</v>
      </c>
      <c r="D1592" s="11" t="s">
        <v>239</v>
      </c>
      <c r="E1592" s="19" t="s">
        <v>3132</v>
      </c>
      <c r="F1592" s="10">
        <v>42036</v>
      </c>
      <c r="G1592" s="10">
        <v>45323</v>
      </c>
      <c r="H1592" s="11">
        <v>10</v>
      </c>
      <c r="I1592" s="20" t="s">
        <v>238</v>
      </c>
      <c r="J1592" s="11" t="s">
        <v>240</v>
      </c>
      <c r="K1592" s="11" t="s">
        <v>4263</v>
      </c>
      <c r="L1592" s="11">
        <v>2</v>
      </c>
    </row>
    <row r="1593" spans="1:12">
      <c r="A1593" s="11" t="s">
        <v>2904</v>
      </c>
      <c r="D1593" s="11" t="s">
        <v>239</v>
      </c>
      <c r="E1593" s="19" t="s">
        <v>3133</v>
      </c>
      <c r="F1593" s="10">
        <v>42036</v>
      </c>
      <c r="G1593" s="10">
        <v>45323</v>
      </c>
      <c r="H1593" s="11">
        <v>10</v>
      </c>
      <c r="I1593" s="20" t="s">
        <v>238</v>
      </c>
      <c r="J1593" s="11" t="s">
        <v>240</v>
      </c>
      <c r="K1593" s="11" t="s">
        <v>4263</v>
      </c>
      <c r="L1593" s="11">
        <v>2</v>
      </c>
    </row>
    <row r="1594" spans="1:12">
      <c r="A1594" s="11" t="s">
        <v>2905</v>
      </c>
      <c r="D1594" s="11" t="s">
        <v>239</v>
      </c>
      <c r="E1594" s="19" t="s">
        <v>3134</v>
      </c>
      <c r="F1594" s="10">
        <v>42036</v>
      </c>
      <c r="G1594" s="10">
        <v>45323</v>
      </c>
      <c r="H1594" s="11">
        <v>10</v>
      </c>
      <c r="I1594" s="20" t="s">
        <v>238</v>
      </c>
      <c r="J1594" s="11" t="s">
        <v>240</v>
      </c>
      <c r="K1594" s="11" t="s">
        <v>4263</v>
      </c>
      <c r="L1594" s="11">
        <v>2</v>
      </c>
    </row>
    <row r="1595" spans="1:12">
      <c r="A1595" s="11" t="s">
        <v>2906</v>
      </c>
      <c r="D1595" s="11" t="s">
        <v>239</v>
      </c>
      <c r="E1595" s="19" t="s">
        <v>3135</v>
      </c>
      <c r="F1595" s="10">
        <v>42036</v>
      </c>
      <c r="G1595" s="10">
        <v>45323</v>
      </c>
      <c r="H1595" s="11">
        <v>10</v>
      </c>
      <c r="I1595" s="20" t="s">
        <v>238</v>
      </c>
      <c r="J1595" s="11" t="s">
        <v>240</v>
      </c>
      <c r="K1595" s="11" t="s">
        <v>4263</v>
      </c>
      <c r="L1595" s="11">
        <v>2</v>
      </c>
    </row>
    <row r="1596" spans="1:12">
      <c r="A1596" s="11" t="s">
        <v>2907</v>
      </c>
      <c r="D1596" s="11" t="s">
        <v>239</v>
      </c>
      <c r="E1596" s="19" t="s">
        <v>3136</v>
      </c>
      <c r="F1596" s="10">
        <v>42036</v>
      </c>
      <c r="G1596" s="10">
        <v>45323</v>
      </c>
      <c r="H1596" s="11">
        <v>10</v>
      </c>
      <c r="I1596" s="20" t="s">
        <v>238</v>
      </c>
      <c r="J1596" s="11" t="s">
        <v>240</v>
      </c>
      <c r="K1596" s="11" t="s">
        <v>4263</v>
      </c>
      <c r="L1596" s="11">
        <v>2</v>
      </c>
    </row>
    <row r="1597" spans="1:12">
      <c r="A1597" s="11" t="s">
        <v>2908</v>
      </c>
      <c r="D1597" s="11" t="s">
        <v>239</v>
      </c>
      <c r="E1597" s="19" t="s">
        <v>3137</v>
      </c>
      <c r="F1597" s="10">
        <v>42036</v>
      </c>
      <c r="G1597" s="10">
        <v>45323</v>
      </c>
      <c r="H1597" s="11">
        <v>10</v>
      </c>
      <c r="I1597" s="20" t="s">
        <v>238</v>
      </c>
      <c r="J1597" s="11" t="s">
        <v>240</v>
      </c>
      <c r="K1597" s="11" t="s">
        <v>4263</v>
      </c>
      <c r="L1597" s="11">
        <v>2</v>
      </c>
    </row>
    <row r="1598" spans="1:12">
      <c r="A1598" s="11" t="s">
        <v>2909</v>
      </c>
      <c r="D1598" s="11" t="s">
        <v>239</v>
      </c>
      <c r="E1598" s="19" t="s">
        <v>3138</v>
      </c>
      <c r="F1598" s="10">
        <v>42036</v>
      </c>
      <c r="G1598" s="10">
        <v>45323</v>
      </c>
      <c r="H1598" s="11">
        <v>10</v>
      </c>
      <c r="I1598" s="20" t="s">
        <v>238</v>
      </c>
      <c r="J1598" s="11" t="s">
        <v>240</v>
      </c>
      <c r="K1598" s="11" t="s">
        <v>4263</v>
      </c>
      <c r="L1598" s="11">
        <v>2</v>
      </c>
    </row>
    <row r="1599" spans="1:12">
      <c r="A1599" s="11" t="s">
        <v>2910</v>
      </c>
      <c r="D1599" s="11" t="s">
        <v>239</v>
      </c>
      <c r="E1599" s="19" t="s">
        <v>3139</v>
      </c>
      <c r="F1599" s="10">
        <v>42036</v>
      </c>
      <c r="G1599" s="10">
        <v>45323</v>
      </c>
      <c r="H1599" s="11">
        <v>10</v>
      </c>
      <c r="I1599" s="20" t="s">
        <v>238</v>
      </c>
      <c r="J1599" s="11" t="s">
        <v>240</v>
      </c>
      <c r="K1599" s="11" t="s">
        <v>4263</v>
      </c>
      <c r="L1599" s="11">
        <v>2</v>
      </c>
    </row>
    <row r="1600" spans="1:12">
      <c r="A1600" s="11" t="s">
        <v>2911</v>
      </c>
      <c r="D1600" s="11" t="s">
        <v>239</v>
      </c>
      <c r="E1600" s="19" t="s">
        <v>3140</v>
      </c>
      <c r="F1600" s="10">
        <v>42036</v>
      </c>
      <c r="G1600" s="10">
        <v>45323</v>
      </c>
      <c r="H1600" s="11">
        <v>10</v>
      </c>
      <c r="I1600" s="20" t="s">
        <v>238</v>
      </c>
      <c r="J1600" s="11" t="s">
        <v>240</v>
      </c>
      <c r="K1600" s="11" t="s">
        <v>4263</v>
      </c>
      <c r="L1600" s="11">
        <v>2</v>
      </c>
    </row>
    <row r="1601" spans="1:12">
      <c r="A1601" s="11" t="s">
        <v>2912</v>
      </c>
      <c r="D1601" s="11" t="s">
        <v>239</v>
      </c>
      <c r="E1601" s="19" t="s">
        <v>3141</v>
      </c>
      <c r="F1601" s="10">
        <v>42036</v>
      </c>
      <c r="G1601" s="10">
        <v>45323</v>
      </c>
      <c r="H1601" s="11">
        <v>10</v>
      </c>
      <c r="I1601" s="20" t="s">
        <v>238</v>
      </c>
      <c r="J1601" s="11" t="s">
        <v>240</v>
      </c>
      <c r="K1601" s="11" t="s">
        <v>4263</v>
      </c>
      <c r="L1601" s="11">
        <v>2</v>
      </c>
    </row>
    <row r="1602" spans="1:12">
      <c r="A1602" s="11" t="s">
        <v>2913</v>
      </c>
      <c r="D1602" s="11" t="s">
        <v>239</v>
      </c>
      <c r="E1602" s="19" t="s">
        <v>3142</v>
      </c>
      <c r="F1602" s="10">
        <v>42036</v>
      </c>
      <c r="G1602" s="10">
        <v>45323</v>
      </c>
      <c r="H1602" s="11">
        <v>10</v>
      </c>
      <c r="I1602" s="20" t="s">
        <v>238</v>
      </c>
      <c r="J1602" s="11" t="s">
        <v>240</v>
      </c>
      <c r="K1602" s="11" t="s">
        <v>4263</v>
      </c>
      <c r="L1602" s="11">
        <v>2</v>
      </c>
    </row>
    <row r="1603" spans="1:12">
      <c r="A1603" s="11" t="s">
        <v>2914</v>
      </c>
      <c r="D1603" s="11" t="s">
        <v>239</v>
      </c>
      <c r="E1603" s="19" t="s">
        <v>3143</v>
      </c>
      <c r="F1603" s="10">
        <v>42036</v>
      </c>
      <c r="G1603" s="10">
        <v>45323</v>
      </c>
      <c r="H1603" s="11">
        <v>10</v>
      </c>
      <c r="I1603" s="20" t="s">
        <v>238</v>
      </c>
      <c r="J1603" s="11" t="s">
        <v>240</v>
      </c>
      <c r="K1603" s="11" t="s">
        <v>4263</v>
      </c>
      <c r="L1603" s="11">
        <v>2</v>
      </c>
    </row>
    <row r="1604" spans="1:12">
      <c r="A1604" s="11" t="s">
        <v>2915</v>
      </c>
      <c r="D1604" s="11" t="s">
        <v>239</v>
      </c>
      <c r="E1604" s="19" t="s">
        <v>3144</v>
      </c>
      <c r="F1604" s="10">
        <v>42036</v>
      </c>
      <c r="G1604" s="10">
        <v>45323</v>
      </c>
      <c r="H1604" s="11">
        <v>10</v>
      </c>
      <c r="I1604" s="20" t="s">
        <v>238</v>
      </c>
      <c r="J1604" s="11" t="s">
        <v>240</v>
      </c>
      <c r="K1604" s="11" t="s">
        <v>4263</v>
      </c>
      <c r="L1604" s="11">
        <v>2</v>
      </c>
    </row>
    <row r="1605" spans="1:12">
      <c r="A1605" s="11" t="s">
        <v>2916</v>
      </c>
      <c r="D1605" s="11" t="s">
        <v>239</v>
      </c>
      <c r="E1605" s="19" t="s">
        <v>3145</v>
      </c>
      <c r="F1605" s="10">
        <v>42036</v>
      </c>
      <c r="G1605" s="10">
        <v>45323</v>
      </c>
      <c r="H1605" s="11">
        <v>10</v>
      </c>
      <c r="I1605" s="20" t="s">
        <v>238</v>
      </c>
      <c r="J1605" s="11" t="s">
        <v>240</v>
      </c>
      <c r="K1605" s="11" t="s">
        <v>4263</v>
      </c>
      <c r="L1605" s="11">
        <v>2</v>
      </c>
    </row>
    <row r="1606" spans="1:12">
      <c r="A1606" s="11" t="s">
        <v>2917</v>
      </c>
      <c r="D1606" s="11" t="s">
        <v>239</v>
      </c>
      <c r="E1606" s="19" t="s">
        <v>3146</v>
      </c>
      <c r="F1606" s="10">
        <v>42036</v>
      </c>
      <c r="G1606" s="10">
        <v>45323</v>
      </c>
      <c r="H1606" s="11">
        <v>10</v>
      </c>
      <c r="I1606" s="20" t="s">
        <v>238</v>
      </c>
      <c r="J1606" s="11" t="s">
        <v>240</v>
      </c>
      <c r="K1606" s="11" t="s">
        <v>4263</v>
      </c>
      <c r="L1606" s="11">
        <v>2</v>
      </c>
    </row>
    <row r="1607" spans="1:12">
      <c r="A1607" s="11" t="s">
        <v>2918</v>
      </c>
      <c r="D1607" s="11" t="s">
        <v>239</v>
      </c>
      <c r="E1607" s="19" t="s">
        <v>3147</v>
      </c>
      <c r="F1607" s="10">
        <v>42036</v>
      </c>
      <c r="G1607" s="10">
        <v>45323</v>
      </c>
      <c r="H1607" s="11">
        <v>10</v>
      </c>
      <c r="I1607" s="20" t="s">
        <v>238</v>
      </c>
      <c r="J1607" s="11" t="s">
        <v>240</v>
      </c>
      <c r="K1607" s="11" t="s">
        <v>4263</v>
      </c>
      <c r="L1607" s="11">
        <v>2</v>
      </c>
    </row>
    <row r="1608" spans="1:12">
      <c r="A1608" s="11" t="s">
        <v>2859</v>
      </c>
      <c r="D1608" s="11" t="s">
        <v>239</v>
      </c>
      <c r="E1608" s="19" t="s">
        <v>3148</v>
      </c>
      <c r="F1608" s="10">
        <v>42036</v>
      </c>
      <c r="G1608" s="10">
        <v>45323</v>
      </c>
      <c r="H1608" s="11">
        <v>10</v>
      </c>
      <c r="I1608" s="20" t="s">
        <v>238</v>
      </c>
      <c r="J1608" s="11" t="s">
        <v>240</v>
      </c>
      <c r="K1608" s="11" t="s">
        <v>4263</v>
      </c>
      <c r="L1608" s="11">
        <v>2</v>
      </c>
    </row>
    <row r="1609" spans="1:12">
      <c r="A1609" s="11" t="s">
        <v>2860</v>
      </c>
      <c r="D1609" s="11" t="s">
        <v>239</v>
      </c>
      <c r="E1609" s="19" t="s">
        <v>3149</v>
      </c>
      <c r="F1609" s="10">
        <v>42036</v>
      </c>
      <c r="G1609" s="10">
        <v>45323</v>
      </c>
      <c r="H1609" s="11">
        <v>10</v>
      </c>
      <c r="I1609" s="20" t="s">
        <v>238</v>
      </c>
      <c r="J1609" s="11" t="s">
        <v>240</v>
      </c>
      <c r="K1609" s="11" t="s">
        <v>4263</v>
      </c>
      <c r="L1609" s="11">
        <v>2</v>
      </c>
    </row>
    <row r="1610" spans="1:12">
      <c r="A1610" s="11" t="s">
        <v>2861</v>
      </c>
      <c r="D1610" s="11" t="s">
        <v>239</v>
      </c>
      <c r="E1610" s="19" t="s">
        <v>3150</v>
      </c>
      <c r="F1610" s="10">
        <v>42036</v>
      </c>
      <c r="G1610" s="10">
        <v>45323</v>
      </c>
      <c r="H1610" s="11">
        <v>10</v>
      </c>
      <c r="I1610" s="20" t="s">
        <v>238</v>
      </c>
      <c r="J1610" s="11" t="s">
        <v>240</v>
      </c>
      <c r="K1610" s="11" t="s">
        <v>4263</v>
      </c>
      <c r="L1610" s="11">
        <v>2</v>
      </c>
    </row>
    <row r="1611" spans="1:12">
      <c r="A1611" s="11" t="s">
        <v>2862</v>
      </c>
      <c r="D1611" s="11" t="s">
        <v>239</v>
      </c>
      <c r="E1611" s="19" t="s">
        <v>3151</v>
      </c>
      <c r="F1611" s="10">
        <v>42036</v>
      </c>
      <c r="G1611" s="10">
        <v>45323</v>
      </c>
      <c r="H1611" s="11">
        <v>10</v>
      </c>
      <c r="I1611" s="20" t="s">
        <v>238</v>
      </c>
      <c r="J1611" s="11" t="s">
        <v>240</v>
      </c>
      <c r="K1611" s="11" t="s">
        <v>4263</v>
      </c>
      <c r="L1611" s="11">
        <v>2</v>
      </c>
    </row>
    <row r="1612" spans="1:12">
      <c r="A1612" s="11" t="s">
        <v>2863</v>
      </c>
      <c r="D1612" s="11" t="s">
        <v>239</v>
      </c>
      <c r="E1612" s="19" t="s">
        <v>3152</v>
      </c>
      <c r="F1612" s="10">
        <v>42036</v>
      </c>
      <c r="G1612" s="10">
        <v>45323</v>
      </c>
      <c r="H1612" s="11">
        <v>10</v>
      </c>
      <c r="I1612" s="20" t="s">
        <v>238</v>
      </c>
      <c r="J1612" s="11" t="s">
        <v>240</v>
      </c>
      <c r="K1612" s="11" t="s">
        <v>4263</v>
      </c>
      <c r="L1612" s="11">
        <v>2</v>
      </c>
    </row>
    <row r="1613" spans="1:12">
      <c r="A1613" s="11" t="s">
        <v>2864</v>
      </c>
      <c r="D1613" s="11" t="s">
        <v>239</v>
      </c>
      <c r="E1613" s="19" t="s">
        <v>3153</v>
      </c>
      <c r="F1613" s="10">
        <v>42036</v>
      </c>
      <c r="G1613" s="10">
        <v>45323</v>
      </c>
      <c r="H1613" s="11">
        <v>10</v>
      </c>
      <c r="I1613" s="20" t="s">
        <v>238</v>
      </c>
      <c r="J1613" s="11" t="s">
        <v>240</v>
      </c>
      <c r="K1613" s="11" t="s">
        <v>4263</v>
      </c>
      <c r="L1613" s="11">
        <v>2</v>
      </c>
    </row>
    <row r="1614" spans="1:12">
      <c r="A1614" s="11" t="s">
        <v>2865</v>
      </c>
      <c r="D1614" s="11" t="s">
        <v>239</v>
      </c>
      <c r="E1614" s="19" t="s">
        <v>3154</v>
      </c>
      <c r="F1614" s="10">
        <v>42036</v>
      </c>
      <c r="G1614" s="10">
        <v>45323</v>
      </c>
      <c r="H1614" s="11">
        <v>10</v>
      </c>
      <c r="I1614" s="20" t="s">
        <v>238</v>
      </c>
      <c r="J1614" s="11" t="s">
        <v>240</v>
      </c>
      <c r="K1614" s="11" t="s">
        <v>4263</v>
      </c>
      <c r="L1614" s="11">
        <v>2</v>
      </c>
    </row>
    <row r="1615" spans="1:12">
      <c r="A1615" s="11" t="s">
        <v>2866</v>
      </c>
      <c r="D1615" s="11" t="s">
        <v>239</v>
      </c>
      <c r="E1615" s="19" t="s">
        <v>3155</v>
      </c>
      <c r="F1615" s="10">
        <v>42036</v>
      </c>
      <c r="G1615" s="10">
        <v>45323</v>
      </c>
      <c r="H1615" s="11">
        <v>10</v>
      </c>
      <c r="I1615" s="20" t="s">
        <v>238</v>
      </c>
      <c r="J1615" s="11" t="s">
        <v>240</v>
      </c>
      <c r="K1615" s="11" t="s">
        <v>4263</v>
      </c>
      <c r="L1615" s="11">
        <v>2</v>
      </c>
    </row>
    <row r="1616" spans="1:12">
      <c r="A1616" s="11" t="s">
        <v>2867</v>
      </c>
      <c r="D1616" s="11" t="s">
        <v>239</v>
      </c>
      <c r="E1616" s="19" t="s">
        <v>3156</v>
      </c>
      <c r="F1616" s="10">
        <v>42036</v>
      </c>
      <c r="G1616" s="10">
        <v>45323</v>
      </c>
      <c r="H1616" s="11">
        <v>10</v>
      </c>
      <c r="I1616" s="20" t="s">
        <v>238</v>
      </c>
      <c r="J1616" s="11" t="s">
        <v>240</v>
      </c>
      <c r="K1616" s="11" t="s">
        <v>4263</v>
      </c>
      <c r="L1616" s="11">
        <v>2</v>
      </c>
    </row>
    <row r="1617" spans="1:12">
      <c r="A1617" s="11" t="s">
        <v>2919</v>
      </c>
      <c r="D1617" s="11" t="s">
        <v>239</v>
      </c>
      <c r="E1617" s="19" t="s">
        <v>3157</v>
      </c>
      <c r="F1617" s="10">
        <v>42036</v>
      </c>
      <c r="G1617" s="10">
        <v>45323</v>
      </c>
      <c r="H1617" s="11">
        <v>10</v>
      </c>
      <c r="I1617" s="20" t="s">
        <v>238</v>
      </c>
      <c r="J1617" s="11" t="s">
        <v>240</v>
      </c>
      <c r="K1617" s="11" t="s">
        <v>4263</v>
      </c>
      <c r="L1617" s="11">
        <v>2</v>
      </c>
    </row>
    <row r="1618" spans="1:12">
      <c r="A1618" s="11" t="s">
        <v>2920</v>
      </c>
      <c r="D1618" s="11" t="s">
        <v>239</v>
      </c>
      <c r="E1618" s="19" t="s">
        <v>3158</v>
      </c>
      <c r="F1618" s="10">
        <v>42036</v>
      </c>
      <c r="G1618" s="10">
        <v>45323</v>
      </c>
      <c r="H1618" s="11">
        <v>10</v>
      </c>
      <c r="I1618" s="20" t="s">
        <v>238</v>
      </c>
      <c r="J1618" s="11" t="s">
        <v>240</v>
      </c>
      <c r="K1618" s="11" t="s">
        <v>4263</v>
      </c>
      <c r="L1618" s="11">
        <v>2</v>
      </c>
    </row>
    <row r="1619" spans="1:12">
      <c r="A1619" s="11" t="s">
        <v>2921</v>
      </c>
      <c r="D1619" s="11" t="s">
        <v>239</v>
      </c>
      <c r="E1619" s="19" t="s">
        <v>3159</v>
      </c>
      <c r="F1619" s="10">
        <v>42036</v>
      </c>
      <c r="G1619" s="10">
        <v>45323</v>
      </c>
      <c r="H1619" s="11">
        <v>10</v>
      </c>
      <c r="I1619" s="20" t="s">
        <v>238</v>
      </c>
      <c r="J1619" s="11" t="s">
        <v>240</v>
      </c>
      <c r="K1619" s="11" t="s">
        <v>4263</v>
      </c>
      <c r="L1619" s="11">
        <v>2</v>
      </c>
    </row>
    <row r="1620" spans="1:12">
      <c r="A1620" s="11" t="s">
        <v>2871</v>
      </c>
      <c r="D1620" s="11" t="s">
        <v>239</v>
      </c>
      <c r="E1620" s="19" t="s">
        <v>3160</v>
      </c>
      <c r="F1620" s="10">
        <v>42036</v>
      </c>
      <c r="G1620" s="10">
        <v>45323</v>
      </c>
      <c r="H1620" s="11">
        <v>10</v>
      </c>
      <c r="I1620" s="20" t="s">
        <v>238</v>
      </c>
      <c r="J1620" s="11" t="s">
        <v>240</v>
      </c>
      <c r="K1620" s="11" t="s">
        <v>4263</v>
      </c>
      <c r="L1620" s="11">
        <v>2</v>
      </c>
    </row>
    <row r="1621" spans="1:12">
      <c r="A1621" s="11" t="s">
        <v>2872</v>
      </c>
      <c r="D1621" s="11" t="s">
        <v>239</v>
      </c>
      <c r="E1621" s="19" t="s">
        <v>3161</v>
      </c>
      <c r="F1621" s="10">
        <v>42036</v>
      </c>
      <c r="G1621" s="10">
        <v>45323</v>
      </c>
      <c r="H1621" s="11">
        <v>10</v>
      </c>
      <c r="I1621" s="20" t="s">
        <v>238</v>
      </c>
      <c r="J1621" s="11" t="s">
        <v>240</v>
      </c>
      <c r="K1621" s="11" t="s">
        <v>4263</v>
      </c>
      <c r="L1621" s="11">
        <v>2</v>
      </c>
    </row>
    <row r="1622" spans="1:12">
      <c r="A1622" s="11" t="s">
        <v>2873</v>
      </c>
      <c r="D1622" s="11" t="s">
        <v>239</v>
      </c>
      <c r="E1622" s="19" t="s">
        <v>3162</v>
      </c>
      <c r="F1622" s="10">
        <v>42036</v>
      </c>
      <c r="G1622" s="10">
        <v>45323</v>
      </c>
      <c r="H1622" s="11">
        <v>10</v>
      </c>
      <c r="I1622" s="20" t="s">
        <v>238</v>
      </c>
      <c r="J1622" s="11" t="s">
        <v>240</v>
      </c>
      <c r="K1622" s="11" t="s">
        <v>4263</v>
      </c>
      <c r="L1622" s="11">
        <v>2</v>
      </c>
    </row>
    <row r="1623" spans="1:12">
      <c r="A1623" s="11" t="s">
        <v>2874</v>
      </c>
      <c r="D1623" s="11" t="s">
        <v>239</v>
      </c>
      <c r="E1623" s="19" t="s">
        <v>3163</v>
      </c>
      <c r="F1623" s="10">
        <v>42036</v>
      </c>
      <c r="G1623" s="10">
        <v>45323</v>
      </c>
      <c r="H1623" s="11">
        <v>10</v>
      </c>
      <c r="I1623" s="20" t="s">
        <v>238</v>
      </c>
      <c r="J1623" s="11" t="s">
        <v>240</v>
      </c>
      <c r="K1623" s="11" t="s">
        <v>4263</v>
      </c>
      <c r="L1623" s="11">
        <v>2</v>
      </c>
    </row>
    <row r="1624" spans="1:12">
      <c r="A1624" s="11" t="s">
        <v>2875</v>
      </c>
      <c r="D1624" s="11" t="s">
        <v>239</v>
      </c>
      <c r="E1624" s="19" t="s">
        <v>3164</v>
      </c>
      <c r="F1624" s="10">
        <v>42036</v>
      </c>
      <c r="G1624" s="10">
        <v>45323</v>
      </c>
      <c r="H1624" s="11">
        <v>10</v>
      </c>
      <c r="I1624" s="20" t="s">
        <v>238</v>
      </c>
      <c r="J1624" s="11" t="s">
        <v>240</v>
      </c>
      <c r="K1624" s="11" t="s">
        <v>4263</v>
      </c>
      <c r="L1624" s="11">
        <v>2</v>
      </c>
    </row>
    <row r="1625" spans="1:12">
      <c r="A1625" s="11" t="s">
        <v>2876</v>
      </c>
      <c r="D1625" s="11" t="s">
        <v>239</v>
      </c>
      <c r="E1625" s="19" t="s">
        <v>3165</v>
      </c>
      <c r="F1625" s="10">
        <v>42036</v>
      </c>
      <c r="G1625" s="10">
        <v>45323</v>
      </c>
      <c r="H1625" s="11">
        <v>10</v>
      </c>
      <c r="I1625" s="20" t="s">
        <v>238</v>
      </c>
      <c r="J1625" s="11" t="s">
        <v>240</v>
      </c>
      <c r="K1625" s="11" t="s">
        <v>4263</v>
      </c>
      <c r="L1625" s="11">
        <v>2</v>
      </c>
    </row>
    <row r="1626" spans="1:12">
      <c r="A1626" s="11" t="s">
        <v>2877</v>
      </c>
      <c r="D1626" s="11" t="s">
        <v>239</v>
      </c>
      <c r="E1626" s="19" t="s">
        <v>3166</v>
      </c>
      <c r="F1626" s="10">
        <v>42036</v>
      </c>
      <c r="G1626" s="10">
        <v>45323</v>
      </c>
      <c r="H1626" s="11">
        <v>10</v>
      </c>
      <c r="I1626" s="20" t="s">
        <v>238</v>
      </c>
      <c r="J1626" s="11" t="s">
        <v>240</v>
      </c>
      <c r="K1626" s="11" t="s">
        <v>4263</v>
      </c>
      <c r="L1626" s="11">
        <v>2</v>
      </c>
    </row>
    <row r="1627" spans="1:12">
      <c r="A1627" s="11" t="s">
        <v>2878</v>
      </c>
      <c r="D1627" s="11" t="s">
        <v>239</v>
      </c>
      <c r="E1627" s="19" t="s">
        <v>3167</v>
      </c>
      <c r="F1627" s="10">
        <v>42036</v>
      </c>
      <c r="G1627" s="10">
        <v>45323</v>
      </c>
      <c r="H1627" s="11">
        <v>10</v>
      </c>
      <c r="I1627" s="20" t="s">
        <v>238</v>
      </c>
      <c r="J1627" s="11" t="s">
        <v>240</v>
      </c>
      <c r="K1627" s="11" t="s">
        <v>4263</v>
      </c>
      <c r="L1627" s="11">
        <v>2</v>
      </c>
    </row>
    <row r="1628" spans="1:12">
      <c r="A1628" s="11" t="s">
        <v>2879</v>
      </c>
      <c r="D1628" s="11" t="s">
        <v>239</v>
      </c>
      <c r="E1628" s="19" t="s">
        <v>3168</v>
      </c>
      <c r="F1628" s="10">
        <v>42036</v>
      </c>
      <c r="G1628" s="10">
        <v>45323</v>
      </c>
      <c r="H1628" s="11">
        <v>10</v>
      </c>
      <c r="I1628" s="20" t="s">
        <v>238</v>
      </c>
      <c r="J1628" s="11" t="s">
        <v>240</v>
      </c>
      <c r="K1628" s="11" t="s">
        <v>4263</v>
      </c>
      <c r="L1628" s="11">
        <v>2</v>
      </c>
    </row>
    <row r="1629" spans="1:12">
      <c r="A1629" s="11" t="s">
        <v>2880</v>
      </c>
      <c r="D1629" s="11" t="s">
        <v>239</v>
      </c>
      <c r="E1629" s="19" t="s">
        <v>3169</v>
      </c>
      <c r="F1629" s="10">
        <v>42036</v>
      </c>
      <c r="G1629" s="10">
        <v>45323</v>
      </c>
      <c r="H1629" s="11">
        <v>10</v>
      </c>
      <c r="I1629" s="20" t="s">
        <v>238</v>
      </c>
      <c r="J1629" s="11" t="s">
        <v>240</v>
      </c>
      <c r="K1629" s="11" t="s">
        <v>4263</v>
      </c>
      <c r="L1629" s="11">
        <v>2</v>
      </c>
    </row>
    <row r="1630" spans="1:12">
      <c r="A1630" s="11" t="s">
        <v>2881</v>
      </c>
      <c r="D1630" s="11" t="s">
        <v>239</v>
      </c>
      <c r="E1630" s="19" t="s">
        <v>3170</v>
      </c>
      <c r="F1630" s="10">
        <v>42036</v>
      </c>
      <c r="G1630" s="10">
        <v>45323</v>
      </c>
      <c r="H1630" s="11">
        <v>10</v>
      </c>
      <c r="I1630" s="20" t="s">
        <v>238</v>
      </c>
      <c r="J1630" s="11" t="s">
        <v>240</v>
      </c>
      <c r="K1630" s="11" t="s">
        <v>4263</v>
      </c>
      <c r="L1630" s="11">
        <v>2</v>
      </c>
    </row>
    <row r="1631" spans="1:12">
      <c r="A1631" s="11" t="s">
        <v>2882</v>
      </c>
      <c r="D1631" s="11" t="s">
        <v>239</v>
      </c>
      <c r="E1631" s="19" t="s">
        <v>3171</v>
      </c>
      <c r="F1631" s="10">
        <v>42036</v>
      </c>
      <c r="G1631" s="10">
        <v>45323</v>
      </c>
      <c r="H1631" s="11">
        <v>10</v>
      </c>
      <c r="I1631" s="20" t="s">
        <v>238</v>
      </c>
      <c r="J1631" s="11" t="s">
        <v>240</v>
      </c>
      <c r="K1631" s="11" t="s">
        <v>4263</v>
      </c>
      <c r="L1631" s="11">
        <v>2</v>
      </c>
    </row>
    <row r="1632" spans="1:12">
      <c r="A1632" s="11" t="s">
        <v>2922</v>
      </c>
      <c r="D1632" s="11" t="s">
        <v>239</v>
      </c>
      <c r="E1632" s="19" t="s">
        <v>3172</v>
      </c>
      <c r="F1632" s="10">
        <v>42036</v>
      </c>
      <c r="G1632" s="10">
        <v>45323</v>
      </c>
      <c r="H1632" s="11">
        <v>10</v>
      </c>
      <c r="I1632" s="20" t="s">
        <v>238</v>
      </c>
      <c r="J1632" s="11" t="s">
        <v>240</v>
      </c>
      <c r="K1632" s="11" t="s">
        <v>4263</v>
      </c>
      <c r="L1632" s="11">
        <v>2</v>
      </c>
    </row>
    <row r="1633" spans="1:12">
      <c r="A1633" s="11" t="s">
        <v>2923</v>
      </c>
      <c r="D1633" s="11" t="s">
        <v>239</v>
      </c>
      <c r="E1633" s="19" t="s">
        <v>3173</v>
      </c>
      <c r="F1633" s="10">
        <v>42036</v>
      </c>
      <c r="G1633" s="10">
        <v>45323</v>
      </c>
      <c r="H1633" s="11">
        <v>10</v>
      </c>
      <c r="I1633" s="20" t="s">
        <v>238</v>
      </c>
      <c r="J1633" s="11" t="s">
        <v>240</v>
      </c>
      <c r="K1633" s="11" t="s">
        <v>4263</v>
      </c>
      <c r="L1633" s="11">
        <v>2</v>
      </c>
    </row>
    <row r="1634" spans="1:12">
      <c r="A1634" s="11" t="s">
        <v>2924</v>
      </c>
      <c r="D1634" s="11" t="s">
        <v>239</v>
      </c>
      <c r="E1634" s="19" t="s">
        <v>3174</v>
      </c>
      <c r="F1634" s="10">
        <v>42036</v>
      </c>
      <c r="G1634" s="10">
        <v>45323</v>
      </c>
      <c r="H1634" s="11">
        <v>10</v>
      </c>
      <c r="I1634" s="20" t="s">
        <v>238</v>
      </c>
      <c r="J1634" s="11" t="s">
        <v>240</v>
      </c>
      <c r="K1634" s="11" t="s">
        <v>4263</v>
      </c>
      <c r="L1634" s="11">
        <v>2</v>
      </c>
    </row>
    <row r="1635" spans="1:12">
      <c r="A1635" s="11" t="s">
        <v>2925</v>
      </c>
      <c r="D1635" s="11" t="s">
        <v>239</v>
      </c>
      <c r="E1635" s="19" t="s">
        <v>3175</v>
      </c>
      <c r="F1635" s="10">
        <v>42036</v>
      </c>
      <c r="G1635" s="10">
        <v>45323</v>
      </c>
      <c r="H1635" s="11">
        <v>10</v>
      </c>
      <c r="I1635" s="20" t="s">
        <v>238</v>
      </c>
      <c r="J1635" s="11" t="s">
        <v>240</v>
      </c>
      <c r="K1635" s="11" t="s">
        <v>4263</v>
      </c>
      <c r="L1635" s="11">
        <v>2</v>
      </c>
    </row>
    <row r="1636" spans="1:12">
      <c r="A1636" s="11" t="s">
        <v>2926</v>
      </c>
      <c r="D1636" s="11" t="s">
        <v>239</v>
      </c>
      <c r="E1636" s="19" t="s">
        <v>3176</v>
      </c>
      <c r="F1636" s="10">
        <v>42036</v>
      </c>
      <c r="G1636" s="10">
        <v>45323</v>
      </c>
      <c r="H1636" s="11">
        <v>10</v>
      </c>
      <c r="I1636" s="20" t="s">
        <v>238</v>
      </c>
      <c r="J1636" s="11" t="s">
        <v>240</v>
      </c>
      <c r="K1636" s="11" t="s">
        <v>4263</v>
      </c>
      <c r="L1636" s="11">
        <v>2</v>
      </c>
    </row>
    <row r="1637" spans="1:12">
      <c r="A1637" s="11" t="s">
        <v>2927</v>
      </c>
      <c r="D1637" s="11" t="s">
        <v>239</v>
      </c>
      <c r="E1637" s="19" t="s">
        <v>3177</v>
      </c>
      <c r="F1637" s="10">
        <v>42036</v>
      </c>
      <c r="G1637" s="10">
        <v>45323</v>
      </c>
      <c r="H1637" s="11">
        <v>10</v>
      </c>
      <c r="I1637" s="20" t="s">
        <v>238</v>
      </c>
      <c r="J1637" s="11" t="s">
        <v>240</v>
      </c>
      <c r="K1637" s="11" t="s">
        <v>4263</v>
      </c>
      <c r="L1637" s="11">
        <v>2</v>
      </c>
    </row>
    <row r="1638" spans="1:12">
      <c r="A1638" s="11" t="s">
        <v>2928</v>
      </c>
      <c r="D1638" s="11" t="s">
        <v>239</v>
      </c>
      <c r="E1638" s="19" t="s">
        <v>3178</v>
      </c>
      <c r="F1638" s="10">
        <v>42036</v>
      </c>
      <c r="G1638" s="10">
        <v>45323</v>
      </c>
      <c r="H1638" s="11">
        <v>10</v>
      </c>
      <c r="I1638" s="20" t="s">
        <v>238</v>
      </c>
      <c r="J1638" s="11" t="s">
        <v>240</v>
      </c>
      <c r="K1638" s="11" t="s">
        <v>4263</v>
      </c>
      <c r="L1638" s="11">
        <v>2</v>
      </c>
    </row>
    <row r="1639" spans="1:12">
      <c r="A1639" s="11" t="s">
        <v>2929</v>
      </c>
      <c r="D1639" s="11" t="s">
        <v>239</v>
      </c>
      <c r="E1639" s="19" t="s">
        <v>3179</v>
      </c>
      <c r="F1639" s="10">
        <v>42036</v>
      </c>
      <c r="G1639" s="10">
        <v>45323</v>
      </c>
      <c r="H1639" s="11">
        <v>10</v>
      </c>
      <c r="I1639" s="20" t="s">
        <v>238</v>
      </c>
      <c r="J1639" s="11" t="s">
        <v>240</v>
      </c>
      <c r="K1639" s="11" t="s">
        <v>4263</v>
      </c>
      <c r="L1639" s="11">
        <v>2</v>
      </c>
    </row>
    <row r="1640" spans="1:12">
      <c r="A1640" s="11" t="s">
        <v>2930</v>
      </c>
      <c r="D1640" s="11" t="s">
        <v>239</v>
      </c>
      <c r="E1640" s="19" t="s">
        <v>3180</v>
      </c>
      <c r="F1640" s="10">
        <v>42036</v>
      </c>
      <c r="G1640" s="10">
        <v>45323</v>
      </c>
      <c r="H1640" s="11">
        <v>10</v>
      </c>
      <c r="I1640" s="20" t="s">
        <v>238</v>
      </c>
      <c r="J1640" s="11" t="s">
        <v>240</v>
      </c>
      <c r="K1640" s="11" t="s">
        <v>4263</v>
      </c>
      <c r="L1640" s="11">
        <v>2</v>
      </c>
    </row>
    <row r="1641" spans="1:12">
      <c r="A1641" s="11" t="s">
        <v>2931</v>
      </c>
      <c r="D1641" s="11" t="s">
        <v>239</v>
      </c>
      <c r="E1641" s="19" t="s">
        <v>3181</v>
      </c>
      <c r="F1641" s="10">
        <v>42036</v>
      </c>
      <c r="G1641" s="10">
        <v>45323</v>
      </c>
      <c r="H1641" s="11">
        <v>10</v>
      </c>
      <c r="I1641" s="20" t="s">
        <v>238</v>
      </c>
      <c r="J1641" s="11" t="s">
        <v>240</v>
      </c>
      <c r="K1641" s="11" t="s">
        <v>4263</v>
      </c>
      <c r="L1641" s="11">
        <v>2</v>
      </c>
    </row>
    <row r="1642" spans="1:12">
      <c r="A1642" s="11" t="s">
        <v>2932</v>
      </c>
      <c r="D1642" s="11" t="s">
        <v>239</v>
      </c>
      <c r="E1642" s="19" t="s">
        <v>3182</v>
      </c>
      <c r="F1642" s="10">
        <v>42036</v>
      </c>
      <c r="G1642" s="10">
        <v>45323</v>
      </c>
      <c r="H1642" s="11">
        <v>10</v>
      </c>
      <c r="I1642" s="20" t="s">
        <v>238</v>
      </c>
      <c r="J1642" s="11" t="s">
        <v>240</v>
      </c>
      <c r="K1642" s="11" t="s">
        <v>4263</v>
      </c>
      <c r="L1642" s="11">
        <v>2</v>
      </c>
    </row>
    <row r="1643" spans="1:12">
      <c r="A1643" s="11" t="s">
        <v>2933</v>
      </c>
      <c r="D1643" s="11" t="s">
        <v>239</v>
      </c>
      <c r="E1643" s="19" t="s">
        <v>3183</v>
      </c>
      <c r="F1643" s="10">
        <v>42036</v>
      </c>
      <c r="G1643" s="10">
        <v>45323</v>
      </c>
      <c r="H1643" s="11">
        <v>10</v>
      </c>
      <c r="I1643" s="20" t="s">
        <v>238</v>
      </c>
      <c r="J1643" s="11" t="s">
        <v>240</v>
      </c>
      <c r="K1643" s="11" t="s">
        <v>4263</v>
      </c>
      <c r="L1643" s="11">
        <v>2</v>
      </c>
    </row>
    <row r="1644" spans="1:12">
      <c r="A1644" s="11" t="s">
        <v>2934</v>
      </c>
      <c r="D1644" s="11" t="s">
        <v>239</v>
      </c>
      <c r="E1644" s="19" t="s">
        <v>3184</v>
      </c>
      <c r="F1644" s="10">
        <v>42036</v>
      </c>
      <c r="G1644" s="10">
        <v>45323</v>
      </c>
      <c r="H1644" s="11">
        <v>10</v>
      </c>
      <c r="I1644" s="20" t="s">
        <v>238</v>
      </c>
      <c r="J1644" s="11" t="s">
        <v>240</v>
      </c>
      <c r="K1644" s="11" t="s">
        <v>4263</v>
      </c>
      <c r="L1644" s="11">
        <v>2</v>
      </c>
    </row>
    <row r="1645" spans="1:12">
      <c r="A1645" s="11" t="s">
        <v>2935</v>
      </c>
      <c r="D1645" s="11" t="s">
        <v>239</v>
      </c>
      <c r="E1645" s="19" t="s">
        <v>3185</v>
      </c>
      <c r="F1645" s="10">
        <v>42036</v>
      </c>
      <c r="G1645" s="10">
        <v>45323</v>
      </c>
      <c r="H1645" s="11">
        <v>10</v>
      </c>
      <c r="I1645" s="20" t="s">
        <v>238</v>
      </c>
      <c r="J1645" s="11" t="s">
        <v>240</v>
      </c>
      <c r="K1645" s="11" t="s">
        <v>4263</v>
      </c>
      <c r="L1645" s="11">
        <v>2</v>
      </c>
    </row>
    <row r="1646" spans="1:12">
      <c r="A1646" s="11" t="s">
        <v>2936</v>
      </c>
      <c r="D1646" s="11" t="s">
        <v>239</v>
      </c>
      <c r="E1646" s="19" t="s">
        <v>3186</v>
      </c>
      <c r="F1646" s="10">
        <v>42036</v>
      </c>
      <c r="G1646" s="10">
        <v>45323</v>
      </c>
      <c r="H1646" s="11">
        <v>10</v>
      </c>
      <c r="I1646" s="20" t="s">
        <v>238</v>
      </c>
      <c r="J1646" s="11" t="s">
        <v>240</v>
      </c>
      <c r="K1646" s="11" t="s">
        <v>4263</v>
      </c>
      <c r="L1646" s="11">
        <v>2</v>
      </c>
    </row>
    <row r="1647" spans="1:12">
      <c r="A1647" s="11" t="s">
        <v>2937</v>
      </c>
      <c r="D1647" s="11" t="s">
        <v>239</v>
      </c>
      <c r="E1647" s="19" t="s">
        <v>3187</v>
      </c>
      <c r="F1647" s="10">
        <v>42036</v>
      </c>
      <c r="G1647" s="10">
        <v>45323</v>
      </c>
      <c r="H1647" s="11">
        <v>10</v>
      </c>
      <c r="I1647" s="20" t="s">
        <v>238</v>
      </c>
      <c r="J1647" s="11" t="s">
        <v>240</v>
      </c>
      <c r="K1647" s="11" t="s">
        <v>4263</v>
      </c>
      <c r="L1647" s="11">
        <v>2</v>
      </c>
    </row>
    <row r="1648" spans="1:12">
      <c r="A1648" s="11" t="s">
        <v>2938</v>
      </c>
      <c r="D1648" s="11" t="s">
        <v>239</v>
      </c>
      <c r="E1648" s="19" t="s">
        <v>3188</v>
      </c>
      <c r="F1648" s="10">
        <v>42036</v>
      </c>
      <c r="G1648" s="10">
        <v>45323</v>
      </c>
      <c r="H1648" s="11">
        <v>10</v>
      </c>
      <c r="I1648" s="20" t="s">
        <v>238</v>
      </c>
      <c r="J1648" s="11" t="s">
        <v>240</v>
      </c>
      <c r="K1648" s="11" t="s">
        <v>4263</v>
      </c>
      <c r="L1648" s="11">
        <v>2</v>
      </c>
    </row>
    <row r="1649" spans="1:12">
      <c r="A1649" s="11" t="s">
        <v>2939</v>
      </c>
      <c r="D1649" s="11" t="s">
        <v>239</v>
      </c>
      <c r="E1649" s="19" t="s">
        <v>3189</v>
      </c>
      <c r="F1649" s="10">
        <v>42036</v>
      </c>
      <c r="G1649" s="10">
        <v>45323</v>
      </c>
      <c r="H1649" s="11">
        <v>10</v>
      </c>
      <c r="I1649" s="20" t="s">
        <v>238</v>
      </c>
      <c r="J1649" s="11" t="s">
        <v>240</v>
      </c>
      <c r="K1649" s="11" t="s">
        <v>4263</v>
      </c>
      <c r="L1649" s="11">
        <v>2</v>
      </c>
    </row>
    <row r="1650" spans="1:12">
      <c r="A1650" s="11" t="s">
        <v>2940</v>
      </c>
      <c r="D1650" s="11" t="s">
        <v>239</v>
      </c>
      <c r="E1650" s="19" t="s">
        <v>3190</v>
      </c>
      <c r="F1650" s="10">
        <v>42036</v>
      </c>
      <c r="G1650" s="10">
        <v>45323</v>
      </c>
      <c r="H1650" s="11">
        <v>10</v>
      </c>
      <c r="I1650" s="20" t="s">
        <v>238</v>
      </c>
      <c r="J1650" s="11" t="s">
        <v>240</v>
      </c>
      <c r="K1650" s="11" t="s">
        <v>4263</v>
      </c>
      <c r="L1650" s="11">
        <v>2</v>
      </c>
    </row>
    <row r="1651" spans="1:12">
      <c r="A1651" s="11" t="s">
        <v>2941</v>
      </c>
      <c r="D1651" s="11" t="s">
        <v>239</v>
      </c>
      <c r="E1651" s="19" t="s">
        <v>3191</v>
      </c>
      <c r="F1651" s="10">
        <v>42036</v>
      </c>
      <c r="G1651" s="10">
        <v>45323</v>
      </c>
      <c r="H1651" s="11">
        <v>10</v>
      </c>
      <c r="I1651" s="20" t="s">
        <v>238</v>
      </c>
      <c r="J1651" s="11" t="s">
        <v>240</v>
      </c>
      <c r="K1651" s="11" t="s">
        <v>4263</v>
      </c>
      <c r="L1651" s="11">
        <v>2</v>
      </c>
    </row>
    <row r="1652" spans="1:12">
      <c r="A1652" s="11" t="s">
        <v>2942</v>
      </c>
      <c r="D1652" s="11" t="s">
        <v>239</v>
      </c>
      <c r="E1652" s="19" t="s">
        <v>3192</v>
      </c>
      <c r="F1652" s="10">
        <v>42036</v>
      </c>
      <c r="G1652" s="10">
        <v>45323</v>
      </c>
      <c r="H1652" s="11">
        <v>10</v>
      </c>
      <c r="I1652" s="20" t="s">
        <v>238</v>
      </c>
      <c r="J1652" s="11" t="s">
        <v>240</v>
      </c>
      <c r="K1652" s="11" t="s">
        <v>4263</v>
      </c>
      <c r="L1652" s="11">
        <v>2</v>
      </c>
    </row>
    <row r="1653" spans="1:12">
      <c r="A1653" s="11" t="s">
        <v>2943</v>
      </c>
      <c r="D1653" s="11" t="s">
        <v>239</v>
      </c>
      <c r="E1653" s="19" t="s">
        <v>3193</v>
      </c>
      <c r="F1653" s="10">
        <v>42036</v>
      </c>
      <c r="G1653" s="10">
        <v>45323</v>
      </c>
      <c r="H1653" s="11">
        <v>10</v>
      </c>
      <c r="I1653" s="20" t="s">
        <v>238</v>
      </c>
      <c r="J1653" s="11" t="s">
        <v>240</v>
      </c>
      <c r="K1653" s="11" t="s">
        <v>4263</v>
      </c>
      <c r="L1653" s="11">
        <v>2</v>
      </c>
    </row>
    <row r="1654" spans="1:12">
      <c r="A1654" s="11" t="s">
        <v>2944</v>
      </c>
      <c r="D1654" s="11" t="s">
        <v>239</v>
      </c>
      <c r="E1654" s="19" t="s">
        <v>3194</v>
      </c>
      <c r="F1654" s="10">
        <v>42036</v>
      </c>
      <c r="G1654" s="10">
        <v>45323</v>
      </c>
      <c r="H1654" s="11">
        <v>10</v>
      </c>
      <c r="I1654" s="20" t="s">
        <v>238</v>
      </c>
      <c r="J1654" s="11" t="s">
        <v>240</v>
      </c>
      <c r="K1654" s="11" t="s">
        <v>4263</v>
      </c>
      <c r="L1654" s="11">
        <v>2</v>
      </c>
    </row>
    <row r="1655" spans="1:12">
      <c r="A1655" s="11" t="s">
        <v>2945</v>
      </c>
      <c r="D1655" s="11" t="s">
        <v>239</v>
      </c>
      <c r="E1655" s="19" t="s">
        <v>3195</v>
      </c>
      <c r="F1655" s="10">
        <v>42036</v>
      </c>
      <c r="G1655" s="10">
        <v>45323</v>
      </c>
      <c r="H1655" s="11">
        <v>10</v>
      </c>
      <c r="I1655" s="20" t="s">
        <v>238</v>
      </c>
      <c r="J1655" s="11" t="s">
        <v>240</v>
      </c>
      <c r="K1655" s="11" t="s">
        <v>4263</v>
      </c>
      <c r="L1655" s="11">
        <v>2</v>
      </c>
    </row>
    <row r="1656" spans="1:12">
      <c r="A1656" s="11" t="s">
        <v>2946</v>
      </c>
      <c r="D1656" s="11" t="s">
        <v>239</v>
      </c>
      <c r="E1656" s="19" t="s">
        <v>3196</v>
      </c>
      <c r="F1656" s="10">
        <v>42036</v>
      </c>
      <c r="G1656" s="10">
        <v>45323</v>
      </c>
      <c r="H1656" s="11">
        <v>10</v>
      </c>
      <c r="I1656" s="20" t="s">
        <v>238</v>
      </c>
      <c r="J1656" s="11" t="s">
        <v>240</v>
      </c>
      <c r="K1656" s="11" t="s">
        <v>4263</v>
      </c>
      <c r="L1656" s="11">
        <v>2</v>
      </c>
    </row>
    <row r="1657" spans="1:12">
      <c r="A1657" s="11" t="s">
        <v>2947</v>
      </c>
      <c r="D1657" s="11" t="s">
        <v>239</v>
      </c>
      <c r="E1657" s="19" t="s">
        <v>3197</v>
      </c>
      <c r="F1657" s="10">
        <v>42036</v>
      </c>
      <c r="G1657" s="10">
        <v>45323</v>
      </c>
      <c r="H1657" s="11">
        <v>10</v>
      </c>
      <c r="I1657" s="20" t="s">
        <v>238</v>
      </c>
      <c r="J1657" s="11" t="s">
        <v>240</v>
      </c>
      <c r="K1657" s="11" t="s">
        <v>4263</v>
      </c>
      <c r="L1657" s="11">
        <v>2</v>
      </c>
    </row>
    <row r="1658" spans="1:12">
      <c r="A1658" s="11" t="s">
        <v>2948</v>
      </c>
      <c r="D1658" s="11" t="s">
        <v>239</v>
      </c>
      <c r="E1658" s="19" t="s">
        <v>3198</v>
      </c>
      <c r="F1658" s="10">
        <v>42036</v>
      </c>
      <c r="G1658" s="10">
        <v>45323</v>
      </c>
      <c r="H1658" s="11">
        <v>10</v>
      </c>
      <c r="I1658" s="20" t="s">
        <v>238</v>
      </c>
      <c r="J1658" s="11" t="s">
        <v>240</v>
      </c>
      <c r="K1658" s="11" t="s">
        <v>4263</v>
      </c>
      <c r="L1658" s="11">
        <v>2</v>
      </c>
    </row>
    <row r="1659" spans="1:12">
      <c r="A1659" s="11" t="s">
        <v>2949</v>
      </c>
      <c r="D1659" s="11" t="s">
        <v>239</v>
      </c>
      <c r="E1659" s="19" t="s">
        <v>3199</v>
      </c>
      <c r="F1659" s="10">
        <v>42036</v>
      </c>
      <c r="G1659" s="10">
        <v>45323</v>
      </c>
      <c r="H1659" s="11">
        <v>10</v>
      </c>
      <c r="I1659" s="20" t="s">
        <v>238</v>
      </c>
      <c r="J1659" s="11" t="s">
        <v>240</v>
      </c>
      <c r="K1659" s="11" t="s">
        <v>4263</v>
      </c>
      <c r="L1659" s="11">
        <v>2</v>
      </c>
    </row>
    <row r="1660" spans="1:12">
      <c r="A1660" s="11" t="s">
        <v>2950</v>
      </c>
      <c r="D1660" s="11" t="s">
        <v>239</v>
      </c>
      <c r="E1660" s="19" t="s">
        <v>3200</v>
      </c>
      <c r="F1660" s="10">
        <v>42036</v>
      </c>
      <c r="G1660" s="10">
        <v>45323</v>
      </c>
      <c r="H1660" s="11">
        <v>10</v>
      </c>
      <c r="I1660" s="20" t="s">
        <v>238</v>
      </c>
      <c r="J1660" s="11" t="s">
        <v>240</v>
      </c>
      <c r="K1660" s="11" t="s">
        <v>4263</v>
      </c>
      <c r="L1660" s="11">
        <v>2</v>
      </c>
    </row>
    <row r="1661" spans="1:12">
      <c r="A1661" s="11" t="s">
        <v>2951</v>
      </c>
      <c r="D1661" s="11" t="s">
        <v>239</v>
      </c>
      <c r="E1661" s="19" t="s">
        <v>3201</v>
      </c>
      <c r="F1661" s="10">
        <v>42036</v>
      </c>
      <c r="G1661" s="10">
        <v>45323</v>
      </c>
      <c r="H1661" s="11">
        <v>10</v>
      </c>
      <c r="I1661" s="20" t="s">
        <v>238</v>
      </c>
      <c r="J1661" s="11" t="s">
        <v>240</v>
      </c>
      <c r="K1661" s="11" t="s">
        <v>4263</v>
      </c>
      <c r="L1661" s="11">
        <v>2</v>
      </c>
    </row>
    <row r="1662" spans="1:12">
      <c r="A1662" s="11" t="s">
        <v>2952</v>
      </c>
      <c r="D1662" s="11" t="s">
        <v>239</v>
      </c>
      <c r="E1662" s="19" t="s">
        <v>3202</v>
      </c>
      <c r="F1662" s="10">
        <v>42036</v>
      </c>
      <c r="G1662" s="10">
        <v>45323</v>
      </c>
      <c r="H1662" s="11">
        <v>10</v>
      </c>
      <c r="I1662" s="20" t="s">
        <v>238</v>
      </c>
      <c r="J1662" s="11" t="s">
        <v>240</v>
      </c>
      <c r="K1662" s="11" t="s">
        <v>4263</v>
      </c>
      <c r="L1662" s="11">
        <v>2</v>
      </c>
    </row>
    <row r="1663" spans="1:12">
      <c r="A1663" s="11" t="s">
        <v>2953</v>
      </c>
      <c r="D1663" s="11" t="s">
        <v>239</v>
      </c>
      <c r="E1663" s="19" t="s">
        <v>3203</v>
      </c>
      <c r="F1663" s="10">
        <v>42036</v>
      </c>
      <c r="G1663" s="10">
        <v>45323</v>
      </c>
      <c r="H1663" s="11">
        <v>10</v>
      </c>
      <c r="I1663" s="20" t="s">
        <v>238</v>
      </c>
      <c r="J1663" s="11" t="s">
        <v>240</v>
      </c>
      <c r="K1663" s="11" t="s">
        <v>4263</v>
      </c>
      <c r="L1663" s="11">
        <v>2</v>
      </c>
    </row>
    <row r="1664" spans="1:12">
      <c r="A1664" s="11" t="s">
        <v>2954</v>
      </c>
      <c r="D1664" s="11" t="s">
        <v>239</v>
      </c>
      <c r="E1664" s="19" t="s">
        <v>3204</v>
      </c>
      <c r="F1664" s="10">
        <v>42036</v>
      </c>
      <c r="G1664" s="10">
        <v>45323</v>
      </c>
      <c r="H1664" s="11">
        <v>10</v>
      </c>
      <c r="I1664" s="20" t="s">
        <v>238</v>
      </c>
      <c r="J1664" s="11" t="s">
        <v>240</v>
      </c>
      <c r="K1664" s="11" t="s">
        <v>4263</v>
      </c>
      <c r="L1664" s="11">
        <v>2</v>
      </c>
    </row>
    <row r="1665" spans="1:12">
      <c r="A1665" s="11" t="s">
        <v>2955</v>
      </c>
      <c r="D1665" s="11" t="s">
        <v>239</v>
      </c>
      <c r="E1665" s="19" t="s">
        <v>3205</v>
      </c>
      <c r="F1665" s="10">
        <v>42036</v>
      </c>
      <c r="G1665" s="10">
        <v>45323</v>
      </c>
      <c r="H1665" s="11">
        <v>10</v>
      </c>
      <c r="I1665" s="20" t="s">
        <v>238</v>
      </c>
      <c r="J1665" s="11" t="s">
        <v>240</v>
      </c>
      <c r="K1665" s="11" t="s">
        <v>4263</v>
      </c>
      <c r="L1665" s="11">
        <v>2</v>
      </c>
    </row>
    <row r="1666" spans="1:12">
      <c r="A1666" s="11" t="s">
        <v>2956</v>
      </c>
      <c r="D1666" s="11" t="s">
        <v>239</v>
      </c>
      <c r="E1666" s="19" t="s">
        <v>3206</v>
      </c>
      <c r="F1666" s="10">
        <v>42036</v>
      </c>
      <c r="G1666" s="10">
        <v>45323</v>
      </c>
      <c r="H1666" s="11">
        <v>10</v>
      </c>
      <c r="I1666" s="20" t="s">
        <v>238</v>
      </c>
      <c r="J1666" s="11" t="s">
        <v>240</v>
      </c>
      <c r="K1666" s="11" t="s">
        <v>4263</v>
      </c>
      <c r="L1666" s="11">
        <v>2</v>
      </c>
    </row>
    <row r="1667" spans="1:12">
      <c r="A1667" s="11" t="s">
        <v>2957</v>
      </c>
      <c r="D1667" s="11" t="s">
        <v>239</v>
      </c>
      <c r="E1667" s="19" t="s">
        <v>3207</v>
      </c>
      <c r="F1667" s="10">
        <v>42036</v>
      </c>
      <c r="G1667" s="10">
        <v>45323</v>
      </c>
      <c r="H1667" s="11">
        <v>10</v>
      </c>
      <c r="I1667" s="20" t="s">
        <v>238</v>
      </c>
      <c r="J1667" s="11" t="s">
        <v>240</v>
      </c>
      <c r="K1667" s="11" t="s">
        <v>4263</v>
      </c>
      <c r="L1667" s="11">
        <v>2</v>
      </c>
    </row>
    <row r="1668" spans="1:12">
      <c r="A1668" s="11" t="s">
        <v>2958</v>
      </c>
      <c r="D1668" s="11" t="s">
        <v>239</v>
      </c>
      <c r="E1668" s="19" t="s">
        <v>3208</v>
      </c>
      <c r="F1668" s="10">
        <v>42036</v>
      </c>
      <c r="G1668" s="10">
        <v>45323</v>
      </c>
      <c r="H1668" s="11">
        <v>10</v>
      </c>
      <c r="I1668" s="20" t="s">
        <v>238</v>
      </c>
      <c r="J1668" s="11" t="s">
        <v>240</v>
      </c>
      <c r="K1668" s="11" t="s">
        <v>4263</v>
      </c>
      <c r="L1668" s="11">
        <v>2</v>
      </c>
    </row>
    <row r="1669" spans="1:12">
      <c r="A1669" s="11" t="s">
        <v>2959</v>
      </c>
      <c r="D1669" s="11" t="s">
        <v>239</v>
      </c>
      <c r="E1669" s="19" t="s">
        <v>3209</v>
      </c>
      <c r="F1669" s="10">
        <v>42036</v>
      </c>
      <c r="G1669" s="10">
        <v>45323</v>
      </c>
      <c r="H1669" s="11">
        <v>10</v>
      </c>
      <c r="I1669" s="20" t="s">
        <v>238</v>
      </c>
      <c r="J1669" s="11" t="s">
        <v>240</v>
      </c>
      <c r="K1669" s="11" t="s">
        <v>4263</v>
      </c>
      <c r="L1669" s="11">
        <v>2</v>
      </c>
    </row>
    <row r="1670" spans="1:12">
      <c r="A1670" s="11" t="s">
        <v>2960</v>
      </c>
      <c r="D1670" s="11" t="s">
        <v>239</v>
      </c>
      <c r="E1670" s="19" t="s">
        <v>3210</v>
      </c>
      <c r="F1670" s="10">
        <v>42036</v>
      </c>
      <c r="G1670" s="10">
        <v>45323</v>
      </c>
      <c r="H1670" s="11">
        <v>10</v>
      </c>
      <c r="I1670" s="20" t="s">
        <v>238</v>
      </c>
      <c r="J1670" s="11" t="s">
        <v>240</v>
      </c>
      <c r="K1670" s="11" t="s">
        <v>4263</v>
      </c>
      <c r="L1670" s="11">
        <v>2</v>
      </c>
    </row>
    <row r="1671" spans="1:12">
      <c r="A1671" s="11" t="s">
        <v>2961</v>
      </c>
      <c r="D1671" s="11" t="s">
        <v>239</v>
      </c>
      <c r="E1671" s="19" t="s">
        <v>3211</v>
      </c>
      <c r="F1671" s="10">
        <v>42036</v>
      </c>
      <c r="G1671" s="10">
        <v>45323</v>
      </c>
      <c r="H1671" s="11">
        <v>10</v>
      </c>
      <c r="I1671" s="20" t="s">
        <v>238</v>
      </c>
      <c r="J1671" s="11" t="s">
        <v>240</v>
      </c>
      <c r="K1671" s="11" t="s">
        <v>4263</v>
      </c>
      <c r="L1671" s="11">
        <v>2</v>
      </c>
    </row>
    <row r="1672" spans="1:12">
      <c r="A1672" s="11" t="s">
        <v>2962</v>
      </c>
      <c r="D1672" s="11" t="s">
        <v>239</v>
      </c>
      <c r="E1672" s="19" t="s">
        <v>3212</v>
      </c>
      <c r="F1672" s="10">
        <v>42036</v>
      </c>
      <c r="G1672" s="10">
        <v>45323</v>
      </c>
      <c r="H1672" s="11">
        <v>10</v>
      </c>
      <c r="I1672" s="20" t="s">
        <v>238</v>
      </c>
      <c r="J1672" s="11" t="s">
        <v>240</v>
      </c>
      <c r="K1672" s="11" t="s">
        <v>4263</v>
      </c>
      <c r="L1672" s="11">
        <v>2</v>
      </c>
    </row>
    <row r="1673" spans="1:12">
      <c r="A1673" s="11" t="s">
        <v>2963</v>
      </c>
      <c r="D1673" s="11" t="s">
        <v>239</v>
      </c>
      <c r="E1673" s="19" t="s">
        <v>3213</v>
      </c>
      <c r="F1673" s="10">
        <v>42036</v>
      </c>
      <c r="G1673" s="10">
        <v>45323</v>
      </c>
      <c r="H1673" s="11">
        <v>10</v>
      </c>
      <c r="I1673" s="20" t="s">
        <v>238</v>
      </c>
      <c r="J1673" s="11" t="s">
        <v>240</v>
      </c>
      <c r="K1673" s="11" t="s">
        <v>4263</v>
      </c>
      <c r="L1673" s="11">
        <v>2</v>
      </c>
    </row>
    <row r="1674" spans="1:12">
      <c r="A1674" s="11" t="s">
        <v>2964</v>
      </c>
      <c r="D1674" s="11" t="s">
        <v>239</v>
      </c>
      <c r="E1674" s="19" t="s">
        <v>3214</v>
      </c>
      <c r="F1674" s="10">
        <v>42036</v>
      </c>
      <c r="G1674" s="10">
        <v>45323</v>
      </c>
      <c r="H1674" s="11">
        <v>10</v>
      </c>
      <c r="I1674" s="20" t="s">
        <v>238</v>
      </c>
      <c r="J1674" s="11" t="s">
        <v>240</v>
      </c>
      <c r="K1674" s="11" t="s">
        <v>4263</v>
      </c>
      <c r="L1674" s="11">
        <v>2</v>
      </c>
    </row>
    <row r="1675" spans="1:12">
      <c r="A1675" s="11" t="s">
        <v>2965</v>
      </c>
      <c r="D1675" s="11" t="s">
        <v>239</v>
      </c>
      <c r="E1675" s="19" t="s">
        <v>3215</v>
      </c>
      <c r="F1675" s="10">
        <v>42036</v>
      </c>
      <c r="G1675" s="10">
        <v>45323</v>
      </c>
      <c r="H1675" s="11">
        <v>10</v>
      </c>
      <c r="I1675" s="20" t="s">
        <v>238</v>
      </c>
      <c r="J1675" s="11" t="s">
        <v>240</v>
      </c>
      <c r="K1675" s="11" t="s">
        <v>4263</v>
      </c>
      <c r="L1675" s="11">
        <v>2</v>
      </c>
    </row>
    <row r="1676" spans="1:12">
      <c r="A1676" s="11" t="s">
        <v>2966</v>
      </c>
      <c r="D1676" s="11" t="s">
        <v>239</v>
      </c>
      <c r="E1676" s="19" t="s">
        <v>3216</v>
      </c>
      <c r="F1676" s="10">
        <v>42036</v>
      </c>
      <c r="G1676" s="10">
        <v>45323</v>
      </c>
      <c r="H1676" s="11">
        <v>10</v>
      </c>
      <c r="I1676" s="20" t="s">
        <v>238</v>
      </c>
      <c r="J1676" s="11" t="s">
        <v>240</v>
      </c>
      <c r="K1676" s="11" t="s">
        <v>4263</v>
      </c>
      <c r="L1676" s="11">
        <v>2</v>
      </c>
    </row>
    <row r="1677" spans="1:12">
      <c r="A1677" s="11" t="s">
        <v>2967</v>
      </c>
      <c r="D1677" s="11" t="s">
        <v>239</v>
      </c>
      <c r="E1677" s="19" t="s">
        <v>3217</v>
      </c>
      <c r="F1677" s="10">
        <v>42036</v>
      </c>
      <c r="G1677" s="10">
        <v>45323</v>
      </c>
      <c r="H1677" s="11">
        <v>10</v>
      </c>
      <c r="I1677" s="20" t="s">
        <v>238</v>
      </c>
      <c r="J1677" s="11" t="s">
        <v>240</v>
      </c>
      <c r="K1677" s="11" t="s">
        <v>4263</v>
      </c>
      <c r="L1677" s="11">
        <v>2</v>
      </c>
    </row>
    <row r="1678" spans="1:12">
      <c r="A1678" s="11" t="s">
        <v>2968</v>
      </c>
      <c r="D1678" s="11" t="s">
        <v>239</v>
      </c>
      <c r="E1678" s="19" t="s">
        <v>3218</v>
      </c>
      <c r="F1678" s="10">
        <v>42036</v>
      </c>
      <c r="G1678" s="10">
        <v>45323</v>
      </c>
      <c r="H1678" s="11">
        <v>10</v>
      </c>
      <c r="I1678" s="20" t="s">
        <v>238</v>
      </c>
      <c r="J1678" s="11" t="s">
        <v>240</v>
      </c>
      <c r="K1678" s="11" t="s">
        <v>4263</v>
      </c>
      <c r="L1678" s="11">
        <v>2</v>
      </c>
    </row>
    <row r="1679" spans="1:12">
      <c r="A1679" s="11" t="s">
        <v>2969</v>
      </c>
      <c r="D1679" s="11" t="s">
        <v>239</v>
      </c>
      <c r="E1679" s="19" t="s">
        <v>3219</v>
      </c>
      <c r="F1679" s="10">
        <v>42036</v>
      </c>
      <c r="G1679" s="10">
        <v>45323</v>
      </c>
      <c r="H1679" s="11">
        <v>10</v>
      </c>
      <c r="I1679" s="20" t="s">
        <v>238</v>
      </c>
      <c r="J1679" s="11" t="s">
        <v>240</v>
      </c>
      <c r="K1679" s="11" t="s">
        <v>4263</v>
      </c>
      <c r="L1679" s="11">
        <v>2</v>
      </c>
    </row>
    <row r="1680" spans="1:12">
      <c r="A1680" s="11" t="s">
        <v>2970</v>
      </c>
      <c r="D1680" s="11" t="s">
        <v>239</v>
      </c>
      <c r="E1680" s="19" t="s">
        <v>3220</v>
      </c>
      <c r="F1680" s="10">
        <v>42036</v>
      </c>
      <c r="G1680" s="10">
        <v>45323</v>
      </c>
      <c r="H1680" s="11">
        <v>10</v>
      </c>
      <c r="I1680" s="20" t="s">
        <v>238</v>
      </c>
      <c r="J1680" s="11" t="s">
        <v>240</v>
      </c>
      <c r="K1680" s="11" t="s">
        <v>4263</v>
      </c>
      <c r="L1680" s="11">
        <v>2</v>
      </c>
    </row>
    <row r="1681" spans="1:12">
      <c r="A1681" s="11" t="s">
        <v>2971</v>
      </c>
      <c r="D1681" s="11" t="s">
        <v>239</v>
      </c>
      <c r="E1681" s="19" t="s">
        <v>3221</v>
      </c>
      <c r="F1681" s="10">
        <v>42036</v>
      </c>
      <c r="G1681" s="10">
        <v>45323</v>
      </c>
      <c r="H1681" s="11">
        <v>10</v>
      </c>
      <c r="I1681" s="20" t="s">
        <v>238</v>
      </c>
      <c r="J1681" s="11" t="s">
        <v>240</v>
      </c>
      <c r="K1681" s="11" t="s">
        <v>4263</v>
      </c>
      <c r="L1681" s="11">
        <v>2</v>
      </c>
    </row>
    <row r="1682" spans="1:12">
      <c r="A1682" s="11" t="s">
        <v>2972</v>
      </c>
      <c r="D1682" s="11" t="s">
        <v>239</v>
      </c>
      <c r="E1682" s="19" t="s">
        <v>3222</v>
      </c>
      <c r="F1682" s="10">
        <v>42036</v>
      </c>
      <c r="G1682" s="10">
        <v>45323</v>
      </c>
      <c r="H1682" s="11">
        <v>10</v>
      </c>
      <c r="I1682" s="20" t="s">
        <v>238</v>
      </c>
      <c r="J1682" s="11" t="s">
        <v>240</v>
      </c>
      <c r="K1682" s="11" t="s">
        <v>4263</v>
      </c>
      <c r="L1682" s="11">
        <v>2</v>
      </c>
    </row>
    <row r="1683" spans="1:12">
      <c r="A1683" s="11" t="s">
        <v>2973</v>
      </c>
      <c r="D1683" s="11" t="s">
        <v>239</v>
      </c>
      <c r="E1683" s="19" t="s">
        <v>3223</v>
      </c>
      <c r="F1683" s="10">
        <v>42036</v>
      </c>
      <c r="G1683" s="10">
        <v>45323</v>
      </c>
      <c r="H1683" s="11">
        <v>10</v>
      </c>
      <c r="I1683" s="20" t="s">
        <v>238</v>
      </c>
      <c r="J1683" s="11" t="s">
        <v>240</v>
      </c>
      <c r="K1683" s="11" t="s">
        <v>4263</v>
      </c>
      <c r="L1683" s="11">
        <v>2</v>
      </c>
    </row>
    <row r="1684" spans="1:12">
      <c r="A1684" s="11" t="s">
        <v>2974</v>
      </c>
      <c r="D1684" s="11" t="s">
        <v>239</v>
      </c>
      <c r="E1684" s="19" t="s">
        <v>3224</v>
      </c>
      <c r="F1684" s="10">
        <v>42036</v>
      </c>
      <c r="G1684" s="10">
        <v>45323</v>
      </c>
      <c r="H1684" s="11">
        <v>10</v>
      </c>
      <c r="I1684" s="20" t="s">
        <v>238</v>
      </c>
      <c r="J1684" s="11" t="s">
        <v>240</v>
      </c>
      <c r="K1684" s="11" t="s">
        <v>4263</v>
      </c>
      <c r="L1684" s="11">
        <v>2</v>
      </c>
    </row>
    <row r="1685" spans="1:12">
      <c r="A1685" s="11" t="s">
        <v>2975</v>
      </c>
      <c r="D1685" s="11" t="s">
        <v>239</v>
      </c>
      <c r="E1685" s="19" t="s">
        <v>3225</v>
      </c>
      <c r="F1685" s="10">
        <v>42036</v>
      </c>
      <c r="G1685" s="10">
        <v>45323</v>
      </c>
      <c r="H1685" s="11">
        <v>10</v>
      </c>
      <c r="I1685" s="20" t="s">
        <v>238</v>
      </c>
      <c r="J1685" s="11" t="s">
        <v>240</v>
      </c>
      <c r="K1685" s="11" t="s">
        <v>4263</v>
      </c>
      <c r="L1685" s="11">
        <v>2</v>
      </c>
    </row>
    <row r="1686" spans="1:12">
      <c r="A1686" s="11" t="s">
        <v>2976</v>
      </c>
      <c r="D1686" s="11" t="s">
        <v>239</v>
      </c>
      <c r="E1686" s="19" t="s">
        <v>3226</v>
      </c>
      <c r="F1686" s="10">
        <v>42036</v>
      </c>
      <c r="G1686" s="10">
        <v>45323</v>
      </c>
      <c r="H1686" s="11">
        <v>10</v>
      </c>
      <c r="I1686" s="20" t="s">
        <v>238</v>
      </c>
      <c r="J1686" s="11" t="s">
        <v>240</v>
      </c>
      <c r="K1686" s="11" t="s">
        <v>4263</v>
      </c>
      <c r="L1686" s="11">
        <v>2</v>
      </c>
    </row>
    <row r="1687" spans="1:12">
      <c r="A1687" s="11" t="s">
        <v>2977</v>
      </c>
      <c r="D1687" s="11" t="s">
        <v>239</v>
      </c>
      <c r="E1687" s="19" t="s">
        <v>3227</v>
      </c>
      <c r="F1687" s="10">
        <v>42036</v>
      </c>
      <c r="G1687" s="10">
        <v>45323</v>
      </c>
      <c r="H1687" s="11">
        <v>10</v>
      </c>
      <c r="I1687" s="20" t="s">
        <v>238</v>
      </c>
      <c r="J1687" s="11" t="s">
        <v>240</v>
      </c>
      <c r="K1687" s="11" t="s">
        <v>4263</v>
      </c>
      <c r="L1687" s="11">
        <v>2</v>
      </c>
    </row>
    <row r="1688" spans="1:12">
      <c r="A1688" s="11" t="s">
        <v>2978</v>
      </c>
      <c r="D1688" s="11" t="s">
        <v>239</v>
      </c>
      <c r="E1688" s="19" t="s">
        <v>3228</v>
      </c>
      <c r="F1688" s="10">
        <v>42036</v>
      </c>
      <c r="G1688" s="10">
        <v>45323</v>
      </c>
      <c r="H1688" s="11">
        <v>10</v>
      </c>
      <c r="I1688" s="20" t="s">
        <v>238</v>
      </c>
      <c r="J1688" s="11" t="s">
        <v>240</v>
      </c>
      <c r="K1688" s="11" t="s">
        <v>4263</v>
      </c>
      <c r="L1688" s="11">
        <v>2</v>
      </c>
    </row>
    <row r="1689" spans="1:12">
      <c r="A1689" s="11" t="s">
        <v>2979</v>
      </c>
      <c r="D1689" s="11" t="s">
        <v>239</v>
      </c>
      <c r="E1689" s="19" t="s">
        <v>3229</v>
      </c>
      <c r="F1689" s="10">
        <v>42036</v>
      </c>
      <c r="G1689" s="10">
        <v>45323</v>
      </c>
      <c r="H1689" s="11">
        <v>10</v>
      </c>
      <c r="I1689" s="20" t="s">
        <v>238</v>
      </c>
      <c r="J1689" s="11" t="s">
        <v>240</v>
      </c>
      <c r="K1689" s="11" t="s">
        <v>4263</v>
      </c>
      <c r="L1689" s="11">
        <v>2</v>
      </c>
    </row>
    <row r="1690" spans="1:12">
      <c r="A1690" s="11" t="s">
        <v>2980</v>
      </c>
      <c r="D1690" s="11" t="s">
        <v>239</v>
      </c>
      <c r="E1690" s="19" t="s">
        <v>3230</v>
      </c>
      <c r="F1690" s="10">
        <v>42036</v>
      </c>
      <c r="G1690" s="10">
        <v>45323</v>
      </c>
      <c r="H1690" s="11">
        <v>10</v>
      </c>
      <c r="I1690" s="20" t="s">
        <v>238</v>
      </c>
      <c r="J1690" s="11" t="s">
        <v>240</v>
      </c>
      <c r="K1690" s="11" t="s">
        <v>4263</v>
      </c>
      <c r="L1690" s="11">
        <v>2</v>
      </c>
    </row>
    <row r="1691" spans="1:12">
      <c r="A1691" s="11" t="s">
        <v>2981</v>
      </c>
      <c r="D1691" s="11" t="s">
        <v>239</v>
      </c>
      <c r="E1691" s="19" t="s">
        <v>3231</v>
      </c>
      <c r="F1691" s="10">
        <v>42036</v>
      </c>
      <c r="G1691" s="10">
        <v>45323</v>
      </c>
      <c r="H1691" s="11">
        <v>10</v>
      </c>
      <c r="I1691" s="20" t="s">
        <v>238</v>
      </c>
      <c r="J1691" s="11" t="s">
        <v>240</v>
      </c>
      <c r="K1691" s="11" t="s">
        <v>4263</v>
      </c>
      <c r="L1691" s="11">
        <v>2</v>
      </c>
    </row>
    <row r="1692" spans="1:12">
      <c r="A1692" s="11" t="s">
        <v>2982</v>
      </c>
      <c r="D1692" s="11" t="s">
        <v>239</v>
      </c>
      <c r="E1692" s="19" t="s">
        <v>3232</v>
      </c>
      <c r="F1692" s="10">
        <v>42036</v>
      </c>
      <c r="G1692" s="10">
        <v>45323</v>
      </c>
      <c r="H1692" s="11">
        <v>10</v>
      </c>
      <c r="I1692" s="20" t="s">
        <v>238</v>
      </c>
      <c r="J1692" s="11" t="s">
        <v>240</v>
      </c>
      <c r="K1692" s="11" t="s">
        <v>4263</v>
      </c>
      <c r="L1692" s="11">
        <v>2</v>
      </c>
    </row>
    <row r="1693" spans="1:12">
      <c r="A1693" s="11" t="s">
        <v>2983</v>
      </c>
      <c r="D1693" s="11" t="s">
        <v>239</v>
      </c>
      <c r="E1693" s="19" t="s">
        <v>3233</v>
      </c>
      <c r="F1693" s="10">
        <v>42036</v>
      </c>
      <c r="G1693" s="10">
        <v>45323</v>
      </c>
      <c r="H1693" s="11">
        <v>10</v>
      </c>
      <c r="I1693" s="20" t="s">
        <v>238</v>
      </c>
      <c r="J1693" s="11" t="s">
        <v>240</v>
      </c>
      <c r="K1693" s="11" t="s">
        <v>4263</v>
      </c>
      <c r="L1693" s="11">
        <v>2</v>
      </c>
    </row>
    <row r="1694" spans="1:12">
      <c r="A1694" s="11" t="s">
        <v>2984</v>
      </c>
      <c r="D1694" s="11" t="s">
        <v>239</v>
      </c>
      <c r="E1694" s="19" t="s">
        <v>3234</v>
      </c>
      <c r="F1694" s="10">
        <v>42036</v>
      </c>
      <c r="G1694" s="10">
        <v>45323</v>
      </c>
      <c r="H1694" s="11">
        <v>10</v>
      </c>
      <c r="I1694" s="20" t="s">
        <v>238</v>
      </c>
      <c r="J1694" s="11" t="s">
        <v>240</v>
      </c>
      <c r="K1694" s="11" t="s">
        <v>4263</v>
      </c>
      <c r="L1694" s="11">
        <v>2</v>
      </c>
    </row>
    <row r="1695" spans="1:12">
      <c r="A1695" s="11" t="s">
        <v>2985</v>
      </c>
      <c r="D1695" s="11" t="s">
        <v>239</v>
      </c>
      <c r="E1695" s="19" t="s">
        <v>3235</v>
      </c>
      <c r="F1695" s="10">
        <v>42036</v>
      </c>
      <c r="G1695" s="10">
        <v>45323</v>
      </c>
      <c r="H1695" s="11">
        <v>10</v>
      </c>
      <c r="I1695" s="20" t="s">
        <v>238</v>
      </c>
      <c r="J1695" s="11" t="s">
        <v>240</v>
      </c>
      <c r="K1695" s="11" t="s">
        <v>4263</v>
      </c>
      <c r="L1695" s="11">
        <v>2</v>
      </c>
    </row>
    <row r="1696" spans="1:12">
      <c r="A1696" s="11" t="s">
        <v>2986</v>
      </c>
      <c r="D1696" s="11" t="s">
        <v>239</v>
      </c>
      <c r="E1696" s="19" t="s">
        <v>3236</v>
      </c>
      <c r="F1696" s="10">
        <v>42036</v>
      </c>
      <c r="G1696" s="10">
        <v>45323</v>
      </c>
      <c r="H1696" s="11">
        <v>10</v>
      </c>
      <c r="I1696" s="20" t="s">
        <v>238</v>
      </c>
      <c r="J1696" s="11" t="s">
        <v>240</v>
      </c>
      <c r="K1696" s="11" t="s">
        <v>4263</v>
      </c>
      <c r="L1696" s="11">
        <v>2</v>
      </c>
    </row>
    <row r="1697" spans="1:12">
      <c r="A1697" s="11" t="s">
        <v>2987</v>
      </c>
      <c r="D1697" s="11" t="s">
        <v>239</v>
      </c>
      <c r="E1697" s="19" t="s">
        <v>3237</v>
      </c>
      <c r="F1697" s="10">
        <v>42036</v>
      </c>
      <c r="G1697" s="10">
        <v>45323</v>
      </c>
      <c r="H1697" s="11">
        <v>10</v>
      </c>
      <c r="I1697" s="20" t="s">
        <v>238</v>
      </c>
      <c r="J1697" s="11" t="s">
        <v>240</v>
      </c>
      <c r="K1697" s="11" t="s">
        <v>4263</v>
      </c>
      <c r="L1697" s="11">
        <v>2</v>
      </c>
    </row>
    <row r="1698" spans="1:12">
      <c r="A1698" s="11" t="s">
        <v>2988</v>
      </c>
      <c r="D1698" s="11" t="s">
        <v>239</v>
      </c>
      <c r="E1698" s="19" t="s">
        <v>3238</v>
      </c>
      <c r="F1698" s="10">
        <v>42036</v>
      </c>
      <c r="G1698" s="10">
        <v>45323</v>
      </c>
      <c r="H1698" s="11">
        <v>10</v>
      </c>
      <c r="I1698" s="20" t="s">
        <v>238</v>
      </c>
      <c r="J1698" s="11" t="s">
        <v>240</v>
      </c>
      <c r="K1698" s="11" t="s">
        <v>4263</v>
      </c>
      <c r="L1698" s="11">
        <v>2</v>
      </c>
    </row>
    <row r="1699" spans="1:12">
      <c r="A1699" s="11" t="s">
        <v>2989</v>
      </c>
      <c r="D1699" s="11" t="s">
        <v>239</v>
      </c>
      <c r="E1699" s="19" t="s">
        <v>3239</v>
      </c>
      <c r="F1699" s="10">
        <v>42036</v>
      </c>
      <c r="G1699" s="10">
        <v>45323</v>
      </c>
      <c r="H1699" s="11">
        <v>10</v>
      </c>
      <c r="I1699" s="20" t="s">
        <v>238</v>
      </c>
      <c r="J1699" s="11" t="s">
        <v>240</v>
      </c>
      <c r="K1699" s="11" t="s">
        <v>4263</v>
      </c>
      <c r="L1699" s="11">
        <v>2</v>
      </c>
    </row>
    <row r="1700" spans="1:12">
      <c r="A1700" s="11" t="s">
        <v>2990</v>
      </c>
      <c r="D1700" s="11" t="s">
        <v>239</v>
      </c>
      <c r="E1700" s="19" t="s">
        <v>3240</v>
      </c>
      <c r="F1700" s="10">
        <v>42036</v>
      </c>
      <c r="G1700" s="10">
        <v>45323</v>
      </c>
      <c r="H1700" s="11">
        <v>10</v>
      </c>
      <c r="I1700" s="20" t="s">
        <v>238</v>
      </c>
      <c r="J1700" s="11" t="s">
        <v>240</v>
      </c>
      <c r="K1700" s="11" t="s">
        <v>4263</v>
      </c>
      <c r="L1700" s="11">
        <v>2</v>
      </c>
    </row>
    <row r="1701" spans="1:12">
      <c r="A1701" s="11" t="s">
        <v>2991</v>
      </c>
      <c r="D1701" s="11" t="s">
        <v>239</v>
      </c>
      <c r="E1701" s="19" t="s">
        <v>3241</v>
      </c>
      <c r="F1701" s="10">
        <v>42036</v>
      </c>
      <c r="G1701" s="10">
        <v>45323</v>
      </c>
      <c r="H1701" s="11">
        <v>10</v>
      </c>
      <c r="I1701" s="20" t="s">
        <v>238</v>
      </c>
      <c r="J1701" s="11" t="s">
        <v>240</v>
      </c>
      <c r="K1701" s="11" t="s">
        <v>4263</v>
      </c>
      <c r="L1701" s="11">
        <v>2</v>
      </c>
    </row>
    <row r="1702" spans="1:12">
      <c r="A1702" s="11" t="s">
        <v>2992</v>
      </c>
      <c r="D1702" s="11" t="s">
        <v>239</v>
      </c>
      <c r="E1702" s="19" t="s">
        <v>3242</v>
      </c>
      <c r="F1702" s="10">
        <v>42036</v>
      </c>
      <c r="G1702" s="10">
        <v>45323</v>
      </c>
      <c r="H1702" s="11">
        <v>10</v>
      </c>
      <c r="I1702" s="20" t="s">
        <v>238</v>
      </c>
      <c r="J1702" s="11" t="s">
        <v>240</v>
      </c>
      <c r="K1702" s="11" t="s">
        <v>4263</v>
      </c>
      <c r="L1702" s="11">
        <v>2</v>
      </c>
    </row>
    <row r="1703" spans="1:12">
      <c r="A1703" s="11" t="s">
        <v>2993</v>
      </c>
      <c r="D1703" s="11" t="s">
        <v>239</v>
      </c>
      <c r="E1703" s="19" t="s">
        <v>3243</v>
      </c>
      <c r="F1703" s="10">
        <v>42036</v>
      </c>
      <c r="G1703" s="10">
        <v>45323</v>
      </c>
      <c r="H1703" s="11">
        <v>10</v>
      </c>
      <c r="I1703" s="20" t="s">
        <v>238</v>
      </c>
      <c r="J1703" s="11" t="s">
        <v>240</v>
      </c>
      <c r="K1703" s="11" t="s">
        <v>4263</v>
      </c>
      <c r="L1703" s="11">
        <v>2</v>
      </c>
    </row>
    <row r="1704" spans="1:12">
      <c r="A1704" s="11" t="s">
        <v>2994</v>
      </c>
      <c r="D1704" s="11" t="s">
        <v>239</v>
      </c>
      <c r="E1704" s="19" t="s">
        <v>3244</v>
      </c>
      <c r="F1704" s="10">
        <v>42036</v>
      </c>
      <c r="G1704" s="10">
        <v>45323</v>
      </c>
      <c r="H1704" s="11">
        <v>10</v>
      </c>
      <c r="I1704" s="20" t="s">
        <v>238</v>
      </c>
      <c r="J1704" s="11" t="s">
        <v>240</v>
      </c>
      <c r="K1704" s="11" t="s">
        <v>4263</v>
      </c>
      <c r="L1704" s="11">
        <v>2</v>
      </c>
    </row>
    <row r="1705" spans="1:12">
      <c r="A1705" s="11" t="s">
        <v>2995</v>
      </c>
      <c r="D1705" s="11" t="s">
        <v>239</v>
      </c>
      <c r="E1705" s="19" t="s">
        <v>3245</v>
      </c>
      <c r="F1705" s="10">
        <v>42036</v>
      </c>
      <c r="G1705" s="10">
        <v>45323</v>
      </c>
      <c r="H1705" s="11">
        <v>10</v>
      </c>
      <c r="I1705" s="20" t="s">
        <v>238</v>
      </c>
      <c r="J1705" s="11" t="s">
        <v>240</v>
      </c>
      <c r="K1705" s="11" t="s">
        <v>4263</v>
      </c>
      <c r="L1705" s="11">
        <v>2</v>
      </c>
    </row>
    <row r="1706" spans="1:12">
      <c r="A1706" s="11" t="s">
        <v>2996</v>
      </c>
      <c r="D1706" s="11" t="s">
        <v>239</v>
      </c>
      <c r="E1706" s="19" t="s">
        <v>3246</v>
      </c>
      <c r="F1706" s="10">
        <v>42036</v>
      </c>
      <c r="G1706" s="10">
        <v>45323</v>
      </c>
      <c r="H1706" s="11">
        <v>10</v>
      </c>
      <c r="I1706" s="20" t="s">
        <v>238</v>
      </c>
      <c r="J1706" s="11" t="s">
        <v>240</v>
      </c>
      <c r="K1706" s="11" t="s">
        <v>4263</v>
      </c>
      <c r="L1706" s="11">
        <v>2</v>
      </c>
    </row>
    <row r="1707" spans="1:12">
      <c r="A1707" s="11" t="s">
        <v>2997</v>
      </c>
      <c r="D1707" s="11" t="s">
        <v>239</v>
      </c>
      <c r="E1707" s="19" t="s">
        <v>3247</v>
      </c>
      <c r="F1707" s="10">
        <v>42036</v>
      </c>
      <c r="G1707" s="10">
        <v>45323</v>
      </c>
      <c r="H1707" s="11">
        <v>10</v>
      </c>
      <c r="I1707" s="20" t="s">
        <v>238</v>
      </c>
      <c r="J1707" s="11" t="s">
        <v>240</v>
      </c>
      <c r="K1707" s="11" t="s">
        <v>4263</v>
      </c>
      <c r="L1707" s="11">
        <v>2</v>
      </c>
    </row>
    <row r="1708" spans="1:12">
      <c r="A1708" s="11" t="s">
        <v>2998</v>
      </c>
      <c r="D1708" s="11" t="s">
        <v>239</v>
      </c>
      <c r="E1708" s="19" t="s">
        <v>3248</v>
      </c>
      <c r="F1708" s="10">
        <v>42036</v>
      </c>
      <c r="G1708" s="10">
        <v>45323</v>
      </c>
      <c r="H1708" s="11">
        <v>10</v>
      </c>
      <c r="I1708" s="20" t="s">
        <v>238</v>
      </c>
      <c r="J1708" s="11" t="s">
        <v>240</v>
      </c>
      <c r="K1708" s="11" t="s">
        <v>4263</v>
      </c>
      <c r="L1708" s="11">
        <v>2</v>
      </c>
    </row>
    <row r="1709" spans="1:12">
      <c r="A1709" s="11" t="s">
        <v>2999</v>
      </c>
      <c r="D1709" s="11" t="s">
        <v>239</v>
      </c>
      <c r="E1709" s="19" t="s">
        <v>3249</v>
      </c>
      <c r="F1709" s="10">
        <v>42036</v>
      </c>
      <c r="G1709" s="10">
        <v>45323</v>
      </c>
      <c r="H1709" s="11">
        <v>10</v>
      </c>
      <c r="I1709" s="20" t="s">
        <v>238</v>
      </c>
      <c r="J1709" s="11" t="s">
        <v>240</v>
      </c>
      <c r="K1709" s="11" t="s">
        <v>4263</v>
      </c>
      <c r="L1709" s="11">
        <v>2</v>
      </c>
    </row>
    <row r="1710" spans="1:12">
      <c r="A1710" s="11" t="s">
        <v>3000</v>
      </c>
      <c r="D1710" s="11" t="s">
        <v>239</v>
      </c>
      <c r="E1710" s="19" t="s">
        <v>3250</v>
      </c>
      <c r="F1710" s="10">
        <v>42036</v>
      </c>
      <c r="G1710" s="10">
        <v>45323</v>
      </c>
      <c r="H1710" s="11">
        <v>10</v>
      </c>
      <c r="I1710" s="20" t="s">
        <v>238</v>
      </c>
      <c r="J1710" s="11" t="s">
        <v>240</v>
      </c>
      <c r="K1710" s="11" t="s">
        <v>4263</v>
      </c>
      <c r="L1710" s="11">
        <v>2</v>
      </c>
    </row>
    <row r="1711" spans="1:12">
      <c r="A1711" s="11" t="s">
        <v>3001</v>
      </c>
      <c r="D1711" s="11" t="s">
        <v>239</v>
      </c>
      <c r="E1711" s="19" t="s">
        <v>3251</v>
      </c>
      <c r="F1711" s="10">
        <v>42036</v>
      </c>
      <c r="G1711" s="10">
        <v>45323</v>
      </c>
      <c r="H1711" s="11">
        <v>10</v>
      </c>
      <c r="I1711" s="20" t="s">
        <v>238</v>
      </c>
      <c r="J1711" s="11" t="s">
        <v>240</v>
      </c>
      <c r="K1711" s="11" t="s">
        <v>4263</v>
      </c>
      <c r="L1711" s="11">
        <v>2</v>
      </c>
    </row>
    <row r="1712" spans="1:12">
      <c r="A1712" s="11" t="s">
        <v>3002</v>
      </c>
      <c r="D1712" s="11" t="s">
        <v>239</v>
      </c>
      <c r="E1712" s="19" t="s">
        <v>3252</v>
      </c>
      <c r="F1712" s="10">
        <v>42036</v>
      </c>
      <c r="G1712" s="10">
        <v>45323</v>
      </c>
      <c r="H1712" s="11">
        <v>10</v>
      </c>
      <c r="I1712" s="20" t="s">
        <v>238</v>
      </c>
      <c r="J1712" s="11" t="s">
        <v>240</v>
      </c>
      <c r="K1712" s="11" t="s">
        <v>4263</v>
      </c>
      <c r="L1712" s="11">
        <v>2</v>
      </c>
    </row>
    <row r="1713" spans="1:12">
      <c r="A1713" s="11" t="s">
        <v>3003</v>
      </c>
      <c r="D1713" s="11" t="s">
        <v>239</v>
      </c>
      <c r="E1713" s="19" t="s">
        <v>3253</v>
      </c>
      <c r="F1713" s="10">
        <v>42036</v>
      </c>
      <c r="G1713" s="10">
        <v>45323</v>
      </c>
      <c r="H1713" s="11">
        <v>10</v>
      </c>
      <c r="I1713" s="20" t="s">
        <v>238</v>
      </c>
      <c r="J1713" s="11" t="s">
        <v>240</v>
      </c>
      <c r="K1713" s="11" t="s">
        <v>4263</v>
      </c>
      <c r="L1713" s="11">
        <v>2</v>
      </c>
    </row>
    <row r="1714" spans="1:12">
      <c r="A1714" s="11" t="s">
        <v>3004</v>
      </c>
      <c r="D1714" s="11" t="s">
        <v>239</v>
      </c>
      <c r="E1714" s="19" t="s">
        <v>3254</v>
      </c>
      <c r="F1714" s="10">
        <v>42036</v>
      </c>
      <c r="G1714" s="10">
        <v>45323</v>
      </c>
      <c r="H1714" s="11">
        <v>10</v>
      </c>
      <c r="I1714" s="20" t="s">
        <v>238</v>
      </c>
      <c r="J1714" s="11" t="s">
        <v>240</v>
      </c>
      <c r="K1714" s="11" t="s">
        <v>4263</v>
      </c>
      <c r="L1714" s="11">
        <v>2</v>
      </c>
    </row>
    <row r="1715" spans="1:12">
      <c r="A1715" s="11" t="s">
        <v>3005</v>
      </c>
      <c r="D1715" s="11" t="s">
        <v>239</v>
      </c>
      <c r="E1715" s="19" t="s">
        <v>3255</v>
      </c>
      <c r="F1715" s="10">
        <v>42036</v>
      </c>
      <c r="G1715" s="10">
        <v>45323</v>
      </c>
      <c r="H1715" s="11">
        <v>10</v>
      </c>
      <c r="I1715" s="20" t="s">
        <v>238</v>
      </c>
      <c r="J1715" s="11" t="s">
        <v>240</v>
      </c>
      <c r="K1715" s="11" t="s">
        <v>4263</v>
      </c>
      <c r="L1715" s="11">
        <v>2</v>
      </c>
    </row>
    <row r="1716" spans="1:12">
      <c r="A1716" s="11" t="s">
        <v>3006</v>
      </c>
      <c r="D1716" s="11" t="s">
        <v>239</v>
      </c>
      <c r="E1716" s="19" t="s">
        <v>3256</v>
      </c>
      <c r="F1716" s="10">
        <v>42036</v>
      </c>
      <c r="G1716" s="10">
        <v>45323</v>
      </c>
      <c r="H1716" s="11">
        <v>10</v>
      </c>
      <c r="I1716" s="20" t="s">
        <v>238</v>
      </c>
      <c r="J1716" s="11" t="s">
        <v>240</v>
      </c>
      <c r="K1716" s="11" t="s">
        <v>4263</v>
      </c>
      <c r="L1716" s="11">
        <v>2</v>
      </c>
    </row>
    <row r="1717" spans="1:12">
      <c r="A1717" s="11" t="s">
        <v>3007</v>
      </c>
      <c r="D1717" s="11" t="s">
        <v>239</v>
      </c>
      <c r="E1717" s="19" t="s">
        <v>3257</v>
      </c>
      <c r="F1717" s="10">
        <v>42036</v>
      </c>
      <c r="G1717" s="10">
        <v>45323</v>
      </c>
      <c r="H1717" s="11">
        <v>10</v>
      </c>
      <c r="I1717" s="20" t="s">
        <v>238</v>
      </c>
      <c r="J1717" s="11" t="s">
        <v>240</v>
      </c>
      <c r="K1717" s="11" t="s">
        <v>4263</v>
      </c>
      <c r="L1717" s="11">
        <v>2</v>
      </c>
    </row>
    <row r="1718" spans="1:12">
      <c r="A1718" s="11" t="s">
        <v>3008</v>
      </c>
      <c r="D1718" s="11" t="s">
        <v>239</v>
      </c>
      <c r="E1718" s="19" t="s">
        <v>3258</v>
      </c>
      <c r="F1718" s="10">
        <v>42036</v>
      </c>
      <c r="G1718" s="10">
        <v>45323</v>
      </c>
      <c r="H1718" s="11">
        <v>10</v>
      </c>
      <c r="I1718" s="20" t="s">
        <v>238</v>
      </c>
      <c r="J1718" s="11" t="s">
        <v>240</v>
      </c>
      <c r="K1718" s="11" t="s">
        <v>4263</v>
      </c>
      <c r="L1718" s="11">
        <v>2</v>
      </c>
    </row>
    <row r="1719" spans="1:12">
      <c r="A1719" s="11" t="s">
        <v>3009</v>
      </c>
      <c r="D1719" s="11" t="s">
        <v>239</v>
      </c>
      <c r="E1719" s="19" t="s">
        <v>3259</v>
      </c>
      <c r="F1719" s="10">
        <v>42036</v>
      </c>
      <c r="G1719" s="10">
        <v>45323</v>
      </c>
      <c r="H1719" s="11">
        <v>10</v>
      </c>
      <c r="I1719" s="20" t="s">
        <v>238</v>
      </c>
      <c r="J1719" s="11" t="s">
        <v>240</v>
      </c>
      <c r="K1719" s="11" t="s">
        <v>4263</v>
      </c>
      <c r="L1719" s="11">
        <v>2</v>
      </c>
    </row>
    <row r="1720" spans="1:12">
      <c r="A1720" s="11" t="s">
        <v>3010</v>
      </c>
      <c r="D1720" s="11" t="s">
        <v>239</v>
      </c>
      <c r="E1720" s="19" t="s">
        <v>3260</v>
      </c>
      <c r="F1720" s="10">
        <v>42036</v>
      </c>
      <c r="G1720" s="10">
        <v>45323</v>
      </c>
      <c r="H1720" s="11">
        <v>10</v>
      </c>
      <c r="I1720" s="20" t="s">
        <v>238</v>
      </c>
      <c r="J1720" s="11" t="s">
        <v>240</v>
      </c>
      <c r="K1720" s="11" t="s">
        <v>4263</v>
      </c>
      <c r="L1720" s="11">
        <v>2</v>
      </c>
    </row>
    <row r="1721" spans="1:12">
      <c r="A1721" s="11" t="s">
        <v>3011</v>
      </c>
      <c r="D1721" s="11" t="s">
        <v>239</v>
      </c>
      <c r="E1721" s="19" t="s">
        <v>3261</v>
      </c>
      <c r="F1721" s="10">
        <v>42036</v>
      </c>
      <c r="G1721" s="10">
        <v>45323</v>
      </c>
      <c r="H1721" s="11">
        <v>10</v>
      </c>
      <c r="I1721" s="20" t="s">
        <v>238</v>
      </c>
      <c r="J1721" s="11" t="s">
        <v>240</v>
      </c>
      <c r="K1721" s="11" t="s">
        <v>4263</v>
      </c>
      <c r="L1721" s="11">
        <v>2</v>
      </c>
    </row>
    <row r="1722" spans="1:12">
      <c r="A1722" s="11" t="s">
        <v>3012</v>
      </c>
      <c r="D1722" s="11" t="s">
        <v>239</v>
      </c>
      <c r="E1722" s="19" t="s">
        <v>3262</v>
      </c>
      <c r="F1722" s="10">
        <v>42036</v>
      </c>
      <c r="G1722" s="10">
        <v>45323</v>
      </c>
      <c r="H1722" s="11">
        <v>10</v>
      </c>
      <c r="I1722" s="20" t="s">
        <v>238</v>
      </c>
      <c r="J1722" s="11" t="s">
        <v>240</v>
      </c>
      <c r="K1722" s="11" t="s">
        <v>4263</v>
      </c>
      <c r="L1722" s="11">
        <v>2</v>
      </c>
    </row>
    <row r="1723" spans="1:12">
      <c r="A1723" s="11" t="s">
        <v>3013</v>
      </c>
      <c r="D1723" s="11" t="s">
        <v>239</v>
      </c>
      <c r="E1723" s="19" t="s">
        <v>3263</v>
      </c>
      <c r="F1723" s="10">
        <v>42036</v>
      </c>
      <c r="G1723" s="10">
        <v>45323</v>
      </c>
      <c r="H1723" s="11">
        <v>10</v>
      </c>
      <c r="I1723" s="20" t="s">
        <v>238</v>
      </c>
      <c r="J1723" s="11" t="s">
        <v>240</v>
      </c>
      <c r="K1723" s="11" t="s">
        <v>4263</v>
      </c>
      <c r="L1723" s="11">
        <v>2</v>
      </c>
    </row>
    <row r="1724" spans="1:12">
      <c r="A1724" s="11" t="s">
        <v>3014</v>
      </c>
      <c r="D1724" s="11" t="s">
        <v>239</v>
      </c>
      <c r="E1724" s="19" t="s">
        <v>3264</v>
      </c>
      <c r="F1724" s="10">
        <v>42036</v>
      </c>
      <c r="G1724" s="10">
        <v>45323</v>
      </c>
      <c r="H1724" s="11">
        <v>10</v>
      </c>
      <c r="I1724" s="20" t="s">
        <v>238</v>
      </c>
      <c r="J1724" s="11" t="s">
        <v>240</v>
      </c>
      <c r="K1724" s="11" t="s">
        <v>4263</v>
      </c>
      <c r="L1724" s="11">
        <v>2</v>
      </c>
    </row>
    <row r="1725" spans="1:12">
      <c r="A1725" s="11" t="s">
        <v>3015</v>
      </c>
      <c r="D1725" s="11" t="s">
        <v>239</v>
      </c>
      <c r="E1725" s="19" t="s">
        <v>3265</v>
      </c>
      <c r="F1725" s="10">
        <v>42036</v>
      </c>
      <c r="G1725" s="10">
        <v>45323</v>
      </c>
      <c r="H1725" s="11">
        <v>10</v>
      </c>
      <c r="I1725" s="20" t="s">
        <v>238</v>
      </c>
      <c r="J1725" s="11" t="s">
        <v>240</v>
      </c>
      <c r="K1725" s="11" t="s">
        <v>4263</v>
      </c>
      <c r="L1725" s="11">
        <v>2</v>
      </c>
    </row>
    <row r="1726" spans="1:12">
      <c r="A1726" s="11" t="s">
        <v>3016</v>
      </c>
      <c r="D1726" s="11" t="s">
        <v>239</v>
      </c>
      <c r="E1726" s="19" t="s">
        <v>3266</v>
      </c>
      <c r="F1726" s="10">
        <v>42036</v>
      </c>
      <c r="G1726" s="10">
        <v>45323</v>
      </c>
      <c r="H1726" s="11">
        <v>10</v>
      </c>
      <c r="I1726" s="20" t="s">
        <v>238</v>
      </c>
      <c r="J1726" s="11" t="s">
        <v>240</v>
      </c>
      <c r="K1726" s="11" t="s">
        <v>4263</v>
      </c>
      <c r="L1726" s="11">
        <v>2</v>
      </c>
    </row>
    <row r="1727" spans="1:12">
      <c r="A1727" s="11" t="s">
        <v>3017</v>
      </c>
      <c r="D1727" s="11" t="s">
        <v>239</v>
      </c>
      <c r="E1727" s="19" t="s">
        <v>3267</v>
      </c>
      <c r="F1727" s="10">
        <v>42036</v>
      </c>
      <c r="G1727" s="10">
        <v>45323</v>
      </c>
      <c r="H1727" s="11">
        <v>10</v>
      </c>
      <c r="I1727" s="20" t="s">
        <v>238</v>
      </c>
      <c r="J1727" s="11" t="s">
        <v>240</v>
      </c>
      <c r="K1727" s="11" t="s">
        <v>4263</v>
      </c>
      <c r="L1727" s="11">
        <v>2</v>
      </c>
    </row>
    <row r="1728" spans="1:12">
      <c r="A1728" s="11" t="s">
        <v>3018</v>
      </c>
      <c r="D1728" s="11" t="s">
        <v>239</v>
      </c>
      <c r="E1728" s="19" t="s">
        <v>3268</v>
      </c>
      <c r="F1728" s="10">
        <v>42036</v>
      </c>
      <c r="G1728" s="10">
        <v>45323</v>
      </c>
      <c r="H1728" s="11">
        <v>10</v>
      </c>
      <c r="I1728" s="20" t="s">
        <v>238</v>
      </c>
      <c r="J1728" s="11" t="s">
        <v>240</v>
      </c>
      <c r="K1728" s="11" t="s">
        <v>4263</v>
      </c>
      <c r="L1728" s="11">
        <v>2</v>
      </c>
    </row>
    <row r="1729" spans="1:12">
      <c r="A1729" s="11" t="s">
        <v>3019</v>
      </c>
      <c r="D1729" s="11" t="s">
        <v>239</v>
      </c>
      <c r="E1729" s="19" t="s">
        <v>3269</v>
      </c>
      <c r="F1729" s="10">
        <v>42036</v>
      </c>
      <c r="G1729" s="10">
        <v>45323</v>
      </c>
      <c r="H1729" s="11">
        <v>10</v>
      </c>
      <c r="I1729" s="20" t="s">
        <v>238</v>
      </c>
      <c r="J1729" s="11" t="s">
        <v>240</v>
      </c>
      <c r="K1729" s="11" t="s">
        <v>4263</v>
      </c>
      <c r="L1729" s="11">
        <v>2</v>
      </c>
    </row>
    <row r="1730" spans="1:12">
      <c r="A1730" s="11" t="s">
        <v>3020</v>
      </c>
      <c r="D1730" s="11" t="s">
        <v>239</v>
      </c>
      <c r="E1730" s="19" t="s">
        <v>3270</v>
      </c>
      <c r="F1730" s="10">
        <v>42036</v>
      </c>
      <c r="G1730" s="10">
        <v>45323</v>
      </c>
      <c r="H1730" s="11">
        <v>10</v>
      </c>
      <c r="I1730" s="20" t="s">
        <v>238</v>
      </c>
      <c r="J1730" s="11" t="s">
        <v>240</v>
      </c>
      <c r="K1730" s="11" t="s">
        <v>4263</v>
      </c>
      <c r="L1730" s="11">
        <v>2</v>
      </c>
    </row>
    <row r="1731" spans="1:12">
      <c r="A1731" s="11" t="s">
        <v>3021</v>
      </c>
      <c r="D1731" s="11" t="s">
        <v>239</v>
      </c>
      <c r="E1731" s="19" t="s">
        <v>3271</v>
      </c>
      <c r="F1731" s="10">
        <v>42036</v>
      </c>
      <c r="G1731" s="10">
        <v>45323</v>
      </c>
      <c r="H1731" s="11">
        <v>10</v>
      </c>
      <c r="I1731" s="20" t="s">
        <v>238</v>
      </c>
      <c r="J1731" s="11" t="s">
        <v>240</v>
      </c>
      <c r="K1731" s="11" t="s">
        <v>4263</v>
      </c>
      <c r="L1731" s="11">
        <v>2</v>
      </c>
    </row>
    <row r="1732" spans="1:12">
      <c r="A1732" s="11" t="s">
        <v>3022</v>
      </c>
      <c r="D1732" s="11" t="s">
        <v>239</v>
      </c>
      <c r="E1732" s="19" t="s">
        <v>3272</v>
      </c>
      <c r="F1732" s="10">
        <v>42036</v>
      </c>
      <c r="G1732" s="10">
        <v>45323</v>
      </c>
      <c r="H1732" s="11">
        <v>10</v>
      </c>
      <c r="I1732" s="20" t="s">
        <v>238</v>
      </c>
      <c r="J1732" s="11" t="s">
        <v>240</v>
      </c>
      <c r="K1732" s="11" t="s">
        <v>4263</v>
      </c>
      <c r="L1732" s="11">
        <v>2</v>
      </c>
    </row>
    <row r="1733" spans="1:12">
      <c r="A1733" s="11" t="s">
        <v>3023</v>
      </c>
      <c r="D1733" s="11" t="s">
        <v>239</v>
      </c>
      <c r="E1733" s="19" t="s">
        <v>3273</v>
      </c>
      <c r="F1733" s="10">
        <v>42036</v>
      </c>
      <c r="G1733" s="10">
        <v>45323</v>
      </c>
      <c r="H1733" s="11">
        <v>10</v>
      </c>
      <c r="I1733" s="20" t="s">
        <v>238</v>
      </c>
      <c r="J1733" s="11" t="s">
        <v>240</v>
      </c>
      <c r="K1733" s="11" t="s">
        <v>4263</v>
      </c>
      <c r="L1733" s="11">
        <v>2</v>
      </c>
    </row>
    <row r="1734" spans="1:12">
      <c r="A1734" s="11" t="s">
        <v>3024</v>
      </c>
      <c r="D1734" s="11" t="s">
        <v>239</v>
      </c>
      <c r="E1734" s="19" t="s">
        <v>3274</v>
      </c>
      <c r="F1734" s="10">
        <v>42036</v>
      </c>
      <c r="G1734" s="10">
        <v>45323</v>
      </c>
      <c r="H1734" s="11">
        <v>10</v>
      </c>
      <c r="I1734" s="20" t="s">
        <v>238</v>
      </c>
      <c r="J1734" s="11" t="s">
        <v>240</v>
      </c>
      <c r="K1734" s="11" t="s">
        <v>4263</v>
      </c>
      <c r="L1734" s="11">
        <v>2</v>
      </c>
    </row>
    <row r="1735" spans="1:12">
      <c r="A1735" s="11" t="s">
        <v>3025</v>
      </c>
      <c r="D1735" s="11" t="s">
        <v>239</v>
      </c>
      <c r="E1735" s="19" t="s">
        <v>3275</v>
      </c>
      <c r="F1735" s="10">
        <v>42036</v>
      </c>
      <c r="G1735" s="10">
        <v>45323</v>
      </c>
      <c r="H1735" s="11">
        <v>10</v>
      </c>
      <c r="I1735" s="20" t="s">
        <v>238</v>
      </c>
      <c r="J1735" s="11" t="s">
        <v>240</v>
      </c>
      <c r="K1735" s="11" t="s">
        <v>4263</v>
      </c>
      <c r="L1735" s="11">
        <v>2</v>
      </c>
    </row>
    <row r="1736" spans="1:12">
      <c r="A1736" s="11" t="s">
        <v>3026</v>
      </c>
      <c r="D1736" s="11" t="s">
        <v>239</v>
      </c>
      <c r="E1736" s="19" t="s">
        <v>3276</v>
      </c>
      <c r="F1736" s="10">
        <v>42036</v>
      </c>
      <c r="G1736" s="10">
        <v>45323</v>
      </c>
      <c r="H1736" s="11">
        <v>10</v>
      </c>
      <c r="I1736" s="20" t="s">
        <v>238</v>
      </c>
      <c r="J1736" s="11" t="s">
        <v>240</v>
      </c>
      <c r="K1736" s="11" t="s">
        <v>4263</v>
      </c>
      <c r="L1736" s="11">
        <v>2</v>
      </c>
    </row>
    <row r="1737" spans="1:12">
      <c r="A1737" s="11" t="s">
        <v>3027</v>
      </c>
      <c r="D1737" s="11" t="s">
        <v>239</v>
      </c>
      <c r="E1737" s="19" t="s">
        <v>3277</v>
      </c>
      <c r="F1737" s="10">
        <v>42036</v>
      </c>
      <c r="G1737" s="10">
        <v>45323</v>
      </c>
      <c r="H1737" s="11">
        <v>10</v>
      </c>
      <c r="I1737" s="20" t="s">
        <v>238</v>
      </c>
      <c r="J1737" s="11" t="s">
        <v>240</v>
      </c>
      <c r="K1737" s="11" t="s">
        <v>4263</v>
      </c>
      <c r="L1737" s="11">
        <v>2</v>
      </c>
    </row>
    <row r="1738" spans="1:12">
      <c r="A1738" s="11" t="s">
        <v>3028</v>
      </c>
      <c r="D1738" s="11" t="s">
        <v>239</v>
      </c>
      <c r="E1738" s="19" t="s">
        <v>3278</v>
      </c>
      <c r="F1738" s="10">
        <v>42036</v>
      </c>
      <c r="G1738" s="10">
        <v>45323</v>
      </c>
      <c r="H1738" s="11">
        <v>10</v>
      </c>
      <c r="I1738" s="20" t="s">
        <v>238</v>
      </c>
      <c r="J1738" s="11" t="s">
        <v>240</v>
      </c>
      <c r="K1738" s="11" t="s">
        <v>4263</v>
      </c>
      <c r="L1738" s="11">
        <v>2</v>
      </c>
    </row>
    <row r="1739" spans="1:12">
      <c r="A1739" s="11" t="s">
        <v>3029</v>
      </c>
      <c r="D1739" s="11" t="s">
        <v>239</v>
      </c>
      <c r="E1739" s="19" t="s">
        <v>3279</v>
      </c>
      <c r="F1739" s="10">
        <v>42036</v>
      </c>
      <c r="G1739" s="10">
        <v>45323</v>
      </c>
      <c r="H1739" s="11">
        <v>10</v>
      </c>
      <c r="I1739" s="20" t="s">
        <v>238</v>
      </c>
      <c r="J1739" s="11" t="s">
        <v>240</v>
      </c>
      <c r="K1739" s="11" t="s">
        <v>4263</v>
      </c>
      <c r="L1739" s="11">
        <v>2</v>
      </c>
    </row>
    <row r="1740" spans="1:12">
      <c r="A1740" s="11" t="s">
        <v>3030</v>
      </c>
      <c r="D1740" s="11" t="s">
        <v>239</v>
      </c>
      <c r="E1740" s="19" t="s">
        <v>3280</v>
      </c>
      <c r="F1740" s="10">
        <v>42036</v>
      </c>
      <c r="G1740" s="10">
        <v>45323</v>
      </c>
      <c r="H1740" s="11">
        <v>10</v>
      </c>
      <c r="I1740" s="20" t="s">
        <v>238</v>
      </c>
      <c r="J1740" s="11" t="s">
        <v>240</v>
      </c>
      <c r="K1740" s="11" t="s">
        <v>4263</v>
      </c>
      <c r="L1740" s="11">
        <v>2</v>
      </c>
    </row>
    <row r="1741" spans="1:12">
      <c r="A1741" s="11" t="s">
        <v>3031</v>
      </c>
      <c r="D1741" s="11" t="s">
        <v>239</v>
      </c>
      <c r="E1741" s="19" t="s">
        <v>3281</v>
      </c>
      <c r="F1741" s="10">
        <v>42036</v>
      </c>
      <c r="G1741" s="10">
        <v>45323</v>
      </c>
      <c r="H1741" s="11">
        <v>10</v>
      </c>
      <c r="I1741" s="20" t="s">
        <v>238</v>
      </c>
      <c r="J1741" s="11" t="s">
        <v>240</v>
      </c>
      <c r="K1741" s="11" t="s">
        <v>4263</v>
      </c>
      <c r="L1741" s="11">
        <v>2</v>
      </c>
    </row>
    <row r="1742" spans="1:12">
      <c r="A1742" s="11" t="s">
        <v>3032</v>
      </c>
      <c r="D1742" s="11" t="s">
        <v>239</v>
      </c>
      <c r="E1742" s="19" t="s">
        <v>3282</v>
      </c>
      <c r="F1742" s="10">
        <v>42036</v>
      </c>
      <c r="G1742" s="10">
        <v>45323</v>
      </c>
      <c r="H1742" s="11">
        <v>10</v>
      </c>
      <c r="I1742" s="20" t="s">
        <v>238</v>
      </c>
      <c r="J1742" s="11" t="s">
        <v>240</v>
      </c>
      <c r="K1742" s="11" t="s">
        <v>4263</v>
      </c>
      <c r="L1742" s="11">
        <v>2</v>
      </c>
    </row>
    <row r="1743" spans="1:12">
      <c r="A1743" s="11" t="s">
        <v>3033</v>
      </c>
      <c r="D1743" s="11" t="s">
        <v>239</v>
      </c>
      <c r="E1743" s="19" t="s">
        <v>3283</v>
      </c>
      <c r="F1743" s="10">
        <v>42036</v>
      </c>
      <c r="G1743" s="10">
        <v>45323</v>
      </c>
      <c r="H1743" s="11">
        <v>10</v>
      </c>
      <c r="I1743" s="20" t="s">
        <v>238</v>
      </c>
      <c r="J1743" s="11" t="s">
        <v>240</v>
      </c>
      <c r="K1743" s="11" t="s">
        <v>4263</v>
      </c>
      <c r="L1743" s="11">
        <v>2</v>
      </c>
    </row>
    <row r="1744" spans="1:12">
      <c r="A1744" s="11" t="s">
        <v>3034</v>
      </c>
      <c r="D1744" s="11" t="s">
        <v>239</v>
      </c>
      <c r="E1744" s="19" t="s">
        <v>3284</v>
      </c>
      <c r="F1744" s="10">
        <v>42036</v>
      </c>
      <c r="G1744" s="10">
        <v>45323</v>
      </c>
      <c r="H1744" s="11">
        <v>10</v>
      </c>
      <c r="I1744" s="20" t="s">
        <v>238</v>
      </c>
      <c r="J1744" s="11" t="s">
        <v>240</v>
      </c>
      <c r="K1744" s="11" t="s">
        <v>4263</v>
      </c>
      <c r="L1744" s="11">
        <v>2</v>
      </c>
    </row>
    <row r="1745" spans="1:12">
      <c r="A1745" s="11" t="s">
        <v>3035</v>
      </c>
      <c r="D1745" s="11" t="s">
        <v>239</v>
      </c>
      <c r="E1745" s="19" t="s">
        <v>3285</v>
      </c>
      <c r="F1745" s="10">
        <v>42036</v>
      </c>
      <c r="G1745" s="10">
        <v>45323</v>
      </c>
      <c r="H1745" s="11">
        <v>10</v>
      </c>
      <c r="I1745" s="20" t="s">
        <v>238</v>
      </c>
      <c r="J1745" s="11" t="s">
        <v>240</v>
      </c>
      <c r="K1745" s="11" t="s">
        <v>4263</v>
      </c>
      <c r="L1745" s="11">
        <v>2</v>
      </c>
    </row>
    <row r="1746" spans="1:12">
      <c r="A1746" s="11" t="s">
        <v>3036</v>
      </c>
      <c r="D1746" s="11" t="s">
        <v>239</v>
      </c>
      <c r="E1746" s="19" t="s">
        <v>3286</v>
      </c>
      <c r="F1746" s="10">
        <v>42036</v>
      </c>
      <c r="G1746" s="10">
        <v>45323</v>
      </c>
      <c r="H1746" s="11">
        <v>10</v>
      </c>
      <c r="I1746" s="20" t="s">
        <v>238</v>
      </c>
      <c r="J1746" s="11" t="s">
        <v>240</v>
      </c>
      <c r="K1746" s="11" t="s">
        <v>4263</v>
      </c>
      <c r="L1746" s="11">
        <v>2</v>
      </c>
    </row>
    <row r="1747" spans="1:12">
      <c r="A1747" s="11" t="s">
        <v>3037</v>
      </c>
      <c r="D1747" s="11" t="s">
        <v>239</v>
      </c>
      <c r="E1747" s="19" t="s">
        <v>3287</v>
      </c>
      <c r="F1747" s="10">
        <v>42036</v>
      </c>
      <c r="G1747" s="10">
        <v>45323</v>
      </c>
      <c r="H1747" s="11">
        <v>10</v>
      </c>
      <c r="I1747" s="20" t="s">
        <v>238</v>
      </c>
      <c r="J1747" s="11" t="s">
        <v>240</v>
      </c>
      <c r="K1747" s="11" t="s">
        <v>4263</v>
      </c>
      <c r="L1747" s="11">
        <v>2</v>
      </c>
    </row>
    <row r="1748" spans="1:12">
      <c r="A1748" s="11" t="s">
        <v>3038</v>
      </c>
      <c r="D1748" s="11" t="s">
        <v>239</v>
      </c>
      <c r="E1748" s="19" t="s">
        <v>3288</v>
      </c>
      <c r="F1748" s="10">
        <v>42036</v>
      </c>
      <c r="G1748" s="10">
        <v>45323</v>
      </c>
      <c r="H1748" s="11">
        <v>10</v>
      </c>
      <c r="I1748" s="20" t="s">
        <v>238</v>
      </c>
      <c r="J1748" s="11" t="s">
        <v>240</v>
      </c>
      <c r="K1748" s="11" t="s">
        <v>4263</v>
      </c>
      <c r="L1748" s="11">
        <v>2</v>
      </c>
    </row>
    <row r="1749" spans="1:12">
      <c r="A1749" s="11" t="s">
        <v>3039</v>
      </c>
      <c r="D1749" s="11" t="s">
        <v>239</v>
      </c>
      <c r="E1749" s="19" t="s">
        <v>3289</v>
      </c>
      <c r="F1749" s="10">
        <v>42036</v>
      </c>
      <c r="G1749" s="10">
        <v>45323</v>
      </c>
      <c r="H1749" s="11">
        <v>10</v>
      </c>
      <c r="I1749" s="20" t="s">
        <v>238</v>
      </c>
      <c r="J1749" s="11" t="s">
        <v>240</v>
      </c>
      <c r="K1749" s="11" t="s">
        <v>4263</v>
      </c>
      <c r="L1749" s="11">
        <v>2</v>
      </c>
    </row>
    <row r="1750" spans="1:12">
      <c r="A1750" s="11" t="s">
        <v>3040</v>
      </c>
      <c r="D1750" s="11" t="s">
        <v>239</v>
      </c>
      <c r="E1750" s="19" t="s">
        <v>3290</v>
      </c>
      <c r="F1750" s="10">
        <v>42036</v>
      </c>
      <c r="G1750" s="10">
        <v>45323</v>
      </c>
      <c r="H1750" s="11">
        <v>10</v>
      </c>
      <c r="I1750" s="20" t="s">
        <v>238</v>
      </c>
      <c r="J1750" s="11" t="s">
        <v>240</v>
      </c>
      <c r="K1750" s="11" t="s">
        <v>4263</v>
      </c>
      <c r="L1750" s="11">
        <v>2</v>
      </c>
    </row>
    <row r="1751" spans="1:12">
      <c r="A1751" s="11" t="s">
        <v>3041</v>
      </c>
      <c r="D1751" s="11" t="s">
        <v>239</v>
      </c>
      <c r="E1751" s="19" t="s">
        <v>3291</v>
      </c>
      <c r="F1751" s="10">
        <v>42036</v>
      </c>
      <c r="G1751" s="10">
        <v>45323</v>
      </c>
      <c r="H1751" s="11">
        <v>10</v>
      </c>
      <c r="I1751" s="20" t="s">
        <v>238</v>
      </c>
      <c r="J1751" s="11" t="s">
        <v>240</v>
      </c>
      <c r="K1751" s="11" t="s">
        <v>4263</v>
      </c>
      <c r="L1751" s="11">
        <v>2</v>
      </c>
    </row>
    <row r="1752" spans="1:12">
      <c r="A1752" s="11" t="s">
        <v>3042</v>
      </c>
      <c r="D1752" s="11" t="s">
        <v>239</v>
      </c>
      <c r="E1752" s="19" t="s">
        <v>3292</v>
      </c>
      <c r="F1752" s="10">
        <v>42036</v>
      </c>
      <c r="G1752" s="10">
        <v>45323</v>
      </c>
      <c r="H1752" s="11">
        <v>10</v>
      </c>
      <c r="I1752" s="20" t="s">
        <v>238</v>
      </c>
      <c r="J1752" s="11" t="s">
        <v>240</v>
      </c>
      <c r="K1752" s="11" t="s">
        <v>4263</v>
      </c>
      <c r="L1752" s="11">
        <v>2</v>
      </c>
    </row>
    <row r="1753" spans="1:12">
      <c r="A1753" s="11" t="s">
        <v>3043</v>
      </c>
      <c r="D1753" s="11" t="s">
        <v>239</v>
      </c>
      <c r="E1753" s="19" t="s">
        <v>3293</v>
      </c>
      <c r="F1753" s="10">
        <v>42036</v>
      </c>
      <c r="G1753" s="10">
        <v>45323</v>
      </c>
      <c r="H1753" s="11">
        <v>10</v>
      </c>
      <c r="I1753" s="20" t="s">
        <v>238</v>
      </c>
      <c r="J1753" s="11" t="s">
        <v>240</v>
      </c>
      <c r="K1753" s="11" t="s">
        <v>4263</v>
      </c>
      <c r="L1753" s="11">
        <v>2</v>
      </c>
    </row>
    <row r="1754" spans="1:12">
      <c r="A1754" s="11" t="s">
        <v>3044</v>
      </c>
      <c r="D1754" s="11" t="s">
        <v>239</v>
      </c>
      <c r="E1754" s="19" t="s">
        <v>3294</v>
      </c>
      <c r="F1754" s="10">
        <v>42036</v>
      </c>
      <c r="G1754" s="10">
        <v>45323</v>
      </c>
      <c r="H1754" s="11">
        <v>10</v>
      </c>
      <c r="I1754" s="20" t="s">
        <v>238</v>
      </c>
      <c r="J1754" s="11" t="s">
        <v>240</v>
      </c>
      <c r="K1754" s="11" t="s">
        <v>4263</v>
      </c>
      <c r="L1754" s="11">
        <v>2</v>
      </c>
    </row>
    <row r="1755" spans="1:12">
      <c r="A1755" s="11" t="s">
        <v>3045</v>
      </c>
      <c r="D1755" s="11" t="s">
        <v>239</v>
      </c>
      <c r="E1755" s="19" t="s">
        <v>3295</v>
      </c>
      <c r="F1755" s="10">
        <v>42036</v>
      </c>
      <c r="G1755" s="10">
        <v>45323</v>
      </c>
      <c r="H1755" s="11">
        <v>10</v>
      </c>
      <c r="I1755" s="20" t="s">
        <v>238</v>
      </c>
      <c r="J1755" s="11" t="s">
        <v>240</v>
      </c>
      <c r="K1755" s="11" t="s">
        <v>4263</v>
      </c>
      <c r="L1755" s="11">
        <v>2</v>
      </c>
    </row>
    <row r="1756" spans="1:12">
      <c r="A1756" s="11" t="s">
        <v>3046</v>
      </c>
      <c r="D1756" s="11" t="s">
        <v>239</v>
      </c>
      <c r="E1756" s="19" t="s">
        <v>3296</v>
      </c>
      <c r="F1756" s="10">
        <v>42036</v>
      </c>
      <c r="G1756" s="10">
        <v>45323</v>
      </c>
      <c r="H1756" s="11">
        <v>10</v>
      </c>
      <c r="I1756" s="20" t="s">
        <v>238</v>
      </c>
      <c r="J1756" s="11" t="s">
        <v>240</v>
      </c>
      <c r="K1756" s="11" t="s">
        <v>4263</v>
      </c>
      <c r="L1756" s="11">
        <v>2</v>
      </c>
    </row>
    <row r="1757" spans="1:12">
      <c r="A1757" s="11" t="s">
        <v>3047</v>
      </c>
      <c r="D1757" s="11" t="s">
        <v>239</v>
      </c>
      <c r="E1757" s="19" t="s">
        <v>3297</v>
      </c>
      <c r="F1757" s="10">
        <v>42036</v>
      </c>
      <c r="G1757" s="10">
        <v>45323</v>
      </c>
      <c r="H1757" s="11">
        <v>10</v>
      </c>
      <c r="I1757" s="20" t="s">
        <v>238</v>
      </c>
      <c r="J1757" s="11" t="s">
        <v>240</v>
      </c>
      <c r="K1757" s="11" t="s">
        <v>4263</v>
      </c>
      <c r="L1757" s="11">
        <v>2</v>
      </c>
    </row>
    <row r="1758" spans="1:12">
      <c r="A1758" s="11" t="s">
        <v>3048</v>
      </c>
      <c r="D1758" s="11" t="s">
        <v>239</v>
      </c>
      <c r="E1758" s="19" t="s">
        <v>3298</v>
      </c>
      <c r="F1758" s="10">
        <v>42036</v>
      </c>
      <c r="G1758" s="10">
        <v>45323</v>
      </c>
      <c r="H1758" s="11">
        <v>10</v>
      </c>
      <c r="I1758" s="20" t="s">
        <v>238</v>
      </c>
      <c r="J1758" s="11" t="s">
        <v>240</v>
      </c>
      <c r="K1758" s="11" t="s">
        <v>4263</v>
      </c>
      <c r="L1758" s="11">
        <v>2</v>
      </c>
    </row>
    <row r="1759" spans="1:12">
      <c r="A1759" s="11" t="s">
        <v>3049</v>
      </c>
      <c r="D1759" s="11" t="s">
        <v>239</v>
      </c>
      <c r="E1759" s="19" t="s">
        <v>3299</v>
      </c>
      <c r="F1759" s="10">
        <v>42036</v>
      </c>
      <c r="G1759" s="10">
        <v>45323</v>
      </c>
      <c r="H1759" s="11">
        <v>10</v>
      </c>
      <c r="I1759" s="20" t="s">
        <v>238</v>
      </c>
      <c r="J1759" s="11" t="s">
        <v>240</v>
      </c>
      <c r="K1759" s="11" t="s">
        <v>4263</v>
      </c>
      <c r="L1759" s="11">
        <v>2</v>
      </c>
    </row>
    <row r="1760" spans="1:12">
      <c r="A1760" s="11" t="s">
        <v>3050</v>
      </c>
      <c r="D1760" s="11" t="s">
        <v>239</v>
      </c>
      <c r="E1760" s="19" t="s">
        <v>3300</v>
      </c>
      <c r="F1760" s="10">
        <v>42036</v>
      </c>
      <c r="G1760" s="10">
        <v>45323</v>
      </c>
      <c r="H1760" s="11">
        <v>10</v>
      </c>
      <c r="I1760" s="20" t="s">
        <v>238</v>
      </c>
      <c r="J1760" s="11" t="s">
        <v>240</v>
      </c>
      <c r="K1760" s="11" t="s">
        <v>4263</v>
      </c>
      <c r="L1760" s="11">
        <v>2</v>
      </c>
    </row>
    <row r="1761" spans="1:12">
      <c r="A1761" s="11" t="s">
        <v>3051</v>
      </c>
      <c r="D1761" s="11" t="s">
        <v>239</v>
      </c>
      <c r="E1761" s="19" t="s">
        <v>3301</v>
      </c>
      <c r="F1761" s="10">
        <v>42036</v>
      </c>
      <c r="G1761" s="10">
        <v>45323</v>
      </c>
      <c r="H1761" s="11">
        <v>10</v>
      </c>
      <c r="I1761" s="20" t="s">
        <v>238</v>
      </c>
      <c r="J1761" s="11" t="s">
        <v>240</v>
      </c>
      <c r="K1761" s="11" t="s">
        <v>4263</v>
      </c>
      <c r="L1761" s="11">
        <v>2</v>
      </c>
    </row>
    <row r="1762" spans="1:12">
      <c r="A1762" s="11" t="s">
        <v>3302</v>
      </c>
      <c r="D1762" s="11" t="s">
        <v>239</v>
      </c>
      <c r="E1762" s="19" t="s">
        <v>3510</v>
      </c>
      <c r="F1762" s="10">
        <v>42036</v>
      </c>
      <c r="G1762" s="10">
        <v>45323</v>
      </c>
      <c r="H1762" s="11">
        <v>10</v>
      </c>
      <c r="I1762" s="20" t="s">
        <v>238</v>
      </c>
      <c r="J1762" s="11" t="s">
        <v>240</v>
      </c>
      <c r="K1762" s="11" t="s">
        <v>4263</v>
      </c>
      <c r="L1762" s="11">
        <v>2</v>
      </c>
    </row>
    <row r="1763" spans="1:12">
      <c r="A1763" s="11" t="s">
        <v>3303</v>
      </c>
      <c r="D1763" s="11" t="s">
        <v>239</v>
      </c>
      <c r="E1763" s="19" t="s">
        <v>3511</v>
      </c>
      <c r="F1763" s="10">
        <v>42036</v>
      </c>
      <c r="G1763" s="10">
        <v>45323</v>
      </c>
      <c r="H1763" s="11">
        <v>10</v>
      </c>
      <c r="I1763" s="20" t="s">
        <v>238</v>
      </c>
      <c r="J1763" s="11" t="s">
        <v>240</v>
      </c>
      <c r="K1763" s="11" t="s">
        <v>4263</v>
      </c>
      <c r="L1763" s="11">
        <v>2</v>
      </c>
    </row>
    <row r="1764" spans="1:12">
      <c r="A1764" s="11" t="s">
        <v>3304</v>
      </c>
      <c r="D1764" s="11" t="s">
        <v>239</v>
      </c>
      <c r="E1764" s="19" t="s">
        <v>3512</v>
      </c>
      <c r="F1764" s="10">
        <v>42036</v>
      </c>
      <c r="G1764" s="10">
        <v>45323</v>
      </c>
      <c r="H1764" s="11">
        <v>10</v>
      </c>
      <c r="I1764" s="20" t="s">
        <v>238</v>
      </c>
      <c r="J1764" s="11" t="s">
        <v>240</v>
      </c>
      <c r="K1764" s="11" t="s">
        <v>4263</v>
      </c>
      <c r="L1764" s="11">
        <v>2</v>
      </c>
    </row>
    <row r="1765" spans="1:12">
      <c r="A1765" s="11" t="s">
        <v>3305</v>
      </c>
      <c r="D1765" s="11" t="s">
        <v>239</v>
      </c>
      <c r="E1765" s="19" t="s">
        <v>3513</v>
      </c>
      <c r="F1765" s="10">
        <v>42036</v>
      </c>
      <c r="G1765" s="10">
        <v>45323</v>
      </c>
      <c r="H1765" s="11">
        <v>10</v>
      </c>
      <c r="I1765" s="20" t="s">
        <v>238</v>
      </c>
      <c r="J1765" s="11" t="s">
        <v>240</v>
      </c>
      <c r="K1765" s="11" t="s">
        <v>4263</v>
      </c>
      <c r="L1765" s="11">
        <v>2</v>
      </c>
    </row>
    <row r="1766" spans="1:12">
      <c r="A1766" s="11" t="s">
        <v>3306</v>
      </c>
      <c r="D1766" s="11" t="s">
        <v>239</v>
      </c>
      <c r="E1766" s="19" t="s">
        <v>3514</v>
      </c>
      <c r="F1766" s="10">
        <v>42036</v>
      </c>
      <c r="G1766" s="10">
        <v>45323</v>
      </c>
      <c r="H1766" s="11">
        <v>10</v>
      </c>
      <c r="I1766" s="20" t="s">
        <v>238</v>
      </c>
      <c r="J1766" s="11" t="s">
        <v>240</v>
      </c>
      <c r="K1766" s="11" t="s">
        <v>4263</v>
      </c>
      <c r="L1766" s="11">
        <v>2</v>
      </c>
    </row>
    <row r="1767" spans="1:12">
      <c r="A1767" s="11" t="s">
        <v>3307</v>
      </c>
      <c r="D1767" s="11" t="s">
        <v>239</v>
      </c>
      <c r="E1767" s="19" t="s">
        <v>3515</v>
      </c>
      <c r="F1767" s="10">
        <v>42036</v>
      </c>
      <c r="G1767" s="10">
        <v>45323</v>
      </c>
      <c r="H1767" s="11">
        <v>10</v>
      </c>
      <c r="I1767" s="20" t="s">
        <v>238</v>
      </c>
      <c r="J1767" s="11" t="s">
        <v>240</v>
      </c>
      <c r="K1767" s="11" t="s">
        <v>4263</v>
      </c>
      <c r="L1767" s="11">
        <v>2</v>
      </c>
    </row>
    <row r="1768" spans="1:12">
      <c r="A1768" s="11" t="s">
        <v>3308</v>
      </c>
      <c r="D1768" s="11" t="s">
        <v>239</v>
      </c>
      <c r="E1768" s="19" t="s">
        <v>3516</v>
      </c>
      <c r="F1768" s="10">
        <v>42036</v>
      </c>
      <c r="G1768" s="10">
        <v>45323</v>
      </c>
      <c r="H1768" s="11">
        <v>10</v>
      </c>
      <c r="I1768" s="20" t="s">
        <v>238</v>
      </c>
      <c r="J1768" s="11" t="s">
        <v>240</v>
      </c>
      <c r="K1768" s="11" t="s">
        <v>4263</v>
      </c>
      <c r="L1768" s="11">
        <v>2</v>
      </c>
    </row>
    <row r="1769" spans="1:12">
      <c r="A1769" s="11" t="s">
        <v>3309</v>
      </c>
      <c r="D1769" s="11" t="s">
        <v>239</v>
      </c>
      <c r="E1769" s="19" t="s">
        <v>3517</v>
      </c>
      <c r="F1769" s="10">
        <v>42036</v>
      </c>
      <c r="G1769" s="10">
        <v>45323</v>
      </c>
      <c r="H1769" s="11">
        <v>10</v>
      </c>
      <c r="I1769" s="20" t="s">
        <v>238</v>
      </c>
      <c r="J1769" s="11" t="s">
        <v>240</v>
      </c>
      <c r="K1769" s="11" t="s">
        <v>4263</v>
      </c>
      <c r="L1769" s="11">
        <v>2</v>
      </c>
    </row>
    <row r="1770" spans="1:12">
      <c r="A1770" s="11" t="s">
        <v>3000</v>
      </c>
      <c r="D1770" s="11" t="s">
        <v>239</v>
      </c>
      <c r="E1770" s="19" t="s">
        <v>3518</v>
      </c>
      <c r="F1770" s="10">
        <v>42036</v>
      </c>
      <c r="G1770" s="10">
        <v>45323</v>
      </c>
      <c r="H1770" s="11">
        <v>10</v>
      </c>
      <c r="I1770" s="20" t="s">
        <v>238</v>
      </c>
      <c r="J1770" s="11" t="s">
        <v>240</v>
      </c>
      <c r="K1770" s="11" t="s">
        <v>4263</v>
      </c>
      <c r="L1770" s="11">
        <v>2</v>
      </c>
    </row>
    <row r="1771" spans="1:12">
      <c r="A1771" s="11" t="s">
        <v>3001</v>
      </c>
      <c r="D1771" s="11" t="s">
        <v>239</v>
      </c>
      <c r="E1771" s="19" t="s">
        <v>3519</v>
      </c>
      <c r="F1771" s="10">
        <v>42036</v>
      </c>
      <c r="G1771" s="10">
        <v>45323</v>
      </c>
      <c r="H1771" s="11">
        <v>10</v>
      </c>
      <c r="I1771" s="20" t="s">
        <v>238</v>
      </c>
      <c r="J1771" s="11" t="s">
        <v>240</v>
      </c>
      <c r="K1771" s="11" t="s">
        <v>4263</v>
      </c>
      <c r="L1771" s="11">
        <v>2</v>
      </c>
    </row>
    <row r="1772" spans="1:12">
      <c r="A1772" s="11" t="s">
        <v>3002</v>
      </c>
      <c r="D1772" s="11" t="s">
        <v>239</v>
      </c>
      <c r="E1772" s="19" t="s">
        <v>3520</v>
      </c>
      <c r="F1772" s="10">
        <v>42036</v>
      </c>
      <c r="G1772" s="10">
        <v>45323</v>
      </c>
      <c r="H1772" s="11">
        <v>10</v>
      </c>
      <c r="I1772" s="20" t="s">
        <v>238</v>
      </c>
      <c r="J1772" s="11" t="s">
        <v>240</v>
      </c>
      <c r="K1772" s="11" t="s">
        <v>4263</v>
      </c>
      <c r="L1772" s="11">
        <v>2</v>
      </c>
    </row>
    <row r="1773" spans="1:12">
      <c r="A1773" s="11" t="s">
        <v>3003</v>
      </c>
      <c r="D1773" s="11" t="s">
        <v>239</v>
      </c>
      <c r="E1773" s="19" t="s">
        <v>3521</v>
      </c>
      <c r="F1773" s="10">
        <v>42036</v>
      </c>
      <c r="G1773" s="10">
        <v>45323</v>
      </c>
      <c r="H1773" s="11">
        <v>10</v>
      </c>
      <c r="I1773" s="20" t="s">
        <v>238</v>
      </c>
      <c r="J1773" s="11" t="s">
        <v>240</v>
      </c>
      <c r="K1773" s="11" t="s">
        <v>4263</v>
      </c>
      <c r="L1773" s="11">
        <v>2</v>
      </c>
    </row>
    <row r="1774" spans="1:12">
      <c r="A1774" s="11" t="s">
        <v>3004</v>
      </c>
      <c r="D1774" s="11" t="s">
        <v>239</v>
      </c>
      <c r="E1774" s="19" t="s">
        <v>3522</v>
      </c>
      <c r="F1774" s="10">
        <v>42036</v>
      </c>
      <c r="G1774" s="10">
        <v>45323</v>
      </c>
      <c r="H1774" s="11">
        <v>10</v>
      </c>
      <c r="I1774" s="20" t="s">
        <v>238</v>
      </c>
      <c r="J1774" s="11" t="s">
        <v>240</v>
      </c>
      <c r="K1774" s="11" t="s">
        <v>4263</v>
      </c>
      <c r="L1774" s="11">
        <v>2</v>
      </c>
    </row>
    <row r="1775" spans="1:12">
      <c r="A1775" s="11" t="s">
        <v>3005</v>
      </c>
      <c r="D1775" s="11" t="s">
        <v>239</v>
      </c>
      <c r="E1775" s="19" t="s">
        <v>3523</v>
      </c>
      <c r="F1775" s="10">
        <v>42036</v>
      </c>
      <c r="G1775" s="10">
        <v>45323</v>
      </c>
      <c r="H1775" s="11">
        <v>10</v>
      </c>
      <c r="I1775" s="20" t="s">
        <v>238</v>
      </c>
      <c r="J1775" s="11" t="s">
        <v>240</v>
      </c>
      <c r="K1775" s="11" t="s">
        <v>4263</v>
      </c>
      <c r="L1775" s="11">
        <v>2</v>
      </c>
    </row>
    <row r="1776" spans="1:12">
      <c r="A1776" s="11" t="s">
        <v>3006</v>
      </c>
      <c r="D1776" s="11" t="s">
        <v>239</v>
      </c>
      <c r="E1776" s="19" t="s">
        <v>3524</v>
      </c>
      <c r="F1776" s="10">
        <v>42036</v>
      </c>
      <c r="G1776" s="10">
        <v>45323</v>
      </c>
      <c r="H1776" s="11">
        <v>10</v>
      </c>
      <c r="I1776" s="20" t="s">
        <v>238</v>
      </c>
      <c r="J1776" s="11" t="s">
        <v>240</v>
      </c>
      <c r="K1776" s="11" t="s">
        <v>4263</v>
      </c>
      <c r="L1776" s="11">
        <v>2</v>
      </c>
    </row>
    <row r="1777" spans="1:12">
      <c r="A1777" s="11" t="s">
        <v>3007</v>
      </c>
      <c r="D1777" s="11" t="s">
        <v>239</v>
      </c>
      <c r="E1777" s="19" t="s">
        <v>3525</v>
      </c>
      <c r="F1777" s="10">
        <v>42036</v>
      </c>
      <c r="G1777" s="10">
        <v>45323</v>
      </c>
      <c r="H1777" s="11">
        <v>10</v>
      </c>
      <c r="I1777" s="20" t="s">
        <v>238</v>
      </c>
      <c r="J1777" s="11" t="s">
        <v>240</v>
      </c>
      <c r="K1777" s="11" t="s">
        <v>4263</v>
      </c>
      <c r="L1777" s="11">
        <v>2</v>
      </c>
    </row>
    <row r="1778" spans="1:12">
      <c r="A1778" s="11" t="s">
        <v>3008</v>
      </c>
      <c r="D1778" s="11" t="s">
        <v>239</v>
      </c>
      <c r="E1778" s="19" t="s">
        <v>3526</v>
      </c>
      <c r="F1778" s="10">
        <v>42036</v>
      </c>
      <c r="G1778" s="10">
        <v>45323</v>
      </c>
      <c r="H1778" s="11">
        <v>10</v>
      </c>
      <c r="I1778" s="20" t="s">
        <v>238</v>
      </c>
      <c r="J1778" s="11" t="s">
        <v>240</v>
      </c>
      <c r="K1778" s="11" t="s">
        <v>4263</v>
      </c>
      <c r="L1778" s="11">
        <v>2</v>
      </c>
    </row>
    <row r="1779" spans="1:12">
      <c r="A1779" s="11" t="s">
        <v>3310</v>
      </c>
      <c r="D1779" s="11" t="s">
        <v>239</v>
      </c>
      <c r="E1779" s="19" t="s">
        <v>3527</v>
      </c>
      <c r="F1779" s="10">
        <v>42036</v>
      </c>
      <c r="G1779" s="10">
        <v>45323</v>
      </c>
      <c r="H1779" s="11">
        <v>10</v>
      </c>
      <c r="I1779" s="20" t="s">
        <v>238</v>
      </c>
      <c r="J1779" s="11" t="s">
        <v>240</v>
      </c>
      <c r="K1779" s="11" t="s">
        <v>4263</v>
      </c>
      <c r="L1779" s="11">
        <v>2</v>
      </c>
    </row>
    <row r="1780" spans="1:12">
      <c r="A1780" s="11" t="s">
        <v>3311</v>
      </c>
      <c r="D1780" s="11" t="s">
        <v>239</v>
      </c>
      <c r="E1780" s="19" t="s">
        <v>3528</v>
      </c>
      <c r="F1780" s="10">
        <v>42036</v>
      </c>
      <c r="G1780" s="10">
        <v>45323</v>
      </c>
      <c r="H1780" s="11">
        <v>10</v>
      </c>
      <c r="I1780" s="20" t="s">
        <v>238</v>
      </c>
      <c r="J1780" s="11" t="s">
        <v>240</v>
      </c>
      <c r="K1780" s="11" t="s">
        <v>4263</v>
      </c>
      <c r="L1780" s="11">
        <v>2</v>
      </c>
    </row>
    <row r="1781" spans="1:12">
      <c r="A1781" s="11" t="s">
        <v>3312</v>
      </c>
      <c r="D1781" s="11" t="s">
        <v>239</v>
      </c>
      <c r="E1781" s="19" t="s">
        <v>3529</v>
      </c>
      <c r="F1781" s="10">
        <v>42036</v>
      </c>
      <c r="G1781" s="10">
        <v>45323</v>
      </c>
      <c r="H1781" s="11">
        <v>10</v>
      </c>
      <c r="I1781" s="20" t="s">
        <v>238</v>
      </c>
      <c r="J1781" s="11" t="s">
        <v>240</v>
      </c>
      <c r="K1781" s="11" t="s">
        <v>4263</v>
      </c>
      <c r="L1781" s="11">
        <v>2</v>
      </c>
    </row>
    <row r="1782" spans="1:12">
      <c r="A1782" s="11" t="s">
        <v>3012</v>
      </c>
      <c r="D1782" s="11" t="s">
        <v>239</v>
      </c>
      <c r="E1782" s="19" t="s">
        <v>3530</v>
      </c>
      <c r="F1782" s="10">
        <v>42036</v>
      </c>
      <c r="G1782" s="10">
        <v>45323</v>
      </c>
      <c r="H1782" s="11">
        <v>10</v>
      </c>
      <c r="I1782" s="20" t="s">
        <v>238</v>
      </c>
      <c r="J1782" s="11" t="s">
        <v>240</v>
      </c>
      <c r="K1782" s="11" t="s">
        <v>4263</v>
      </c>
      <c r="L1782" s="11">
        <v>2</v>
      </c>
    </row>
    <row r="1783" spans="1:12">
      <c r="A1783" s="11" t="s">
        <v>3013</v>
      </c>
      <c r="D1783" s="11" t="s">
        <v>239</v>
      </c>
      <c r="E1783" s="19" t="s">
        <v>3531</v>
      </c>
      <c r="F1783" s="10">
        <v>42036</v>
      </c>
      <c r="G1783" s="10">
        <v>45323</v>
      </c>
      <c r="H1783" s="11">
        <v>10</v>
      </c>
      <c r="I1783" s="20" t="s">
        <v>238</v>
      </c>
      <c r="J1783" s="11" t="s">
        <v>240</v>
      </c>
      <c r="K1783" s="11" t="s">
        <v>4263</v>
      </c>
      <c r="L1783" s="11">
        <v>2</v>
      </c>
    </row>
    <row r="1784" spans="1:12">
      <c r="A1784" s="11" t="s">
        <v>3014</v>
      </c>
      <c r="D1784" s="11" t="s">
        <v>239</v>
      </c>
      <c r="E1784" s="19" t="s">
        <v>3532</v>
      </c>
      <c r="F1784" s="10">
        <v>42036</v>
      </c>
      <c r="G1784" s="10">
        <v>45323</v>
      </c>
      <c r="H1784" s="11">
        <v>10</v>
      </c>
      <c r="I1784" s="20" t="s">
        <v>238</v>
      </c>
      <c r="J1784" s="11" t="s">
        <v>240</v>
      </c>
      <c r="K1784" s="11" t="s">
        <v>4263</v>
      </c>
      <c r="L1784" s="11">
        <v>2</v>
      </c>
    </row>
    <row r="1785" spans="1:12">
      <c r="A1785" s="11" t="s">
        <v>3015</v>
      </c>
      <c r="D1785" s="11" t="s">
        <v>239</v>
      </c>
      <c r="E1785" s="19" t="s">
        <v>3533</v>
      </c>
      <c r="F1785" s="10">
        <v>42036</v>
      </c>
      <c r="G1785" s="10">
        <v>45323</v>
      </c>
      <c r="H1785" s="11">
        <v>10</v>
      </c>
      <c r="I1785" s="20" t="s">
        <v>238</v>
      </c>
      <c r="J1785" s="11" t="s">
        <v>240</v>
      </c>
      <c r="K1785" s="11" t="s">
        <v>4263</v>
      </c>
      <c r="L1785" s="11">
        <v>2</v>
      </c>
    </row>
    <row r="1786" spans="1:12">
      <c r="A1786" s="11" t="s">
        <v>3016</v>
      </c>
      <c r="D1786" s="11" t="s">
        <v>239</v>
      </c>
      <c r="E1786" s="19" t="s">
        <v>3534</v>
      </c>
      <c r="F1786" s="10">
        <v>42036</v>
      </c>
      <c r="G1786" s="10">
        <v>45323</v>
      </c>
      <c r="H1786" s="11">
        <v>10</v>
      </c>
      <c r="I1786" s="20" t="s">
        <v>238</v>
      </c>
      <c r="J1786" s="11" t="s">
        <v>240</v>
      </c>
      <c r="K1786" s="11" t="s">
        <v>4263</v>
      </c>
      <c r="L1786" s="11">
        <v>2</v>
      </c>
    </row>
    <row r="1787" spans="1:12">
      <c r="A1787" s="11" t="s">
        <v>3017</v>
      </c>
      <c r="D1787" s="11" t="s">
        <v>239</v>
      </c>
      <c r="E1787" s="19" t="s">
        <v>3535</v>
      </c>
      <c r="F1787" s="10">
        <v>42036</v>
      </c>
      <c r="G1787" s="10">
        <v>45323</v>
      </c>
      <c r="H1787" s="11">
        <v>10</v>
      </c>
      <c r="I1787" s="20" t="s">
        <v>238</v>
      </c>
      <c r="J1787" s="11" t="s">
        <v>240</v>
      </c>
      <c r="K1787" s="11" t="s">
        <v>4263</v>
      </c>
      <c r="L1787" s="11">
        <v>2</v>
      </c>
    </row>
    <row r="1788" spans="1:12">
      <c r="A1788" s="11" t="s">
        <v>3018</v>
      </c>
      <c r="D1788" s="11" t="s">
        <v>239</v>
      </c>
      <c r="E1788" s="19" t="s">
        <v>3536</v>
      </c>
      <c r="F1788" s="10">
        <v>42036</v>
      </c>
      <c r="G1788" s="10">
        <v>45323</v>
      </c>
      <c r="H1788" s="11">
        <v>10</v>
      </c>
      <c r="I1788" s="20" t="s">
        <v>238</v>
      </c>
      <c r="J1788" s="11" t="s">
        <v>240</v>
      </c>
      <c r="K1788" s="11" t="s">
        <v>4263</v>
      </c>
      <c r="L1788" s="11">
        <v>2</v>
      </c>
    </row>
    <row r="1789" spans="1:12">
      <c r="A1789" s="11" t="s">
        <v>3019</v>
      </c>
      <c r="D1789" s="11" t="s">
        <v>239</v>
      </c>
      <c r="E1789" s="19" t="s">
        <v>3537</v>
      </c>
      <c r="F1789" s="10">
        <v>42036</v>
      </c>
      <c r="G1789" s="10">
        <v>45323</v>
      </c>
      <c r="H1789" s="11">
        <v>10</v>
      </c>
      <c r="I1789" s="20" t="s">
        <v>238</v>
      </c>
      <c r="J1789" s="11" t="s">
        <v>240</v>
      </c>
      <c r="K1789" s="11" t="s">
        <v>4263</v>
      </c>
      <c r="L1789" s="11">
        <v>2</v>
      </c>
    </row>
    <row r="1790" spans="1:12">
      <c r="A1790" s="11" t="s">
        <v>3020</v>
      </c>
      <c r="D1790" s="11" t="s">
        <v>239</v>
      </c>
      <c r="E1790" s="19" t="s">
        <v>3538</v>
      </c>
      <c r="F1790" s="10">
        <v>42036</v>
      </c>
      <c r="G1790" s="10">
        <v>45323</v>
      </c>
      <c r="H1790" s="11">
        <v>10</v>
      </c>
      <c r="I1790" s="20" t="s">
        <v>238</v>
      </c>
      <c r="J1790" s="11" t="s">
        <v>240</v>
      </c>
      <c r="K1790" s="11" t="s">
        <v>4263</v>
      </c>
      <c r="L1790" s="11">
        <v>2</v>
      </c>
    </row>
    <row r="1791" spans="1:12">
      <c r="A1791" s="11" t="s">
        <v>3021</v>
      </c>
      <c r="D1791" s="11" t="s">
        <v>239</v>
      </c>
      <c r="E1791" s="19" t="s">
        <v>3539</v>
      </c>
      <c r="F1791" s="10">
        <v>42036</v>
      </c>
      <c r="G1791" s="10">
        <v>45323</v>
      </c>
      <c r="H1791" s="11">
        <v>10</v>
      </c>
      <c r="I1791" s="20" t="s">
        <v>238</v>
      </c>
      <c r="J1791" s="11" t="s">
        <v>240</v>
      </c>
      <c r="K1791" s="11" t="s">
        <v>4263</v>
      </c>
      <c r="L1791" s="11">
        <v>2</v>
      </c>
    </row>
    <row r="1792" spans="1:12">
      <c r="A1792" s="11" t="s">
        <v>3022</v>
      </c>
      <c r="D1792" s="11" t="s">
        <v>239</v>
      </c>
      <c r="E1792" s="19" t="s">
        <v>3540</v>
      </c>
      <c r="F1792" s="10">
        <v>42036</v>
      </c>
      <c r="G1792" s="10">
        <v>45323</v>
      </c>
      <c r="H1792" s="11">
        <v>10</v>
      </c>
      <c r="I1792" s="20" t="s">
        <v>238</v>
      </c>
      <c r="J1792" s="11" t="s">
        <v>240</v>
      </c>
      <c r="K1792" s="11" t="s">
        <v>4263</v>
      </c>
      <c r="L1792" s="11">
        <v>2</v>
      </c>
    </row>
    <row r="1793" spans="1:12">
      <c r="A1793" s="11" t="s">
        <v>3023</v>
      </c>
      <c r="D1793" s="11" t="s">
        <v>239</v>
      </c>
      <c r="E1793" s="19" t="s">
        <v>3541</v>
      </c>
      <c r="F1793" s="10">
        <v>42036</v>
      </c>
      <c r="G1793" s="10">
        <v>45323</v>
      </c>
      <c r="H1793" s="11">
        <v>10</v>
      </c>
      <c r="I1793" s="20" t="s">
        <v>238</v>
      </c>
      <c r="J1793" s="11" t="s">
        <v>240</v>
      </c>
      <c r="K1793" s="11" t="s">
        <v>4263</v>
      </c>
      <c r="L1793" s="11">
        <v>2</v>
      </c>
    </row>
    <row r="1794" spans="1:12">
      <c r="A1794" s="11" t="s">
        <v>3313</v>
      </c>
      <c r="D1794" s="11" t="s">
        <v>239</v>
      </c>
      <c r="E1794" s="19" t="s">
        <v>3542</v>
      </c>
      <c r="F1794" s="10">
        <v>42036</v>
      </c>
      <c r="G1794" s="10">
        <v>45323</v>
      </c>
      <c r="H1794" s="11">
        <v>10</v>
      </c>
      <c r="I1794" s="20" t="s">
        <v>238</v>
      </c>
      <c r="J1794" s="11" t="s">
        <v>240</v>
      </c>
      <c r="K1794" s="11" t="s">
        <v>4263</v>
      </c>
      <c r="L1794" s="11">
        <v>2</v>
      </c>
    </row>
    <row r="1795" spans="1:12">
      <c r="A1795" s="11" t="s">
        <v>3314</v>
      </c>
      <c r="D1795" s="11" t="s">
        <v>239</v>
      </c>
      <c r="E1795" s="19" t="s">
        <v>3543</v>
      </c>
      <c r="F1795" s="10">
        <v>42036</v>
      </c>
      <c r="G1795" s="10">
        <v>45323</v>
      </c>
      <c r="H1795" s="11">
        <v>10</v>
      </c>
      <c r="I1795" s="20" t="s">
        <v>238</v>
      </c>
      <c r="J1795" s="11" t="s">
        <v>240</v>
      </c>
      <c r="K1795" s="11" t="s">
        <v>4263</v>
      </c>
      <c r="L1795" s="11">
        <v>2</v>
      </c>
    </row>
    <row r="1796" spans="1:12">
      <c r="A1796" s="11" t="s">
        <v>3315</v>
      </c>
      <c r="D1796" s="11" t="s">
        <v>239</v>
      </c>
      <c r="E1796" s="19" t="s">
        <v>3544</v>
      </c>
      <c r="F1796" s="10">
        <v>42036</v>
      </c>
      <c r="G1796" s="10">
        <v>45323</v>
      </c>
      <c r="H1796" s="11">
        <v>10</v>
      </c>
      <c r="I1796" s="20" t="s">
        <v>238</v>
      </c>
      <c r="J1796" s="11" t="s">
        <v>240</v>
      </c>
      <c r="K1796" s="11" t="s">
        <v>4263</v>
      </c>
      <c r="L1796" s="11">
        <v>2</v>
      </c>
    </row>
    <row r="1797" spans="1:12">
      <c r="A1797" s="11" t="s">
        <v>3316</v>
      </c>
      <c r="D1797" s="11" t="s">
        <v>239</v>
      </c>
      <c r="E1797" s="19" t="s">
        <v>3545</v>
      </c>
      <c r="F1797" s="10">
        <v>42036</v>
      </c>
      <c r="G1797" s="10">
        <v>45323</v>
      </c>
      <c r="H1797" s="11">
        <v>10</v>
      </c>
      <c r="I1797" s="20" t="s">
        <v>238</v>
      </c>
      <c r="J1797" s="11" t="s">
        <v>240</v>
      </c>
      <c r="K1797" s="11" t="s">
        <v>4263</v>
      </c>
      <c r="L1797" s="11">
        <v>2</v>
      </c>
    </row>
    <row r="1798" spans="1:12">
      <c r="A1798" s="11" t="s">
        <v>3317</v>
      </c>
      <c r="D1798" s="11" t="s">
        <v>239</v>
      </c>
      <c r="E1798" s="19" t="s">
        <v>3546</v>
      </c>
      <c r="F1798" s="10">
        <v>42036</v>
      </c>
      <c r="G1798" s="10">
        <v>45323</v>
      </c>
      <c r="H1798" s="11">
        <v>10</v>
      </c>
      <c r="I1798" s="20" t="s">
        <v>238</v>
      </c>
      <c r="J1798" s="11" t="s">
        <v>240</v>
      </c>
      <c r="K1798" s="11" t="s">
        <v>4263</v>
      </c>
      <c r="L1798" s="11">
        <v>2</v>
      </c>
    </row>
    <row r="1799" spans="1:12">
      <c r="A1799" s="11" t="s">
        <v>3318</v>
      </c>
      <c r="D1799" s="11" t="s">
        <v>239</v>
      </c>
      <c r="E1799" s="19" t="s">
        <v>3547</v>
      </c>
      <c r="F1799" s="10">
        <v>42036</v>
      </c>
      <c r="G1799" s="10">
        <v>45323</v>
      </c>
      <c r="H1799" s="11">
        <v>10</v>
      </c>
      <c r="I1799" s="20" t="s">
        <v>238</v>
      </c>
      <c r="J1799" s="11" t="s">
        <v>240</v>
      </c>
      <c r="K1799" s="11" t="s">
        <v>4263</v>
      </c>
      <c r="L1799" s="11">
        <v>2</v>
      </c>
    </row>
    <row r="1800" spans="1:12">
      <c r="A1800" s="11" t="s">
        <v>3319</v>
      </c>
      <c r="D1800" s="11" t="s">
        <v>239</v>
      </c>
      <c r="E1800" s="19" t="s">
        <v>3548</v>
      </c>
      <c r="F1800" s="10">
        <v>42036</v>
      </c>
      <c r="G1800" s="10">
        <v>45323</v>
      </c>
      <c r="H1800" s="11">
        <v>10</v>
      </c>
      <c r="I1800" s="20" t="s">
        <v>238</v>
      </c>
      <c r="J1800" s="11" t="s">
        <v>240</v>
      </c>
      <c r="K1800" s="11" t="s">
        <v>4263</v>
      </c>
      <c r="L1800" s="11">
        <v>2</v>
      </c>
    </row>
    <row r="1801" spans="1:12">
      <c r="A1801" s="11" t="s">
        <v>3320</v>
      </c>
      <c r="D1801" s="11" t="s">
        <v>239</v>
      </c>
      <c r="E1801" s="19" t="s">
        <v>3549</v>
      </c>
      <c r="F1801" s="10">
        <v>42036</v>
      </c>
      <c r="G1801" s="10">
        <v>45323</v>
      </c>
      <c r="H1801" s="11">
        <v>10</v>
      </c>
      <c r="I1801" s="20" t="s">
        <v>238</v>
      </c>
      <c r="J1801" s="11" t="s">
        <v>240</v>
      </c>
      <c r="K1801" s="11" t="s">
        <v>4263</v>
      </c>
      <c r="L1801" s="11">
        <v>2</v>
      </c>
    </row>
    <row r="1802" spans="1:12">
      <c r="A1802" s="11" t="s">
        <v>3321</v>
      </c>
      <c r="D1802" s="11" t="s">
        <v>239</v>
      </c>
      <c r="E1802" s="19" t="s">
        <v>3550</v>
      </c>
      <c r="F1802" s="10">
        <v>42036</v>
      </c>
      <c r="G1802" s="10">
        <v>45323</v>
      </c>
      <c r="H1802" s="11">
        <v>10</v>
      </c>
      <c r="I1802" s="20" t="s">
        <v>238</v>
      </c>
      <c r="J1802" s="11" t="s">
        <v>240</v>
      </c>
      <c r="K1802" s="11" t="s">
        <v>4263</v>
      </c>
      <c r="L1802" s="11">
        <v>2</v>
      </c>
    </row>
    <row r="1803" spans="1:12">
      <c r="A1803" s="11" t="s">
        <v>3322</v>
      </c>
      <c r="D1803" s="11" t="s">
        <v>239</v>
      </c>
      <c r="E1803" s="19" t="s">
        <v>3551</v>
      </c>
      <c r="F1803" s="10">
        <v>42036</v>
      </c>
      <c r="G1803" s="10">
        <v>45323</v>
      </c>
      <c r="H1803" s="11">
        <v>10</v>
      </c>
      <c r="I1803" s="20" t="s">
        <v>238</v>
      </c>
      <c r="J1803" s="11" t="s">
        <v>240</v>
      </c>
      <c r="K1803" s="11" t="s">
        <v>4263</v>
      </c>
      <c r="L1803" s="11">
        <v>2</v>
      </c>
    </row>
    <row r="1804" spans="1:12">
      <c r="A1804" s="11" t="s">
        <v>3323</v>
      </c>
      <c r="D1804" s="11" t="s">
        <v>239</v>
      </c>
      <c r="E1804" s="19" t="s">
        <v>3552</v>
      </c>
      <c r="F1804" s="10">
        <v>42036</v>
      </c>
      <c r="G1804" s="10">
        <v>45323</v>
      </c>
      <c r="H1804" s="11">
        <v>10</v>
      </c>
      <c r="I1804" s="20" t="s">
        <v>238</v>
      </c>
      <c r="J1804" s="11" t="s">
        <v>240</v>
      </c>
      <c r="K1804" s="11" t="s">
        <v>4263</v>
      </c>
      <c r="L1804" s="11">
        <v>2</v>
      </c>
    </row>
    <row r="1805" spans="1:12">
      <c r="A1805" s="11" t="s">
        <v>3324</v>
      </c>
      <c r="D1805" s="11" t="s">
        <v>239</v>
      </c>
      <c r="E1805" s="19" t="s">
        <v>3553</v>
      </c>
      <c r="F1805" s="10">
        <v>42036</v>
      </c>
      <c r="G1805" s="10">
        <v>45323</v>
      </c>
      <c r="H1805" s="11">
        <v>10</v>
      </c>
      <c r="I1805" s="20" t="s">
        <v>238</v>
      </c>
      <c r="J1805" s="11" t="s">
        <v>240</v>
      </c>
      <c r="K1805" s="11" t="s">
        <v>4263</v>
      </c>
      <c r="L1805" s="11">
        <v>2</v>
      </c>
    </row>
    <row r="1806" spans="1:12">
      <c r="A1806" s="11" t="s">
        <v>3325</v>
      </c>
      <c r="D1806" s="11" t="s">
        <v>239</v>
      </c>
      <c r="E1806" s="19" t="s">
        <v>3554</v>
      </c>
      <c r="F1806" s="10">
        <v>42036</v>
      </c>
      <c r="G1806" s="10">
        <v>45323</v>
      </c>
      <c r="H1806" s="11">
        <v>10</v>
      </c>
      <c r="I1806" s="20" t="s">
        <v>238</v>
      </c>
      <c r="J1806" s="11" t="s">
        <v>240</v>
      </c>
      <c r="K1806" s="11" t="s">
        <v>4263</v>
      </c>
      <c r="L1806" s="11">
        <v>2</v>
      </c>
    </row>
    <row r="1807" spans="1:12">
      <c r="A1807" s="11" t="s">
        <v>3326</v>
      </c>
      <c r="D1807" s="11" t="s">
        <v>239</v>
      </c>
      <c r="E1807" s="19" t="s">
        <v>3555</v>
      </c>
      <c r="F1807" s="10">
        <v>42036</v>
      </c>
      <c r="G1807" s="10">
        <v>45323</v>
      </c>
      <c r="H1807" s="11">
        <v>10</v>
      </c>
      <c r="I1807" s="20" t="s">
        <v>238</v>
      </c>
      <c r="J1807" s="11" t="s">
        <v>240</v>
      </c>
      <c r="K1807" s="11" t="s">
        <v>4263</v>
      </c>
      <c r="L1807" s="11">
        <v>2</v>
      </c>
    </row>
    <row r="1808" spans="1:12">
      <c r="A1808" s="11" t="s">
        <v>3327</v>
      </c>
      <c r="D1808" s="11" t="s">
        <v>239</v>
      </c>
      <c r="E1808" s="19" t="s">
        <v>3556</v>
      </c>
      <c r="F1808" s="10">
        <v>42036</v>
      </c>
      <c r="G1808" s="10">
        <v>45323</v>
      </c>
      <c r="H1808" s="11">
        <v>10</v>
      </c>
      <c r="I1808" s="20" t="s">
        <v>238</v>
      </c>
      <c r="J1808" s="11" t="s">
        <v>240</v>
      </c>
      <c r="K1808" s="11" t="s">
        <v>4263</v>
      </c>
      <c r="L1808" s="11">
        <v>2</v>
      </c>
    </row>
    <row r="1809" spans="1:12">
      <c r="A1809" s="11" t="s">
        <v>3328</v>
      </c>
      <c r="D1809" s="11" t="s">
        <v>239</v>
      </c>
      <c r="E1809" s="19" t="s">
        <v>3557</v>
      </c>
      <c r="F1809" s="10">
        <v>42036</v>
      </c>
      <c r="G1809" s="10">
        <v>45323</v>
      </c>
      <c r="H1809" s="11">
        <v>10</v>
      </c>
      <c r="I1809" s="20" t="s">
        <v>238</v>
      </c>
      <c r="J1809" s="11" t="s">
        <v>240</v>
      </c>
      <c r="K1809" s="11" t="s">
        <v>4263</v>
      </c>
      <c r="L1809" s="11">
        <v>2</v>
      </c>
    </row>
    <row r="1810" spans="1:12">
      <c r="A1810" s="11" t="s">
        <v>3329</v>
      </c>
      <c r="D1810" s="11" t="s">
        <v>239</v>
      </c>
      <c r="E1810" s="19" t="s">
        <v>3558</v>
      </c>
      <c r="F1810" s="10">
        <v>42036</v>
      </c>
      <c r="G1810" s="10">
        <v>45323</v>
      </c>
      <c r="H1810" s="11">
        <v>10</v>
      </c>
      <c r="I1810" s="20" t="s">
        <v>238</v>
      </c>
      <c r="J1810" s="11" t="s">
        <v>240</v>
      </c>
      <c r="K1810" s="11" t="s">
        <v>4263</v>
      </c>
      <c r="L1810" s="11">
        <v>2</v>
      </c>
    </row>
    <row r="1811" spans="1:12">
      <c r="A1811" s="11" t="s">
        <v>3330</v>
      </c>
      <c r="D1811" s="11" t="s">
        <v>239</v>
      </c>
      <c r="E1811" s="19" t="s">
        <v>3559</v>
      </c>
      <c r="F1811" s="10">
        <v>42036</v>
      </c>
      <c r="G1811" s="10">
        <v>45323</v>
      </c>
      <c r="H1811" s="11">
        <v>10</v>
      </c>
      <c r="I1811" s="20" t="s">
        <v>238</v>
      </c>
      <c r="J1811" s="11" t="s">
        <v>240</v>
      </c>
      <c r="K1811" s="11" t="s">
        <v>4263</v>
      </c>
      <c r="L1811" s="11">
        <v>2</v>
      </c>
    </row>
    <row r="1812" spans="1:12">
      <c r="A1812" s="11" t="s">
        <v>3331</v>
      </c>
      <c r="D1812" s="11" t="s">
        <v>239</v>
      </c>
      <c r="E1812" s="19" t="s">
        <v>3560</v>
      </c>
      <c r="F1812" s="10">
        <v>42036</v>
      </c>
      <c r="G1812" s="10">
        <v>45323</v>
      </c>
      <c r="H1812" s="11">
        <v>10</v>
      </c>
      <c r="I1812" s="20" t="s">
        <v>238</v>
      </c>
      <c r="J1812" s="11" t="s">
        <v>240</v>
      </c>
      <c r="K1812" s="11" t="s">
        <v>4263</v>
      </c>
      <c r="L1812" s="11">
        <v>2</v>
      </c>
    </row>
    <row r="1813" spans="1:12">
      <c r="A1813" s="11" t="s">
        <v>3332</v>
      </c>
      <c r="D1813" s="11" t="s">
        <v>239</v>
      </c>
      <c r="E1813" s="19" t="s">
        <v>3561</v>
      </c>
      <c r="F1813" s="10">
        <v>42036</v>
      </c>
      <c r="G1813" s="10">
        <v>45323</v>
      </c>
      <c r="H1813" s="11">
        <v>10</v>
      </c>
      <c r="I1813" s="20" t="s">
        <v>238</v>
      </c>
      <c r="J1813" s="11" t="s">
        <v>240</v>
      </c>
      <c r="K1813" s="11" t="s">
        <v>4263</v>
      </c>
      <c r="L1813" s="11">
        <v>2</v>
      </c>
    </row>
    <row r="1814" spans="1:12">
      <c r="A1814" s="11" t="s">
        <v>3333</v>
      </c>
      <c r="D1814" s="11" t="s">
        <v>239</v>
      </c>
      <c r="E1814" s="19" t="s">
        <v>3562</v>
      </c>
      <c r="F1814" s="10">
        <v>42036</v>
      </c>
      <c r="G1814" s="10">
        <v>45323</v>
      </c>
      <c r="H1814" s="11">
        <v>10</v>
      </c>
      <c r="I1814" s="20" t="s">
        <v>238</v>
      </c>
      <c r="J1814" s="11" t="s">
        <v>240</v>
      </c>
      <c r="K1814" s="11" t="s">
        <v>4263</v>
      </c>
      <c r="L1814" s="11">
        <v>2</v>
      </c>
    </row>
    <row r="1815" spans="1:12">
      <c r="A1815" s="11" t="s">
        <v>3334</v>
      </c>
      <c r="D1815" s="11" t="s">
        <v>239</v>
      </c>
      <c r="E1815" s="19" t="s">
        <v>3563</v>
      </c>
      <c r="F1815" s="10">
        <v>42036</v>
      </c>
      <c r="G1815" s="10">
        <v>45323</v>
      </c>
      <c r="H1815" s="11">
        <v>10</v>
      </c>
      <c r="I1815" s="20" t="s">
        <v>238</v>
      </c>
      <c r="J1815" s="11" t="s">
        <v>240</v>
      </c>
      <c r="K1815" s="11" t="s">
        <v>4263</v>
      </c>
      <c r="L1815" s="11">
        <v>2</v>
      </c>
    </row>
    <row r="1816" spans="1:12">
      <c r="A1816" s="11" t="s">
        <v>3335</v>
      </c>
      <c r="D1816" s="11" t="s">
        <v>239</v>
      </c>
      <c r="E1816" s="19" t="s">
        <v>3564</v>
      </c>
      <c r="F1816" s="10">
        <v>42036</v>
      </c>
      <c r="G1816" s="10">
        <v>45323</v>
      </c>
      <c r="H1816" s="11">
        <v>10</v>
      </c>
      <c r="I1816" s="20" t="s">
        <v>238</v>
      </c>
      <c r="J1816" s="11" t="s">
        <v>240</v>
      </c>
      <c r="K1816" s="11" t="s">
        <v>4263</v>
      </c>
      <c r="L1816" s="11">
        <v>2</v>
      </c>
    </row>
    <row r="1817" spans="1:12">
      <c r="A1817" s="11" t="s">
        <v>3336</v>
      </c>
      <c r="D1817" s="11" t="s">
        <v>239</v>
      </c>
      <c r="E1817" s="19" t="s">
        <v>3565</v>
      </c>
      <c r="F1817" s="10">
        <v>42036</v>
      </c>
      <c r="G1817" s="10">
        <v>45323</v>
      </c>
      <c r="H1817" s="11">
        <v>10</v>
      </c>
      <c r="I1817" s="20" t="s">
        <v>238</v>
      </c>
      <c r="J1817" s="11" t="s">
        <v>240</v>
      </c>
      <c r="K1817" s="11" t="s">
        <v>4263</v>
      </c>
      <c r="L1817" s="11">
        <v>2</v>
      </c>
    </row>
    <row r="1818" spans="1:12">
      <c r="A1818" s="11" t="s">
        <v>3337</v>
      </c>
      <c r="D1818" s="11" t="s">
        <v>239</v>
      </c>
      <c r="E1818" s="19" t="s">
        <v>3566</v>
      </c>
      <c r="F1818" s="10">
        <v>42036</v>
      </c>
      <c r="G1818" s="10">
        <v>45323</v>
      </c>
      <c r="H1818" s="11">
        <v>10</v>
      </c>
      <c r="I1818" s="20" t="s">
        <v>238</v>
      </c>
      <c r="J1818" s="11" t="s">
        <v>240</v>
      </c>
      <c r="K1818" s="11" t="s">
        <v>4263</v>
      </c>
      <c r="L1818" s="11">
        <v>2</v>
      </c>
    </row>
    <row r="1819" spans="1:12">
      <c r="A1819" s="11" t="s">
        <v>3338</v>
      </c>
      <c r="D1819" s="11" t="s">
        <v>239</v>
      </c>
      <c r="E1819" s="19" t="s">
        <v>3567</v>
      </c>
      <c r="F1819" s="10">
        <v>42036</v>
      </c>
      <c r="G1819" s="10">
        <v>45323</v>
      </c>
      <c r="H1819" s="11">
        <v>10</v>
      </c>
      <c r="I1819" s="20" t="s">
        <v>238</v>
      </c>
      <c r="J1819" s="11" t="s">
        <v>240</v>
      </c>
      <c r="K1819" s="11" t="s">
        <v>4263</v>
      </c>
      <c r="L1819" s="11">
        <v>2</v>
      </c>
    </row>
    <row r="1820" spans="1:12">
      <c r="A1820" s="11" t="s">
        <v>3339</v>
      </c>
      <c r="D1820" s="11" t="s">
        <v>239</v>
      </c>
      <c r="E1820" s="19" t="s">
        <v>3568</v>
      </c>
      <c r="F1820" s="10">
        <v>42036</v>
      </c>
      <c r="G1820" s="10">
        <v>45323</v>
      </c>
      <c r="H1820" s="11">
        <v>10</v>
      </c>
      <c r="I1820" s="20" t="s">
        <v>238</v>
      </c>
      <c r="J1820" s="11" t="s">
        <v>240</v>
      </c>
      <c r="K1820" s="11" t="s">
        <v>4263</v>
      </c>
      <c r="L1820" s="11">
        <v>2</v>
      </c>
    </row>
    <row r="1821" spans="1:12">
      <c r="A1821" s="11" t="s">
        <v>3340</v>
      </c>
      <c r="D1821" s="11" t="s">
        <v>239</v>
      </c>
      <c r="E1821" s="19" t="s">
        <v>3569</v>
      </c>
      <c r="F1821" s="10">
        <v>42036</v>
      </c>
      <c r="G1821" s="10">
        <v>45323</v>
      </c>
      <c r="H1821" s="11">
        <v>10</v>
      </c>
      <c r="I1821" s="20" t="s">
        <v>238</v>
      </c>
      <c r="J1821" s="11" t="s">
        <v>240</v>
      </c>
      <c r="K1821" s="11" t="s">
        <v>4263</v>
      </c>
      <c r="L1821" s="11">
        <v>2</v>
      </c>
    </row>
    <row r="1822" spans="1:12">
      <c r="A1822" s="11" t="s">
        <v>3341</v>
      </c>
      <c r="D1822" s="11" t="s">
        <v>239</v>
      </c>
      <c r="E1822" s="19" t="s">
        <v>3570</v>
      </c>
      <c r="F1822" s="10">
        <v>42036</v>
      </c>
      <c r="G1822" s="10">
        <v>45323</v>
      </c>
      <c r="H1822" s="11">
        <v>10</v>
      </c>
      <c r="I1822" s="20" t="s">
        <v>238</v>
      </c>
      <c r="J1822" s="11" t="s">
        <v>240</v>
      </c>
      <c r="K1822" s="11" t="s">
        <v>4263</v>
      </c>
      <c r="L1822" s="11">
        <v>2</v>
      </c>
    </row>
    <row r="1823" spans="1:12">
      <c r="A1823" s="11" t="s">
        <v>3342</v>
      </c>
      <c r="D1823" s="11" t="s">
        <v>239</v>
      </c>
      <c r="E1823" s="19" t="s">
        <v>3571</v>
      </c>
      <c r="F1823" s="10">
        <v>42036</v>
      </c>
      <c r="G1823" s="10">
        <v>45323</v>
      </c>
      <c r="H1823" s="11">
        <v>10</v>
      </c>
      <c r="I1823" s="20" t="s">
        <v>238</v>
      </c>
      <c r="J1823" s="11" t="s">
        <v>240</v>
      </c>
      <c r="K1823" s="11" t="s">
        <v>4263</v>
      </c>
      <c r="L1823" s="11">
        <v>2</v>
      </c>
    </row>
    <row r="1824" spans="1:12">
      <c r="A1824" s="11" t="s">
        <v>3343</v>
      </c>
      <c r="D1824" s="11" t="s">
        <v>239</v>
      </c>
      <c r="E1824" s="19" t="s">
        <v>3572</v>
      </c>
      <c r="F1824" s="10">
        <v>42036</v>
      </c>
      <c r="G1824" s="10">
        <v>45323</v>
      </c>
      <c r="H1824" s="11">
        <v>10</v>
      </c>
      <c r="I1824" s="20" t="s">
        <v>238</v>
      </c>
      <c r="J1824" s="11" t="s">
        <v>240</v>
      </c>
      <c r="K1824" s="11" t="s">
        <v>4263</v>
      </c>
      <c r="L1824" s="11">
        <v>2</v>
      </c>
    </row>
    <row r="1825" spans="1:12">
      <c r="A1825" s="11" t="s">
        <v>3344</v>
      </c>
      <c r="D1825" s="11" t="s">
        <v>239</v>
      </c>
      <c r="E1825" s="19" t="s">
        <v>3573</v>
      </c>
      <c r="F1825" s="10">
        <v>42036</v>
      </c>
      <c r="G1825" s="10">
        <v>45323</v>
      </c>
      <c r="H1825" s="11">
        <v>10</v>
      </c>
      <c r="I1825" s="20" t="s">
        <v>238</v>
      </c>
      <c r="J1825" s="11" t="s">
        <v>240</v>
      </c>
      <c r="K1825" s="11" t="s">
        <v>4263</v>
      </c>
      <c r="L1825" s="11">
        <v>2</v>
      </c>
    </row>
    <row r="1826" spans="1:12">
      <c r="A1826" s="11" t="s">
        <v>3345</v>
      </c>
      <c r="D1826" s="11" t="s">
        <v>239</v>
      </c>
      <c r="E1826" s="19" t="s">
        <v>3574</v>
      </c>
      <c r="F1826" s="10">
        <v>42036</v>
      </c>
      <c r="G1826" s="10">
        <v>45323</v>
      </c>
      <c r="H1826" s="11">
        <v>10</v>
      </c>
      <c r="I1826" s="20" t="s">
        <v>238</v>
      </c>
      <c r="J1826" s="11" t="s">
        <v>240</v>
      </c>
      <c r="K1826" s="11" t="s">
        <v>4263</v>
      </c>
      <c r="L1826" s="11">
        <v>2</v>
      </c>
    </row>
    <row r="1827" spans="1:12">
      <c r="A1827" s="11" t="s">
        <v>3346</v>
      </c>
      <c r="D1827" s="11" t="s">
        <v>239</v>
      </c>
      <c r="E1827" s="19" t="s">
        <v>3575</v>
      </c>
      <c r="F1827" s="10">
        <v>42036</v>
      </c>
      <c r="G1827" s="10">
        <v>45323</v>
      </c>
      <c r="H1827" s="11">
        <v>10</v>
      </c>
      <c r="I1827" s="20" t="s">
        <v>238</v>
      </c>
      <c r="J1827" s="11" t="s">
        <v>240</v>
      </c>
      <c r="K1827" s="11" t="s">
        <v>4263</v>
      </c>
      <c r="L1827" s="11">
        <v>2</v>
      </c>
    </row>
    <row r="1828" spans="1:12">
      <c r="A1828" s="11" t="s">
        <v>3347</v>
      </c>
      <c r="D1828" s="11" t="s">
        <v>239</v>
      </c>
      <c r="E1828" s="19" t="s">
        <v>3576</v>
      </c>
      <c r="F1828" s="10">
        <v>42036</v>
      </c>
      <c r="G1828" s="10">
        <v>45323</v>
      </c>
      <c r="H1828" s="11">
        <v>10</v>
      </c>
      <c r="I1828" s="20" t="s">
        <v>238</v>
      </c>
      <c r="J1828" s="11" t="s">
        <v>240</v>
      </c>
      <c r="K1828" s="11" t="s">
        <v>4263</v>
      </c>
      <c r="L1828" s="11">
        <v>2</v>
      </c>
    </row>
    <row r="1829" spans="1:12">
      <c r="A1829" s="11" t="s">
        <v>3348</v>
      </c>
      <c r="D1829" s="11" t="s">
        <v>239</v>
      </c>
      <c r="E1829" s="19" t="s">
        <v>3577</v>
      </c>
      <c r="F1829" s="10">
        <v>42036</v>
      </c>
      <c r="G1829" s="10">
        <v>45323</v>
      </c>
      <c r="H1829" s="11">
        <v>10</v>
      </c>
      <c r="I1829" s="20" t="s">
        <v>238</v>
      </c>
      <c r="J1829" s="11" t="s">
        <v>240</v>
      </c>
      <c r="K1829" s="11" t="s">
        <v>4263</v>
      </c>
      <c r="L1829" s="11">
        <v>2</v>
      </c>
    </row>
    <row r="1830" spans="1:12">
      <c r="A1830" s="11" t="s">
        <v>3349</v>
      </c>
      <c r="D1830" s="11" t="s">
        <v>239</v>
      </c>
      <c r="E1830" s="19" t="s">
        <v>3578</v>
      </c>
      <c r="F1830" s="10">
        <v>42036</v>
      </c>
      <c r="G1830" s="10">
        <v>45323</v>
      </c>
      <c r="H1830" s="11">
        <v>10</v>
      </c>
      <c r="I1830" s="20" t="s">
        <v>238</v>
      </c>
      <c r="J1830" s="11" t="s">
        <v>240</v>
      </c>
      <c r="K1830" s="11" t="s">
        <v>4263</v>
      </c>
      <c r="L1830" s="11">
        <v>2</v>
      </c>
    </row>
    <row r="1831" spans="1:12">
      <c r="A1831" s="11" t="s">
        <v>3350</v>
      </c>
      <c r="D1831" s="11" t="s">
        <v>239</v>
      </c>
      <c r="E1831" s="19" t="s">
        <v>3579</v>
      </c>
      <c r="F1831" s="10">
        <v>42036</v>
      </c>
      <c r="G1831" s="10">
        <v>45323</v>
      </c>
      <c r="H1831" s="11">
        <v>10</v>
      </c>
      <c r="I1831" s="20" t="s">
        <v>238</v>
      </c>
      <c r="J1831" s="11" t="s">
        <v>240</v>
      </c>
      <c r="K1831" s="11" t="s">
        <v>4263</v>
      </c>
      <c r="L1831" s="11">
        <v>2</v>
      </c>
    </row>
    <row r="1832" spans="1:12">
      <c r="A1832" s="11" t="s">
        <v>3351</v>
      </c>
      <c r="D1832" s="11" t="s">
        <v>239</v>
      </c>
      <c r="E1832" s="19" t="s">
        <v>3580</v>
      </c>
      <c r="F1832" s="10">
        <v>42036</v>
      </c>
      <c r="G1832" s="10">
        <v>45323</v>
      </c>
      <c r="H1832" s="11">
        <v>10</v>
      </c>
      <c r="I1832" s="20" t="s">
        <v>238</v>
      </c>
      <c r="J1832" s="11" t="s">
        <v>240</v>
      </c>
      <c r="K1832" s="11" t="s">
        <v>4263</v>
      </c>
      <c r="L1832" s="11">
        <v>2</v>
      </c>
    </row>
    <row r="1833" spans="1:12">
      <c r="A1833" s="11" t="s">
        <v>3352</v>
      </c>
      <c r="D1833" s="11" t="s">
        <v>239</v>
      </c>
      <c r="E1833" s="19" t="s">
        <v>3581</v>
      </c>
      <c r="F1833" s="10">
        <v>42036</v>
      </c>
      <c r="G1833" s="10">
        <v>45323</v>
      </c>
      <c r="H1833" s="11">
        <v>10</v>
      </c>
      <c r="I1833" s="20" t="s">
        <v>238</v>
      </c>
      <c r="J1833" s="11" t="s">
        <v>240</v>
      </c>
      <c r="K1833" s="11" t="s">
        <v>4263</v>
      </c>
      <c r="L1833" s="11">
        <v>2</v>
      </c>
    </row>
    <row r="1834" spans="1:12">
      <c r="A1834" s="11" t="s">
        <v>3353</v>
      </c>
      <c r="D1834" s="11" t="s">
        <v>239</v>
      </c>
      <c r="E1834" s="19" t="s">
        <v>3582</v>
      </c>
      <c r="F1834" s="10">
        <v>42036</v>
      </c>
      <c r="G1834" s="10">
        <v>45323</v>
      </c>
      <c r="H1834" s="11">
        <v>10</v>
      </c>
      <c r="I1834" s="20" t="s">
        <v>238</v>
      </c>
      <c r="J1834" s="11" t="s">
        <v>240</v>
      </c>
      <c r="K1834" s="11" t="s">
        <v>4263</v>
      </c>
      <c r="L1834" s="11">
        <v>2</v>
      </c>
    </row>
    <row r="1835" spans="1:12">
      <c r="A1835" s="11" t="s">
        <v>3354</v>
      </c>
      <c r="D1835" s="11" t="s">
        <v>239</v>
      </c>
      <c r="E1835" s="19" t="s">
        <v>3583</v>
      </c>
      <c r="F1835" s="10">
        <v>42036</v>
      </c>
      <c r="G1835" s="10">
        <v>45323</v>
      </c>
      <c r="H1835" s="11">
        <v>10</v>
      </c>
      <c r="I1835" s="20" t="s">
        <v>238</v>
      </c>
      <c r="J1835" s="11" t="s">
        <v>240</v>
      </c>
      <c r="K1835" s="11" t="s">
        <v>4263</v>
      </c>
      <c r="L1835" s="11">
        <v>2</v>
      </c>
    </row>
    <row r="1836" spans="1:12">
      <c r="A1836" s="11" t="s">
        <v>3355</v>
      </c>
      <c r="D1836" s="11" t="s">
        <v>239</v>
      </c>
      <c r="E1836" s="19" t="s">
        <v>3584</v>
      </c>
      <c r="F1836" s="10">
        <v>42036</v>
      </c>
      <c r="G1836" s="10">
        <v>45323</v>
      </c>
      <c r="H1836" s="11">
        <v>10</v>
      </c>
      <c r="I1836" s="20" t="s">
        <v>238</v>
      </c>
      <c r="J1836" s="11" t="s">
        <v>240</v>
      </c>
      <c r="K1836" s="11" t="s">
        <v>4263</v>
      </c>
      <c r="L1836" s="11">
        <v>2</v>
      </c>
    </row>
    <row r="1837" spans="1:12">
      <c r="A1837" s="11" t="s">
        <v>3356</v>
      </c>
      <c r="D1837" s="11" t="s">
        <v>239</v>
      </c>
      <c r="E1837" s="19" t="s">
        <v>3585</v>
      </c>
      <c r="F1837" s="10">
        <v>42036</v>
      </c>
      <c r="G1837" s="10">
        <v>45323</v>
      </c>
      <c r="H1837" s="11">
        <v>10</v>
      </c>
      <c r="I1837" s="20" t="s">
        <v>238</v>
      </c>
      <c r="J1837" s="11" t="s">
        <v>240</v>
      </c>
      <c r="K1837" s="11" t="s">
        <v>4263</v>
      </c>
      <c r="L1837" s="11">
        <v>2</v>
      </c>
    </row>
    <row r="1838" spans="1:12">
      <c r="A1838" s="11" t="s">
        <v>3357</v>
      </c>
      <c r="D1838" s="11" t="s">
        <v>239</v>
      </c>
      <c r="E1838" s="19" t="s">
        <v>3586</v>
      </c>
      <c r="F1838" s="10">
        <v>42036</v>
      </c>
      <c r="G1838" s="10">
        <v>45323</v>
      </c>
      <c r="H1838" s="11">
        <v>10</v>
      </c>
      <c r="I1838" s="20" t="s">
        <v>238</v>
      </c>
      <c r="J1838" s="11" t="s">
        <v>240</v>
      </c>
      <c r="K1838" s="11" t="s">
        <v>4263</v>
      </c>
      <c r="L1838" s="11">
        <v>2</v>
      </c>
    </row>
    <row r="1839" spans="1:12">
      <c r="A1839" s="11" t="s">
        <v>3358</v>
      </c>
      <c r="D1839" s="11" t="s">
        <v>239</v>
      </c>
      <c r="E1839" s="19" t="s">
        <v>3587</v>
      </c>
      <c r="F1839" s="10">
        <v>42036</v>
      </c>
      <c r="G1839" s="10">
        <v>45323</v>
      </c>
      <c r="H1839" s="11">
        <v>10</v>
      </c>
      <c r="I1839" s="20" t="s">
        <v>238</v>
      </c>
      <c r="J1839" s="11" t="s">
        <v>240</v>
      </c>
      <c r="K1839" s="11" t="s">
        <v>4263</v>
      </c>
      <c r="L1839" s="11">
        <v>2</v>
      </c>
    </row>
    <row r="1840" spans="1:12">
      <c r="A1840" s="11" t="s">
        <v>3359</v>
      </c>
      <c r="D1840" s="11" t="s">
        <v>239</v>
      </c>
      <c r="E1840" s="19" t="s">
        <v>3588</v>
      </c>
      <c r="F1840" s="10">
        <v>42036</v>
      </c>
      <c r="G1840" s="10">
        <v>45323</v>
      </c>
      <c r="H1840" s="11">
        <v>10</v>
      </c>
      <c r="I1840" s="20" t="s">
        <v>238</v>
      </c>
      <c r="J1840" s="11" t="s">
        <v>240</v>
      </c>
      <c r="K1840" s="11" t="s">
        <v>4263</v>
      </c>
      <c r="L1840" s="11">
        <v>2</v>
      </c>
    </row>
    <row r="1841" spans="1:12">
      <c r="A1841" s="11" t="s">
        <v>3360</v>
      </c>
      <c r="D1841" s="11" t="s">
        <v>239</v>
      </c>
      <c r="E1841" s="19" t="s">
        <v>3589</v>
      </c>
      <c r="F1841" s="10">
        <v>42036</v>
      </c>
      <c r="G1841" s="10">
        <v>45323</v>
      </c>
      <c r="H1841" s="11">
        <v>10</v>
      </c>
      <c r="I1841" s="20" t="s">
        <v>238</v>
      </c>
      <c r="J1841" s="11" t="s">
        <v>240</v>
      </c>
      <c r="K1841" s="11" t="s">
        <v>4263</v>
      </c>
      <c r="L1841" s="11">
        <v>2</v>
      </c>
    </row>
    <row r="1842" spans="1:12">
      <c r="A1842" s="11" t="s">
        <v>3361</v>
      </c>
      <c r="D1842" s="11" t="s">
        <v>239</v>
      </c>
      <c r="E1842" s="19" t="s">
        <v>3590</v>
      </c>
      <c r="F1842" s="10">
        <v>42036</v>
      </c>
      <c r="G1842" s="10">
        <v>45323</v>
      </c>
      <c r="H1842" s="11">
        <v>10</v>
      </c>
      <c r="I1842" s="20" t="s">
        <v>238</v>
      </c>
      <c r="J1842" s="11" t="s">
        <v>240</v>
      </c>
      <c r="K1842" s="11" t="s">
        <v>4263</v>
      </c>
      <c r="L1842" s="11">
        <v>2</v>
      </c>
    </row>
    <row r="1843" spans="1:12">
      <c r="A1843" s="11" t="s">
        <v>3362</v>
      </c>
      <c r="D1843" s="11" t="s">
        <v>239</v>
      </c>
      <c r="E1843" s="19" t="s">
        <v>3591</v>
      </c>
      <c r="F1843" s="10">
        <v>42036</v>
      </c>
      <c r="G1843" s="10">
        <v>45323</v>
      </c>
      <c r="H1843" s="11">
        <v>10</v>
      </c>
      <c r="I1843" s="20" t="s">
        <v>238</v>
      </c>
      <c r="J1843" s="11" t="s">
        <v>240</v>
      </c>
      <c r="K1843" s="11" t="s">
        <v>4263</v>
      </c>
      <c r="L1843" s="11">
        <v>2</v>
      </c>
    </row>
    <row r="1844" spans="1:12">
      <c r="A1844" s="11" t="s">
        <v>3363</v>
      </c>
      <c r="D1844" s="11" t="s">
        <v>239</v>
      </c>
      <c r="E1844" s="19" t="s">
        <v>3592</v>
      </c>
      <c r="F1844" s="10">
        <v>42036</v>
      </c>
      <c r="G1844" s="10">
        <v>45323</v>
      </c>
      <c r="H1844" s="11">
        <v>10</v>
      </c>
      <c r="I1844" s="20" t="s">
        <v>238</v>
      </c>
      <c r="J1844" s="11" t="s">
        <v>240</v>
      </c>
      <c r="K1844" s="11" t="s">
        <v>4263</v>
      </c>
      <c r="L1844" s="11">
        <v>2</v>
      </c>
    </row>
    <row r="1845" spans="1:12">
      <c r="A1845" s="11" t="s">
        <v>3364</v>
      </c>
      <c r="D1845" s="11" t="s">
        <v>239</v>
      </c>
      <c r="E1845" s="19" t="s">
        <v>3593</v>
      </c>
      <c r="F1845" s="10">
        <v>42036</v>
      </c>
      <c r="G1845" s="10">
        <v>45323</v>
      </c>
      <c r="H1845" s="11">
        <v>10</v>
      </c>
      <c r="I1845" s="20" t="s">
        <v>238</v>
      </c>
      <c r="J1845" s="11" t="s">
        <v>240</v>
      </c>
      <c r="K1845" s="11" t="s">
        <v>4263</v>
      </c>
      <c r="L1845" s="11">
        <v>2</v>
      </c>
    </row>
    <row r="1846" spans="1:12">
      <c r="A1846" s="11" t="s">
        <v>3365</v>
      </c>
      <c r="D1846" s="11" t="s">
        <v>239</v>
      </c>
      <c r="E1846" s="19" t="s">
        <v>3594</v>
      </c>
      <c r="F1846" s="10">
        <v>42036</v>
      </c>
      <c r="G1846" s="10">
        <v>45323</v>
      </c>
      <c r="H1846" s="11">
        <v>10</v>
      </c>
      <c r="I1846" s="20" t="s">
        <v>238</v>
      </c>
      <c r="J1846" s="11" t="s">
        <v>240</v>
      </c>
      <c r="K1846" s="11" t="s">
        <v>4263</v>
      </c>
      <c r="L1846" s="11">
        <v>2</v>
      </c>
    </row>
    <row r="1847" spans="1:12">
      <c r="A1847" s="11" t="s">
        <v>3366</v>
      </c>
      <c r="D1847" s="11" t="s">
        <v>239</v>
      </c>
      <c r="E1847" s="19" t="s">
        <v>3595</v>
      </c>
      <c r="F1847" s="10">
        <v>42036</v>
      </c>
      <c r="G1847" s="10">
        <v>45323</v>
      </c>
      <c r="H1847" s="11">
        <v>10</v>
      </c>
      <c r="I1847" s="20" t="s">
        <v>238</v>
      </c>
      <c r="J1847" s="11" t="s">
        <v>240</v>
      </c>
      <c r="K1847" s="11" t="s">
        <v>4263</v>
      </c>
      <c r="L1847" s="11">
        <v>2</v>
      </c>
    </row>
    <row r="1848" spans="1:12">
      <c r="A1848" s="11" t="s">
        <v>3367</v>
      </c>
      <c r="D1848" s="11" t="s">
        <v>239</v>
      </c>
      <c r="E1848" s="19" t="s">
        <v>3596</v>
      </c>
      <c r="F1848" s="10">
        <v>42036</v>
      </c>
      <c r="G1848" s="10">
        <v>45323</v>
      </c>
      <c r="H1848" s="11">
        <v>10</v>
      </c>
      <c r="I1848" s="20" t="s">
        <v>238</v>
      </c>
      <c r="J1848" s="11" t="s">
        <v>240</v>
      </c>
      <c r="K1848" s="11" t="s">
        <v>4263</v>
      </c>
      <c r="L1848" s="11">
        <v>2</v>
      </c>
    </row>
    <row r="1849" spans="1:12">
      <c r="A1849" s="11" t="s">
        <v>3368</v>
      </c>
      <c r="D1849" s="11" t="s">
        <v>239</v>
      </c>
      <c r="E1849" s="19" t="s">
        <v>3597</v>
      </c>
      <c r="F1849" s="10">
        <v>42036</v>
      </c>
      <c r="G1849" s="10">
        <v>45323</v>
      </c>
      <c r="H1849" s="11">
        <v>10</v>
      </c>
      <c r="I1849" s="20" t="s">
        <v>238</v>
      </c>
      <c r="J1849" s="11" t="s">
        <v>240</v>
      </c>
      <c r="K1849" s="11" t="s">
        <v>4263</v>
      </c>
      <c r="L1849" s="11">
        <v>2</v>
      </c>
    </row>
    <row r="1850" spans="1:12">
      <c r="A1850" s="11" t="s">
        <v>3369</v>
      </c>
      <c r="D1850" s="11" t="s">
        <v>239</v>
      </c>
      <c r="E1850" s="19" t="s">
        <v>3598</v>
      </c>
      <c r="F1850" s="10">
        <v>42036</v>
      </c>
      <c r="G1850" s="10">
        <v>45323</v>
      </c>
      <c r="H1850" s="11">
        <v>10</v>
      </c>
      <c r="I1850" s="20" t="s">
        <v>238</v>
      </c>
      <c r="J1850" s="11" t="s">
        <v>240</v>
      </c>
      <c r="K1850" s="11" t="s">
        <v>4263</v>
      </c>
      <c r="L1850" s="11">
        <v>2</v>
      </c>
    </row>
    <row r="1851" spans="1:12">
      <c r="A1851" s="11" t="s">
        <v>3370</v>
      </c>
      <c r="D1851" s="11" t="s">
        <v>239</v>
      </c>
      <c r="E1851" s="19" t="s">
        <v>3599</v>
      </c>
      <c r="F1851" s="10">
        <v>42036</v>
      </c>
      <c r="G1851" s="10">
        <v>45323</v>
      </c>
      <c r="H1851" s="11">
        <v>10</v>
      </c>
      <c r="I1851" s="20" t="s">
        <v>238</v>
      </c>
      <c r="J1851" s="11" t="s">
        <v>240</v>
      </c>
      <c r="K1851" s="11" t="s">
        <v>4263</v>
      </c>
      <c r="L1851" s="11">
        <v>2</v>
      </c>
    </row>
    <row r="1852" spans="1:12">
      <c r="A1852" s="11" t="s">
        <v>3371</v>
      </c>
      <c r="D1852" s="11" t="s">
        <v>239</v>
      </c>
      <c r="E1852" s="19" t="s">
        <v>3600</v>
      </c>
      <c r="F1852" s="10">
        <v>42036</v>
      </c>
      <c r="G1852" s="10">
        <v>45323</v>
      </c>
      <c r="H1852" s="11">
        <v>10</v>
      </c>
      <c r="I1852" s="20" t="s">
        <v>238</v>
      </c>
      <c r="J1852" s="11" t="s">
        <v>240</v>
      </c>
      <c r="K1852" s="11" t="s">
        <v>4263</v>
      </c>
      <c r="L1852" s="11">
        <v>2</v>
      </c>
    </row>
    <row r="1853" spans="1:12">
      <c r="A1853" s="11" t="s">
        <v>3372</v>
      </c>
      <c r="D1853" s="11" t="s">
        <v>239</v>
      </c>
      <c r="E1853" s="19" t="s">
        <v>3601</v>
      </c>
      <c r="F1853" s="10">
        <v>42036</v>
      </c>
      <c r="G1853" s="10">
        <v>45323</v>
      </c>
      <c r="H1853" s="11">
        <v>10</v>
      </c>
      <c r="I1853" s="20" t="s">
        <v>238</v>
      </c>
      <c r="J1853" s="11" t="s">
        <v>240</v>
      </c>
      <c r="K1853" s="11" t="s">
        <v>4263</v>
      </c>
      <c r="L1853" s="11">
        <v>2</v>
      </c>
    </row>
    <row r="1854" spans="1:12">
      <c r="A1854" s="11" t="s">
        <v>3373</v>
      </c>
      <c r="D1854" s="11" t="s">
        <v>239</v>
      </c>
      <c r="E1854" s="19" t="s">
        <v>3602</v>
      </c>
      <c r="F1854" s="10">
        <v>42036</v>
      </c>
      <c r="G1854" s="10">
        <v>45323</v>
      </c>
      <c r="H1854" s="11">
        <v>10</v>
      </c>
      <c r="I1854" s="20" t="s">
        <v>238</v>
      </c>
      <c r="J1854" s="11" t="s">
        <v>240</v>
      </c>
      <c r="K1854" s="11" t="s">
        <v>4263</v>
      </c>
      <c r="L1854" s="11">
        <v>2</v>
      </c>
    </row>
    <row r="1855" spans="1:12">
      <c r="A1855" s="11" t="s">
        <v>3374</v>
      </c>
      <c r="D1855" s="11" t="s">
        <v>239</v>
      </c>
      <c r="E1855" s="19" t="s">
        <v>3603</v>
      </c>
      <c r="F1855" s="10">
        <v>42036</v>
      </c>
      <c r="G1855" s="10">
        <v>45323</v>
      </c>
      <c r="H1855" s="11">
        <v>10</v>
      </c>
      <c r="I1855" s="20" t="s">
        <v>238</v>
      </c>
      <c r="J1855" s="11" t="s">
        <v>240</v>
      </c>
      <c r="K1855" s="11" t="s">
        <v>4263</v>
      </c>
      <c r="L1855" s="11">
        <v>2</v>
      </c>
    </row>
    <row r="1856" spans="1:12">
      <c r="A1856" s="11" t="s">
        <v>3375</v>
      </c>
      <c r="D1856" s="11" t="s">
        <v>239</v>
      </c>
      <c r="E1856" s="19" t="s">
        <v>3604</v>
      </c>
      <c r="F1856" s="10">
        <v>42036</v>
      </c>
      <c r="G1856" s="10">
        <v>45323</v>
      </c>
      <c r="H1856" s="11">
        <v>10</v>
      </c>
      <c r="I1856" s="20" t="s">
        <v>238</v>
      </c>
      <c r="J1856" s="11" t="s">
        <v>240</v>
      </c>
      <c r="K1856" s="11" t="s">
        <v>4263</v>
      </c>
      <c r="L1856" s="11">
        <v>2</v>
      </c>
    </row>
    <row r="1857" spans="1:12">
      <c r="A1857" s="11" t="s">
        <v>3376</v>
      </c>
      <c r="D1857" s="11" t="s">
        <v>239</v>
      </c>
      <c r="E1857" s="19" t="s">
        <v>3605</v>
      </c>
      <c r="F1857" s="10">
        <v>42036</v>
      </c>
      <c r="G1857" s="10">
        <v>45323</v>
      </c>
      <c r="H1857" s="11">
        <v>10</v>
      </c>
      <c r="I1857" s="20" t="s">
        <v>238</v>
      </c>
      <c r="J1857" s="11" t="s">
        <v>240</v>
      </c>
      <c r="K1857" s="11" t="s">
        <v>4263</v>
      </c>
      <c r="L1857" s="11">
        <v>2</v>
      </c>
    </row>
    <row r="1858" spans="1:12">
      <c r="A1858" s="11" t="s">
        <v>3377</v>
      </c>
      <c r="D1858" s="11" t="s">
        <v>239</v>
      </c>
      <c r="E1858" s="19" t="s">
        <v>3606</v>
      </c>
      <c r="F1858" s="10">
        <v>42036</v>
      </c>
      <c r="G1858" s="10">
        <v>45323</v>
      </c>
      <c r="H1858" s="11">
        <v>10</v>
      </c>
      <c r="I1858" s="20" t="s">
        <v>238</v>
      </c>
      <c r="J1858" s="11" t="s">
        <v>240</v>
      </c>
      <c r="K1858" s="11" t="s">
        <v>4263</v>
      </c>
      <c r="L1858" s="11">
        <v>2</v>
      </c>
    </row>
    <row r="1859" spans="1:12">
      <c r="A1859" s="11" t="s">
        <v>3378</v>
      </c>
      <c r="D1859" s="11" t="s">
        <v>239</v>
      </c>
      <c r="E1859" s="19" t="s">
        <v>3607</v>
      </c>
      <c r="F1859" s="10">
        <v>42036</v>
      </c>
      <c r="G1859" s="10">
        <v>45323</v>
      </c>
      <c r="H1859" s="11">
        <v>10</v>
      </c>
      <c r="I1859" s="20" t="s">
        <v>238</v>
      </c>
      <c r="J1859" s="11" t="s">
        <v>240</v>
      </c>
      <c r="K1859" s="11" t="s">
        <v>4263</v>
      </c>
      <c r="L1859" s="11">
        <v>2</v>
      </c>
    </row>
    <row r="1860" spans="1:12">
      <c r="A1860" s="11" t="s">
        <v>3379</v>
      </c>
      <c r="D1860" s="11" t="s">
        <v>239</v>
      </c>
      <c r="E1860" s="19" t="s">
        <v>3608</v>
      </c>
      <c r="F1860" s="10">
        <v>42036</v>
      </c>
      <c r="G1860" s="10">
        <v>45323</v>
      </c>
      <c r="H1860" s="11">
        <v>10</v>
      </c>
      <c r="I1860" s="20" t="s">
        <v>238</v>
      </c>
      <c r="J1860" s="11" t="s">
        <v>240</v>
      </c>
      <c r="K1860" s="11" t="s">
        <v>4263</v>
      </c>
      <c r="L1860" s="11">
        <v>2</v>
      </c>
    </row>
    <row r="1861" spans="1:12">
      <c r="A1861" s="11" t="s">
        <v>3380</v>
      </c>
      <c r="D1861" s="11" t="s">
        <v>239</v>
      </c>
      <c r="E1861" s="19" t="s">
        <v>3609</v>
      </c>
      <c r="F1861" s="10">
        <v>42036</v>
      </c>
      <c r="G1861" s="10">
        <v>45323</v>
      </c>
      <c r="H1861" s="11">
        <v>10</v>
      </c>
      <c r="I1861" s="20" t="s">
        <v>238</v>
      </c>
      <c r="J1861" s="11" t="s">
        <v>240</v>
      </c>
      <c r="K1861" s="11" t="s">
        <v>4263</v>
      </c>
      <c r="L1861" s="11">
        <v>2</v>
      </c>
    </row>
    <row r="1862" spans="1:12">
      <c r="A1862" s="11" t="s">
        <v>3381</v>
      </c>
      <c r="D1862" s="11" t="s">
        <v>239</v>
      </c>
      <c r="E1862" s="19" t="s">
        <v>3610</v>
      </c>
      <c r="F1862" s="10">
        <v>42036</v>
      </c>
      <c r="G1862" s="10">
        <v>45323</v>
      </c>
      <c r="H1862" s="11">
        <v>10</v>
      </c>
      <c r="I1862" s="20" t="s">
        <v>238</v>
      </c>
      <c r="J1862" s="11" t="s">
        <v>240</v>
      </c>
      <c r="K1862" s="11" t="s">
        <v>4263</v>
      </c>
      <c r="L1862" s="11">
        <v>2</v>
      </c>
    </row>
    <row r="1863" spans="1:12">
      <c r="A1863" s="11" t="s">
        <v>3382</v>
      </c>
      <c r="D1863" s="11" t="s">
        <v>239</v>
      </c>
      <c r="E1863" s="19" t="s">
        <v>3611</v>
      </c>
      <c r="F1863" s="10">
        <v>42036</v>
      </c>
      <c r="G1863" s="10">
        <v>45323</v>
      </c>
      <c r="H1863" s="11">
        <v>10</v>
      </c>
      <c r="I1863" s="20" t="s">
        <v>238</v>
      </c>
      <c r="J1863" s="11" t="s">
        <v>240</v>
      </c>
      <c r="K1863" s="11" t="s">
        <v>4263</v>
      </c>
      <c r="L1863" s="11">
        <v>2</v>
      </c>
    </row>
    <row r="1864" spans="1:12">
      <c r="A1864" s="11" t="s">
        <v>3383</v>
      </c>
      <c r="D1864" s="11" t="s">
        <v>239</v>
      </c>
      <c r="E1864" s="19" t="s">
        <v>3612</v>
      </c>
      <c r="F1864" s="10">
        <v>42036</v>
      </c>
      <c r="G1864" s="10">
        <v>45323</v>
      </c>
      <c r="H1864" s="11">
        <v>10</v>
      </c>
      <c r="I1864" s="20" t="s">
        <v>238</v>
      </c>
      <c r="J1864" s="11" t="s">
        <v>240</v>
      </c>
      <c r="K1864" s="11" t="s">
        <v>4263</v>
      </c>
      <c r="L1864" s="11">
        <v>2</v>
      </c>
    </row>
    <row r="1865" spans="1:12">
      <c r="A1865" s="11" t="s">
        <v>3384</v>
      </c>
      <c r="D1865" s="11" t="s">
        <v>239</v>
      </c>
      <c r="E1865" s="19" t="s">
        <v>3613</v>
      </c>
      <c r="F1865" s="10">
        <v>42036</v>
      </c>
      <c r="G1865" s="10">
        <v>45323</v>
      </c>
      <c r="H1865" s="11">
        <v>10</v>
      </c>
      <c r="I1865" s="20" t="s">
        <v>238</v>
      </c>
      <c r="J1865" s="11" t="s">
        <v>240</v>
      </c>
      <c r="K1865" s="11" t="s">
        <v>4263</v>
      </c>
      <c r="L1865" s="11">
        <v>2</v>
      </c>
    </row>
    <row r="1866" spans="1:12">
      <c r="A1866" s="11" t="s">
        <v>3385</v>
      </c>
      <c r="D1866" s="11" t="s">
        <v>239</v>
      </c>
      <c r="E1866" s="19" t="s">
        <v>3614</v>
      </c>
      <c r="F1866" s="10">
        <v>42036</v>
      </c>
      <c r="G1866" s="10">
        <v>45323</v>
      </c>
      <c r="H1866" s="11">
        <v>10</v>
      </c>
      <c r="I1866" s="20" t="s">
        <v>238</v>
      </c>
      <c r="J1866" s="11" t="s">
        <v>240</v>
      </c>
      <c r="K1866" s="11" t="s">
        <v>4263</v>
      </c>
      <c r="L1866" s="11">
        <v>2</v>
      </c>
    </row>
    <row r="1867" spans="1:12">
      <c r="A1867" s="11" t="s">
        <v>3386</v>
      </c>
      <c r="D1867" s="11" t="s">
        <v>239</v>
      </c>
      <c r="E1867" s="19" t="s">
        <v>3615</v>
      </c>
      <c r="F1867" s="10">
        <v>42036</v>
      </c>
      <c r="G1867" s="10">
        <v>45323</v>
      </c>
      <c r="H1867" s="11">
        <v>10</v>
      </c>
      <c r="I1867" s="20" t="s">
        <v>238</v>
      </c>
      <c r="J1867" s="11" t="s">
        <v>240</v>
      </c>
      <c r="K1867" s="11" t="s">
        <v>4263</v>
      </c>
      <c r="L1867" s="11">
        <v>2</v>
      </c>
    </row>
    <row r="1868" spans="1:12">
      <c r="A1868" s="11" t="s">
        <v>3387</v>
      </c>
      <c r="D1868" s="11" t="s">
        <v>239</v>
      </c>
      <c r="E1868" s="19" t="s">
        <v>3616</v>
      </c>
      <c r="F1868" s="10">
        <v>42036</v>
      </c>
      <c r="G1868" s="10">
        <v>45323</v>
      </c>
      <c r="H1868" s="11">
        <v>10</v>
      </c>
      <c r="I1868" s="20" t="s">
        <v>238</v>
      </c>
      <c r="J1868" s="11" t="s">
        <v>240</v>
      </c>
      <c r="K1868" s="11" t="s">
        <v>4263</v>
      </c>
      <c r="L1868" s="11">
        <v>2</v>
      </c>
    </row>
    <row r="1869" spans="1:12">
      <c r="A1869" s="11" t="s">
        <v>3388</v>
      </c>
      <c r="D1869" s="11" t="s">
        <v>239</v>
      </c>
      <c r="E1869" s="19" t="s">
        <v>3617</v>
      </c>
      <c r="F1869" s="10">
        <v>42036</v>
      </c>
      <c r="G1869" s="10">
        <v>45323</v>
      </c>
      <c r="H1869" s="11">
        <v>10</v>
      </c>
      <c r="I1869" s="20" t="s">
        <v>238</v>
      </c>
      <c r="J1869" s="11" t="s">
        <v>240</v>
      </c>
      <c r="K1869" s="11" t="s">
        <v>4263</v>
      </c>
      <c r="L1869" s="11">
        <v>2</v>
      </c>
    </row>
    <row r="1870" spans="1:12">
      <c r="A1870" s="11" t="s">
        <v>3389</v>
      </c>
      <c r="D1870" s="11" t="s">
        <v>239</v>
      </c>
      <c r="E1870" s="19" t="s">
        <v>3618</v>
      </c>
      <c r="F1870" s="10">
        <v>42036</v>
      </c>
      <c r="G1870" s="10">
        <v>45323</v>
      </c>
      <c r="H1870" s="11">
        <v>10</v>
      </c>
      <c r="I1870" s="20" t="s">
        <v>238</v>
      </c>
      <c r="J1870" s="11" t="s">
        <v>240</v>
      </c>
      <c r="K1870" s="11" t="s">
        <v>4263</v>
      </c>
      <c r="L1870" s="11">
        <v>2</v>
      </c>
    </row>
    <row r="1871" spans="1:12">
      <c r="A1871" s="11" t="s">
        <v>3390</v>
      </c>
      <c r="D1871" s="11" t="s">
        <v>239</v>
      </c>
      <c r="E1871" s="19" t="s">
        <v>3619</v>
      </c>
      <c r="F1871" s="10">
        <v>42036</v>
      </c>
      <c r="G1871" s="10">
        <v>45323</v>
      </c>
      <c r="H1871" s="11">
        <v>10</v>
      </c>
      <c r="I1871" s="20" t="s">
        <v>238</v>
      </c>
      <c r="J1871" s="11" t="s">
        <v>240</v>
      </c>
      <c r="K1871" s="11" t="s">
        <v>4263</v>
      </c>
      <c r="L1871" s="11">
        <v>2</v>
      </c>
    </row>
    <row r="1872" spans="1:12">
      <c r="A1872" s="11" t="s">
        <v>3391</v>
      </c>
      <c r="D1872" s="11" t="s">
        <v>239</v>
      </c>
      <c r="E1872" s="19" t="s">
        <v>3620</v>
      </c>
      <c r="F1872" s="10">
        <v>42036</v>
      </c>
      <c r="G1872" s="10">
        <v>45323</v>
      </c>
      <c r="H1872" s="11">
        <v>10</v>
      </c>
      <c r="I1872" s="20" t="s">
        <v>238</v>
      </c>
      <c r="J1872" s="11" t="s">
        <v>240</v>
      </c>
      <c r="K1872" s="11" t="s">
        <v>4263</v>
      </c>
      <c r="L1872" s="11">
        <v>2</v>
      </c>
    </row>
    <row r="1873" spans="1:12">
      <c r="A1873" s="11" t="s">
        <v>3392</v>
      </c>
      <c r="D1873" s="11" t="s">
        <v>239</v>
      </c>
      <c r="E1873" s="19" t="s">
        <v>3621</v>
      </c>
      <c r="F1873" s="10">
        <v>42036</v>
      </c>
      <c r="G1873" s="10">
        <v>45323</v>
      </c>
      <c r="H1873" s="11">
        <v>10</v>
      </c>
      <c r="I1873" s="20" t="s">
        <v>238</v>
      </c>
      <c r="J1873" s="11" t="s">
        <v>240</v>
      </c>
      <c r="K1873" s="11" t="s">
        <v>4263</v>
      </c>
      <c r="L1873" s="11">
        <v>2</v>
      </c>
    </row>
    <row r="1874" spans="1:12">
      <c r="A1874" s="11" t="s">
        <v>3393</v>
      </c>
      <c r="D1874" s="11" t="s">
        <v>239</v>
      </c>
      <c r="E1874" s="19" t="s">
        <v>3622</v>
      </c>
      <c r="F1874" s="10">
        <v>42036</v>
      </c>
      <c r="G1874" s="10">
        <v>45323</v>
      </c>
      <c r="H1874" s="11">
        <v>10</v>
      </c>
      <c r="I1874" s="20" t="s">
        <v>238</v>
      </c>
      <c r="J1874" s="11" t="s">
        <v>240</v>
      </c>
      <c r="K1874" s="11" t="s">
        <v>4263</v>
      </c>
      <c r="L1874" s="11">
        <v>2</v>
      </c>
    </row>
    <row r="1875" spans="1:12">
      <c r="A1875" s="11" t="s">
        <v>3394</v>
      </c>
      <c r="D1875" s="11" t="s">
        <v>239</v>
      </c>
      <c r="E1875" s="19" t="s">
        <v>3623</v>
      </c>
      <c r="F1875" s="10">
        <v>42036</v>
      </c>
      <c r="G1875" s="10">
        <v>45323</v>
      </c>
      <c r="H1875" s="11">
        <v>10</v>
      </c>
      <c r="I1875" s="20" t="s">
        <v>238</v>
      </c>
      <c r="J1875" s="11" t="s">
        <v>240</v>
      </c>
      <c r="K1875" s="11" t="s">
        <v>4263</v>
      </c>
      <c r="L1875" s="11">
        <v>2</v>
      </c>
    </row>
    <row r="1876" spans="1:12">
      <c r="A1876" s="11" t="s">
        <v>3395</v>
      </c>
      <c r="D1876" s="11" t="s">
        <v>239</v>
      </c>
      <c r="E1876" s="19" t="s">
        <v>3624</v>
      </c>
      <c r="F1876" s="10">
        <v>42036</v>
      </c>
      <c r="G1876" s="10">
        <v>45323</v>
      </c>
      <c r="H1876" s="11">
        <v>10</v>
      </c>
      <c r="I1876" s="20" t="s">
        <v>238</v>
      </c>
      <c r="J1876" s="11" t="s">
        <v>240</v>
      </c>
      <c r="K1876" s="11" t="s">
        <v>4263</v>
      </c>
      <c r="L1876" s="11">
        <v>2</v>
      </c>
    </row>
    <row r="1877" spans="1:12">
      <c r="A1877" s="11" t="s">
        <v>3396</v>
      </c>
      <c r="D1877" s="11" t="s">
        <v>239</v>
      </c>
      <c r="E1877" s="19" t="s">
        <v>3625</v>
      </c>
      <c r="F1877" s="10">
        <v>42036</v>
      </c>
      <c r="G1877" s="10">
        <v>45323</v>
      </c>
      <c r="H1877" s="11">
        <v>10</v>
      </c>
      <c r="I1877" s="20" t="s">
        <v>238</v>
      </c>
      <c r="J1877" s="11" t="s">
        <v>240</v>
      </c>
      <c r="K1877" s="11" t="s">
        <v>4263</v>
      </c>
      <c r="L1877" s="11">
        <v>2</v>
      </c>
    </row>
    <row r="1878" spans="1:12">
      <c r="A1878" s="11" t="s">
        <v>3397</v>
      </c>
      <c r="D1878" s="11" t="s">
        <v>239</v>
      </c>
      <c r="E1878" s="19" t="s">
        <v>3626</v>
      </c>
      <c r="F1878" s="10">
        <v>42036</v>
      </c>
      <c r="G1878" s="10">
        <v>45323</v>
      </c>
      <c r="H1878" s="11">
        <v>10</v>
      </c>
      <c r="I1878" s="20" t="s">
        <v>238</v>
      </c>
      <c r="J1878" s="11" t="s">
        <v>240</v>
      </c>
      <c r="K1878" s="11" t="s">
        <v>4263</v>
      </c>
      <c r="L1878" s="11">
        <v>2</v>
      </c>
    </row>
    <row r="1879" spans="1:12">
      <c r="A1879" s="11" t="s">
        <v>3398</v>
      </c>
      <c r="D1879" s="11" t="s">
        <v>239</v>
      </c>
      <c r="E1879" s="19" t="s">
        <v>3627</v>
      </c>
      <c r="F1879" s="10">
        <v>42036</v>
      </c>
      <c r="G1879" s="10">
        <v>45323</v>
      </c>
      <c r="H1879" s="11">
        <v>10</v>
      </c>
      <c r="I1879" s="20" t="s">
        <v>238</v>
      </c>
      <c r="J1879" s="11" t="s">
        <v>240</v>
      </c>
      <c r="K1879" s="11" t="s">
        <v>4263</v>
      </c>
      <c r="L1879" s="11">
        <v>2</v>
      </c>
    </row>
    <row r="1880" spans="1:12">
      <c r="A1880" s="11" t="s">
        <v>3399</v>
      </c>
      <c r="D1880" s="11" t="s">
        <v>239</v>
      </c>
      <c r="E1880" s="19" t="s">
        <v>3628</v>
      </c>
      <c r="F1880" s="10">
        <v>42036</v>
      </c>
      <c r="G1880" s="10">
        <v>45323</v>
      </c>
      <c r="H1880" s="11">
        <v>10</v>
      </c>
      <c r="I1880" s="20" t="s">
        <v>238</v>
      </c>
      <c r="J1880" s="11" t="s">
        <v>240</v>
      </c>
      <c r="K1880" s="11" t="s">
        <v>4263</v>
      </c>
      <c r="L1880" s="11">
        <v>2</v>
      </c>
    </row>
    <row r="1881" spans="1:12">
      <c r="A1881" s="11" t="s">
        <v>3400</v>
      </c>
      <c r="D1881" s="11" t="s">
        <v>239</v>
      </c>
      <c r="E1881" s="19" t="s">
        <v>3629</v>
      </c>
      <c r="F1881" s="10">
        <v>42036</v>
      </c>
      <c r="G1881" s="10">
        <v>45323</v>
      </c>
      <c r="H1881" s="11">
        <v>10</v>
      </c>
      <c r="I1881" s="20" t="s">
        <v>238</v>
      </c>
      <c r="J1881" s="11" t="s">
        <v>240</v>
      </c>
      <c r="K1881" s="11" t="s">
        <v>4263</v>
      </c>
      <c r="L1881" s="11">
        <v>2</v>
      </c>
    </row>
    <row r="1882" spans="1:12">
      <c r="A1882" s="11" t="s">
        <v>3401</v>
      </c>
      <c r="D1882" s="11" t="s">
        <v>239</v>
      </c>
      <c r="E1882" s="19" t="s">
        <v>3630</v>
      </c>
      <c r="F1882" s="10">
        <v>42036</v>
      </c>
      <c r="G1882" s="10">
        <v>45323</v>
      </c>
      <c r="H1882" s="11">
        <v>10</v>
      </c>
      <c r="I1882" s="20" t="s">
        <v>238</v>
      </c>
      <c r="J1882" s="11" t="s">
        <v>240</v>
      </c>
      <c r="K1882" s="11" t="s">
        <v>4263</v>
      </c>
      <c r="L1882" s="11">
        <v>2</v>
      </c>
    </row>
    <row r="1883" spans="1:12">
      <c r="A1883" s="11" t="s">
        <v>3402</v>
      </c>
      <c r="D1883" s="11" t="s">
        <v>239</v>
      </c>
      <c r="E1883" s="19" t="s">
        <v>3631</v>
      </c>
      <c r="F1883" s="10">
        <v>42036</v>
      </c>
      <c r="G1883" s="10">
        <v>45323</v>
      </c>
      <c r="H1883" s="11">
        <v>10</v>
      </c>
      <c r="I1883" s="20" t="s">
        <v>238</v>
      </c>
      <c r="J1883" s="11" t="s">
        <v>240</v>
      </c>
      <c r="K1883" s="11" t="s">
        <v>4263</v>
      </c>
      <c r="L1883" s="11">
        <v>2</v>
      </c>
    </row>
    <row r="1884" spans="1:12">
      <c r="A1884" s="11" t="s">
        <v>3403</v>
      </c>
      <c r="D1884" s="11" t="s">
        <v>239</v>
      </c>
      <c r="E1884" s="19" t="s">
        <v>3632</v>
      </c>
      <c r="F1884" s="10">
        <v>42036</v>
      </c>
      <c r="G1884" s="10">
        <v>45323</v>
      </c>
      <c r="H1884" s="11">
        <v>10</v>
      </c>
      <c r="I1884" s="20" t="s">
        <v>238</v>
      </c>
      <c r="J1884" s="11" t="s">
        <v>240</v>
      </c>
      <c r="K1884" s="11" t="s">
        <v>4263</v>
      </c>
      <c r="L1884" s="11">
        <v>2</v>
      </c>
    </row>
    <row r="1885" spans="1:12">
      <c r="A1885" s="11" t="s">
        <v>3404</v>
      </c>
      <c r="D1885" s="11" t="s">
        <v>239</v>
      </c>
      <c r="E1885" s="19" t="s">
        <v>3633</v>
      </c>
      <c r="F1885" s="10">
        <v>42036</v>
      </c>
      <c r="G1885" s="10">
        <v>45323</v>
      </c>
      <c r="H1885" s="11">
        <v>10</v>
      </c>
      <c r="I1885" s="20" t="s">
        <v>238</v>
      </c>
      <c r="J1885" s="11" t="s">
        <v>240</v>
      </c>
      <c r="K1885" s="11" t="s">
        <v>4263</v>
      </c>
      <c r="L1885" s="11">
        <v>2</v>
      </c>
    </row>
    <row r="1886" spans="1:12">
      <c r="A1886" s="11" t="s">
        <v>3405</v>
      </c>
      <c r="D1886" s="11" t="s">
        <v>239</v>
      </c>
      <c r="E1886" s="19" t="s">
        <v>3634</v>
      </c>
      <c r="F1886" s="10">
        <v>42036</v>
      </c>
      <c r="G1886" s="10">
        <v>45323</v>
      </c>
      <c r="H1886" s="11">
        <v>10</v>
      </c>
      <c r="I1886" s="20" t="s">
        <v>238</v>
      </c>
      <c r="J1886" s="11" t="s">
        <v>240</v>
      </c>
      <c r="K1886" s="11" t="s">
        <v>4263</v>
      </c>
      <c r="L1886" s="11">
        <v>2</v>
      </c>
    </row>
    <row r="1887" spans="1:12">
      <c r="A1887" s="11" t="s">
        <v>3406</v>
      </c>
      <c r="D1887" s="11" t="s">
        <v>239</v>
      </c>
      <c r="E1887" s="19" t="s">
        <v>3635</v>
      </c>
      <c r="F1887" s="10">
        <v>42036</v>
      </c>
      <c r="G1887" s="10">
        <v>45323</v>
      </c>
      <c r="H1887" s="11">
        <v>10</v>
      </c>
      <c r="I1887" s="20" t="s">
        <v>238</v>
      </c>
      <c r="J1887" s="11" t="s">
        <v>240</v>
      </c>
      <c r="K1887" s="11" t="s">
        <v>4263</v>
      </c>
      <c r="L1887" s="11">
        <v>2</v>
      </c>
    </row>
    <row r="1888" spans="1:12">
      <c r="A1888" s="11" t="s">
        <v>3407</v>
      </c>
      <c r="D1888" s="11" t="s">
        <v>239</v>
      </c>
      <c r="E1888" s="19" t="s">
        <v>3636</v>
      </c>
      <c r="F1888" s="10">
        <v>42036</v>
      </c>
      <c r="G1888" s="10">
        <v>45323</v>
      </c>
      <c r="H1888" s="11">
        <v>10</v>
      </c>
      <c r="I1888" s="20" t="s">
        <v>238</v>
      </c>
      <c r="J1888" s="11" t="s">
        <v>240</v>
      </c>
      <c r="K1888" s="11" t="s">
        <v>4263</v>
      </c>
      <c r="L1888" s="11">
        <v>2</v>
      </c>
    </row>
    <row r="1889" spans="1:12">
      <c r="A1889" s="11" t="s">
        <v>3408</v>
      </c>
      <c r="D1889" s="11" t="s">
        <v>239</v>
      </c>
      <c r="E1889" s="19" t="s">
        <v>3637</v>
      </c>
      <c r="F1889" s="10">
        <v>42036</v>
      </c>
      <c r="G1889" s="10">
        <v>45323</v>
      </c>
      <c r="H1889" s="11">
        <v>10</v>
      </c>
      <c r="I1889" s="20" t="s">
        <v>238</v>
      </c>
      <c r="J1889" s="11" t="s">
        <v>240</v>
      </c>
      <c r="K1889" s="11" t="s">
        <v>4263</v>
      </c>
      <c r="L1889" s="11">
        <v>2</v>
      </c>
    </row>
    <row r="1890" spans="1:12">
      <c r="A1890" s="11" t="s">
        <v>3409</v>
      </c>
      <c r="D1890" s="11" t="s">
        <v>239</v>
      </c>
      <c r="E1890" s="19" t="s">
        <v>3638</v>
      </c>
      <c r="F1890" s="10">
        <v>42036</v>
      </c>
      <c r="G1890" s="10">
        <v>45323</v>
      </c>
      <c r="H1890" s="11">
        <v>10</v>
      </c>
      <c r="I1890" s="20" t="s">
        <v>238</v>
      </c>
      <c r="J1890" s="11" t="s">
        <v>240</v>
      </c>
      <c r="K1890" s="11" t="s">
        <v>4263</v>
      </c>
      <c r="L1890" s="11">
        <v>2</v>
      </c>
    </row>
    <row r="1891" spans="1:12">
      <c r="A1891" s="11" t="s">
        <v>3410</v>
      </c>
      <c r="D1891" s="11" t="s">
        <v>239</v>
      </c>
      <c r="E1891" s="19" t="s">
        <v>3639</v>
      </c>
      <c r="F1891" s="10">
        <v>42036</v>
      </c>
      <c r="G1891" s="10">
        <v>45323</v>
      </c>
      <c r="H1891" s="11">
        <v>10</v>
      </c>
      <c r="I1891" s="20" t="s">
        <v>238</v>
      </c>
      <c r="J1891" s="11" t="s">
        <v>240</v>
      </c>
      <c r="K1891" s="11" t="s">
        <v>4263</v>
      </c>
      <c r="L1891" s="11">
        <v>2</v>
      </c>
    </row>
    <row r="1892" spans="1:12">
      <c r="A1892" s="11" t="s">
        <v>3411</v>
      </c>
      <c r="D1892" s="11" t="s">
        <v>239</v>
      </c>
      <c r="E1892" s="19" t="s">
        <v>3640</v>
      </c>
      <c r="F1892" s="10">
        <v>42036</v>
      </c>
      <c r="G1892" s="10">
        <v>45323</v>
      </c>
      <c r="H1892" s="11">
        <v>10</v>
      </c>
      <c r="I1892" s="20" t="s">
        <v>238</v>
      </c>
      <c r="J1892" s="11" t="s">
        <v>240</v>
      </c>
      <c r="K1892" s="11" t="s">
        <v>4263</v>
      </c>
      <c r="L1892" s="11">
        <v>2</v>
      </c>
    </row>
    <row r="1893" spans="1:12">
      <c r="A1893" s="11" t="s">
        <v>3412</v>
      </c>
      <c r="D1893" s="11" t="s">
        <v>239</v>
      </c>
      <c r="E1893" s="19" t="s">
        <v>3641</v>
      </c>
      <c r="F1893" s="10">
        <v>42036</v>
      </c>
      <c r="G1893" s="10">
        <v>45323</v>
      </c>
      <c r="H1893" s="11">
        <v>10</v>
      </c>
      <c r="I1893" s="20" t="s">
        <v>238</v>
      </c>
      <c r="J1893" s="11" t="s">
        <v>240</v>
      </c>
      <c r="K1893" s="11" t="s">
        <v>4263</v>
      </c>
      <c r="L1893" s="11">
        <v>2</v>
      </c>
    </row>
    <row r="1894" spans="1:12">
      <c r="A1894" s="11" t="s">
        <v>3413</v>
      </c>
      <c r="D1894" s="11" t="s">
        <v>239</v>
      </c>
      <c r="E1894" s="19" t="s">
        <v>3642</v>
      </c>
      <c r="F1894" s="10">
        <v>42036</v>
      </c>
      <c r="G1894" s="10">
        <v>45323</v>
      </c>
      <c r="H1894" s="11">
        <v>10</v>
      </c>
      <c r="I1894" s="20" t="s">
        <v>238</v>
      </c>
      <c r="J1894" s="11" t="s">
        <v>240</v>
      </c>
      <c r="K1894" s="11" t="s">
        <v>4263</v>
      </c>
      <c r="L1894" s="11">
        <v>2</v>
      </c>
    </row>
    <row r="1895" spans="1:12">
      <c r="A1895" s="11" t="s">
        <v>3414</v>
      </c>
      <c r="D1895" s="11" t="s">
        <v>239</v>
      </c>
      <c r="E1895" s="19" t="s">
        <v>3643</v>
      </c>
      <c r="F1895" s="10">
        <v>42036</v>
      </c>
      <c r="G1895" s="10">
        <v>45323</v>
      </c>
      <c r="H1895" s="11">
        <v>10</v>
      </c>
      <c r="I1895" s="20" t="s">
        <v>238</v>
      </c>
      <c r="J1895" s="11" t="s">
        <v>240</v>
      </c>
      <c r="K1895" s="11" t="s">
        <v>4263</v>
      </c>
      <c r="L1895" s="11">
        <v>2</v>
      </c>
    </row>
    <row r="1896" spans="1:12">
      <c r="A1896" s="11" t="s">
        <v>3415</v>
      </c>
      <c r="D1896" s="11" t="s">
        <v>239</v>
      </c>
      <c r="E1896" s="19" t="s">
        <v>3644</v>
      </c>
      <c r="F1896" s="10">
        <v>42036</v>
      </c>
      <c r="G1896" s="10">
        <v>45323</v>
      </c>
      <c r="H1896" s="11">
        <v>10</v>
      </c>
      <c r="I1896" s="20" t="s">
        <v>238</v>
      </c>
      <c r="J1896" s="11" t="s">
        <v>240</v>
      </c>
      <c r="K1896" s="11" t="s">
        <v>4263</v>
      </c>
      <c r="L1896" s="11">
        <v>2</v>
      </c>
    </row>
    <row r="1897" spans="1:12">
      <c r="A1897" s="11" t="s">
        <v>3416</v>
      </c>
      <c r="D1897" s="11" t="s">
        <v>239</v>
      </c>
      <c r="E1897" s="19" t="s">
        <v>3645</v>
      </c>
      <c r="F1897" s="10">
        <v>42036</v>
      </c>
      <c r="G1897" s="10">
        <v>45323</v>
      </c>
      <c r="H1897" s="11">
        <v>10</v>
      </c>
      <c r="I1897" s="20" t="s">
        <v>238</v>
      </c>
      <c r="J1897" s="11" t="s">
        <v>240</v>
      </c>
      <c r="K1897" s="11" t="s">
        <v>4263</v>
      </c>
      <c r="L1897" s="11">
        <v>2</v>
      </c>
    </row>
    <row r="1898" spans="1:12">
      <c r="A1898" s="11" t="s">
        <v>3417</v>
      </c>
      <c r="D1898" s="11" t="s">
        <v>239</v>
      </c>
      <c r="E1898" s="19" t="s">
        <v>3646</v>
      </c>
      <c r="F1898" s="10">
        <v>42036</v>
      </c>
      <c r="G1898" s="10">
        <v>45323</v>
      </c>
      <c r="H1898" s="11">
        <v>10</v>
      </c>
      <c r="I1898" s="20" t="s">
        <v>238</v>
      </c>
      <c r="J1898" s="11" t="s">
        <v>240</v>
      </c>
      <c r="K1898" s="11" t="s">
        <v>4263</v>
      </c>
      <c r="L1898" s="11">
        <v>2</v>
      </c>
    </row>
    <row r="1899" spans="1:12">
      <c r="A1899" s="11" t="s">
        <v>3418</v>
      </c>
      <c r="D1899" s="11" t="s">
        <v>239</v>
      </c>
      <c r="E1899" s="19" t="s">
        <v>3647</v>
      </c>
      <c r="F1899" s="10">
        <v>42036</v>
      </c>
      <c r="G1899" s="10">
        <v>45323</v>
      </c>
      <c r="H1899" s="11">
        <v>10</v>
      </c>
      <c r="I1899" s="20" t="s">
        <v>238</v>
      </c>
      <c r="J1899" s="11" t="s">
        <v>240</v>
      </c>
      <c r="K1899" s="11" t="s">
        <v>4263</v>
      </c>
      <c r="L1899" s="11">
        <v>2</v>
      </c>
    </row>
    <row r="1900" spans="1:12">
      <c r="A1900" s="11" t="s">
        <v>3419</v>
      </c>
      <c r="D1900" s="11" t="s">
        <v>239</v>
      </c>
      <c r="E1900" s="19" t="s">
        <v>3648</v>
      </c>
      <c r="F1900" s="10">
        <v>42036</v>
      </c>
      <c r="G1900" s="10">
        <v>45323</v>
      </c>
      <c r="H1900" s="11">
        <v>10</v>
      </c>
      <c r="I1900" s="20" t="s">
        <v>238</v>
      </c>
      <c r="J1900" s="11" t="s">
        <v>240</v>
      </c>
      <c r="K1900" s="11" t="s">
        <v>4263</v>
      </c>
      <c r="L1900" s="11">
        <v>2</v>
      </c>
    </row>
    <row r="1901" spans="1:12">
      <c r="A1901" s="11" t="s">
        <v>3420</v>
      </c>
      <c r="D1901" s="11" t="s">
        <v>239</v>
      </c>
      <c r="E1901" s="19" t="s">
        <v>3649</v>
      </c>
      <c r="F1901" s="10">
        <v>42036</v>
      </c>
      <c r="G1901" s="10">
        <v>45323</v>
      </c>
      <c r="H1901" s="11">
        <v>10</v>
      </c>
      <c r="I1901" s="20" t="s">
        <v>238</v>
      </c>
      <c r="J1901" s="11" t="s">
        <v>240</v>
      </c>
      <c r="K1901" s="11" t="s">
        <v>4263</v>
      </c>
      <c r="L1901" s="11">
        <v>2</v>
      </c>
    </row>
    <row r="1902" spans="1:12">
      <c r="A1902" s="11" t="s">
        <v>3421</v>
      </c>
      <c r="D1902" s="11" t="s">
        <v>239</v>
      </c>
      <c r="E1902" s="19" t="s">
        <v>3650</v>
      </c>
      <c r="F1902" s="10">
        <v>42036</v>
      </c>
      <c r="G1902" s="10">
        <v>45323</v>
      </c>
      <c r="H1902" s="11">
        <v>10</v>
      </c>
      <c r="I1902" s="20" t="s">
        <v>238</v>
      </c>
      <c r="J1902" s="11" t="s">
        <v>240</v>
      </c>
      <c r="K1902" s="11" t="s">
        <v>4263</v>
      </c>
      <c r="L1902" s="11">
        <v>2</v>
      </c>
    </row>
    <row r="1903" spans="1:12">
      <c r="A1903" s="11" t="s">
        <v>3422</v>
      </c>
      <c r="D1903" s="11" t="s">
        <v>239</v>
      </c>
      <c r="E1903" s="19" t="s">
        <v>3651</v>
      </c>
      <c r="F1903" s="10">
        <v>42036</v>
      </c>
      <c r="G1903" s="10">
        <v>45323</v>
      </c>
      <c r="H1903" s="11">
        <v>10</v>
      </c>
      <c r="I1903" s="20" t="s">
        <v>238</v>
      </c>
      <c r="J1903" s="11" t="s">
        <v>240</v>
      </c>
      <c r="K1903" s="11" t="s">
        <v>4263</v>
      </c>
      <c r="L1903" s="11">
        <v>2</v>
      </c>
    </row>
    <row r="1904" spans="1:12">
      <c r="A1904" s="11" t="s">
        <v>3423</v>
      </c>
      <c r="D1904" s="11" t="s">
        <v>239</v>
      </c>
      <c r="E1904" s="19" t="s">
        <v>3652</v>
      </c>
      <c r="F1904" s="10">
        <v>42036</v>
      </c>
      <c r="G1904" s="10">
        <v>45323</v>
      </c>
      <c r="H1904" s="11">
        <v>10</v>
      </c>
      <c r="I1904" s="20" t="s">
        <v>238</v>
      </c>
      <c r="J1904" s="11" t="s">
        <v>240</v>
      </c>
      <c r="K1904" s="11" t="s">
        <v>4263</v>
      </c>
      <c r="L1904" s="11">
        <v>2</v>
      </c>
    </row>
    <row r="1905" spans="1:12">
      <c r="A1905" s="11" t="s">
        <v>3424</v>
      </c>
      <c r="D1905" s="11" t="s">
        <v>239</v>
      </c>
      <c r="E1905" s="19" t="s">
        <v>3653</v>
      </c>
      <c r="F1905" s="10">
        <v>42036</v>
      </c>
      <c r="G1905" s="10">
        <v>45323</v>
      </c>
      <c r="H1905" s="11">
        <v>10</v>
      </c>
      <c r="I1905" s="20" t="s">
        <v>238</v>
      </c>
      <c r="J1905" s="11" t="s">
        <v>240</v>
      </c>
      <c r="K1905" s="11" t="s">
        <v>4263</v>
      </c>
      <c r="L1905" s="11">
        <v>2</v>
      </c>
    </row>
    <row r="1906" spans="1:12">
      <c r="A1906" s="11" t="s">
        <v>3425</v>
      </c>
      <c r="D1906" s="11" t="s">
        <v>239</v>
      </c>
      <c r="E1906" s="19" t="s">
        <v>3654</v>
      </c>
      <c r="F1906" s="10">
        <v>42036</v>
      </c>
      <c r="G1906" s="10">
        <v>45323</v>
      </c>
      <c r="H1906" s="11">
        <v>10</v>
      </c>
      <c r="I1906" s="20" t="s">
        <v>238</v>
      </c>
      <c r="J1906" s="11" t="s">
        <v>240</v>
      </c>
      <c r="K1906" s="11" t="s">
        <v>4263</v>
      </c>
      <c r="L1906" s="11">
        <v>2</v>
      </c>
    </row>
    <row r="1907" spans="1:12">
      <c r="A1907" s="11" t="s">
        <v>3426</v>
      </c>
      <c r="D1907" s="11" t="s">
        <v>239</v>
      </c>
      <c r="E1907" s="19" t="s">
        <v>3655</v>
      </c>
      <c r="F1907" s="10">
        <v>42036</v>
      </c>
      <c r="G1907" s="10">
        <v>45323</v>
      </c>
      <c r="H1907" s="11">
        <v>10</v>
      </c>
      <c r="I1907" s="20" t="s">
        <v>238</v>
      </c>
      <c r="J1907" s="11" t="s">
        <v>240</v>
      </c>
      <c r="K1907" s="11" t="s">
        <v>4263</v>
      </c>
      <c r="L1907" s="11">
        <v>2</v>
      </c>
    </row>
    <row r="1908" spans="1:12">
      <c r="A1908" s="11" t="s">
        <v>3427</v>
      </c>
      <c r="D1908" s="11" t="s">
        <v>239</v>
      </c>
      <c r="E1908" s="19" t="s">
        <v>3656</v>
      </c>
      <c r="F1908" s="10">
        <v>42036</v>
      </c>
      <c r="G1908" s="10">
        <v>45323</v>
      </c>
      <c r="H1908" s="11">
        <v>10</v>
      </c>
      <c r="I1908" s="20" t="s">
        <v>238</v>
      </c>
      <c r="J1908" s="11" t="s">
        <v>240</v>
      </c>
      <c r="K1908" s="11" t="s">
        <v>4263</v>
      </c>
      <c r="L1908" s="11">
        <v>2</v>
      </c>
    </row>
    <row r="1909" spans="1:12">
      <c r="A1909" s="11" t="s">
        <v>3428</v>
      </c>
      <c r="D1909" s="11" t="s">
        <v>239</v>
      </c>
      <c r="E1909" s="19" t="s">
        <v>3657</v>
      </c>
      <c r="F1909" s="10">
        <v>42036</v>
      </c>
      <c r="G1909" s="10">
        <v>45323</v>
      </c>
      <c r="H1909" s="11">
        <v>10</v>
      </c>
      <c r="I1909" s="20" t="s">
        <v>238</v>
      </c>
      <c r="J1909" s="11" t="s">
        <v>240</v>
      </c>
      <c r="K1909" s="11" t="s">
        <v>4263</v>
      </c>
      <c r="L1909" s="11">
        <v>2</v>
      </c>
    </row>
    <row r="1910" spans="1:12">
      <c r="A1910" s="11" t="s">
        <v>3429</v>
      </c>
      <c r="D1910" s="11" t="s">
        <v>239</v>
      </c>
      <c r="E1910" s="19" t="s">
        <v>3658</v>
      </c>
      <c r="F1910" s="10">
        <v>42036</v>
      </c>
      <c r="G1910" s="10">
        <v>45323</v>
      </c>
      <c r="H1910" s="11">
        <v>10</v>
      </c>
      <c r="I1910" s="20" t="s">
        <v>238</v>
      </c>
      <c r="J1910" s="11" t="s">
        <v>240</v>
      </c>
      <c r="K1910" s="11" t="s">
        <v>4263</v>
      </c>
      <c r="L1910" s="11">
        <v>2</v>
      </c>
    </row>
    <row r="1911" spans="1:12">
      <c r="A1911" s="11" t="s">
        <v>3430</v>
      </c>
      <c r="D1911" s="11" t="s">
        <v>239</v>
      </c>
      <c r="E1911" s="19" t="s">
        <v>3659</v>
      </c>
      <c r="F1911" s="10">
        <v>42036</v>
      </c>
      <c r="G1911" s="10">
        <v>45323</v>
      </c>
      <c r="H1911" s="11">
        <v>10</v>
      </c>
      <c r="I1911" s="20" t="s">
        <v>238</v>
      </c>
      <c r="J1911" s="11" t="s">
        <v>240</v>
      </c>
      <c r="K1911" s="11" t="s">
        <v>4263</v>
      </c>
      <c r="L1911" s="11">
        <v>2</v>
      </c>
    </row>
    <row r="1912" spans="1:12">
      <c r="A1912" s="11" t="s">
        <v>3431</v>
      </c>
      <c r="D1912" s="11" t="s">
        <v>239</v>
      </c>
      <c r="E1912" s="19" t="s">
        <v>3660</v>
      </c>
      <c r="F1912" s="10">
        <v>42036</v>
      </c>
      <c r="G1912" s="10">
        <v>45323</v>
      </c>
      <c r="H1912" s="11">
        <v>10</v>
      </c>
      <c r="I1912" s="20" t="s">
        <v>238</v>
      </c>
      <c r="J1912" s="11" t="s">
        <v>240</v>
      </c>
      <c r="K1912" s="11" t="s">
        <v>4263</v>
      </c>
      <c r="L1912" s="11">
        <v>2</v>
      </c>
    </row>
    <row r="1913" spans="1:12">
      <c r="A1913" s="11" t="s">
        <v>3432</v>
      </c>
      <c r="D1913" s="11" t="s">
        <v>239</v>
      </c>
      <c r="E1913" s="19" t="s">
        <v>3661</v>
      </c>
      <c r="F1913" s="10">
        <v>42036</v>
      </c>
      <c r="G1913" s="10">
        <v>45323</v>
      </c>
      <c r="H1913" s="11">
        <v>10</v>
      </c>
      <c r="I1913" s="20" t="s">
        <v>238</v>
      </c>
      <c r="J1913" s="11" t="s">
        <v>240</v>
      </c>
      <c r="K1913" s="11" t="s">
        <v>4263</v>
      </c>
      <c r="L1913" s="11">
        <v>2</v>
      </c>
    </row>
    <row r="1914" spans="1:12">
      <c r="A1914" s="11" t="s">
        <v>3433</v>
      </c>
      <c r="D1914" s="11" t="s">
        <v>239</v>
      </c>
      <c r="E1914" s="19" t="s">
        <v>3662</v>
      </c>
      <c r="F1914" s="10">
        <v>42036</v>
      </c>
      <c r="G1914" s="10">
        <v>45323</v>
      </c>
      <c r="H1914" s="11">
        <v>10</v>
      </c>
      <c r="I1914" s="20" t="s">
        <v>238</v>
      </c>
      <c r="J1914" s="11" t="s">
        <v>240</v>
      </c>
      <c r="K1914" s="11" t="s">
        <v>4263</v>
      </c>
      <c r="L1914" s="11">
        <v>2</v>
      </c>
    </row>
    <row r="1915" spans="1:12">
      <c r="A1915" s="11" t="s">
        <v>3434</v>
      </c>
      <c r="D1915" s="11" t="s">
        <v>239</v>
      </c>
      <c r="E1915" s="19" t="s">
        <v>3663</v>
      </c>
      <c r="F1915" s="10">
        <v>42036</v>
      </c>
      <c r="G1915" s="10">
        <v>45323</v>
      </c>
      <c r="H1915" s="11">
        <v>10</v>
      </c>
      <c r="I1915" s="20" t="s">
        <v>238</v>
      </c>
      <c r="J1915" s="11" t="s">
        <v>240</v>
      </c>
      <c r="K1915" s="11" t="s">
        <v>4263</v>
      </c>
      <c r="L1915" s="11">
        <v>2</v>
      </c>
    </row>
    <row r="1916" spans="1:12">
      <c r="A1916" s="11" t="s">
        <v>3435</v>
      </c>
      <c r="D1916" s="11" t="s">
        <v>239</v>
      </c>
      <c r="E1916" s="19" t="s">
        <v>3664</v>
      </c>
      <c r="F1916" s="10">
        <v>42036</v>
      </c>
      <c r="G1916" s="10">
        <v>45323</v>
      </c>
      <c r="H1916" s="11">
        <v>10</v>
      </c>
      <c r="I1916" s="20" t="s">
        <v>238</v>
      </c>
      <c r="J1916" s="11" t="s">
        <v>240</v>
      </c>
      <c r="K1916" s="11" t="s">
        <v>4263</v>
      </c>
      <c r="L1916" s="11">
        <v>2</v>
      </c>
    </row>
    <row r="1917" spans="1:12">
      <c r="A1917" s="11" t="s">
        <v>3436</v>
      </c>
      <c r="D1917" s="11" t="s">
        <v>239</v>
      </c>
      <c r="E1917" s="19" t="s">
        <v>3665</v>
      </c>
      <c r="F1917" s="10">
        <v>42036</v>
      </c>
      <c r="G1917" s="10">
        <v>45323</v>
      </c>
      <c r="H1917" s="11">
        <v>10</v>
      </c>
      <c r="I1917" s="20" t="s">
        <v>238</v>
      </c>
      <c r="J1917" s="11" t="s">
        <v>240</v>
      </c>
      <c r="K1917" s="11" t="s">
        <v>4263</v>
      </c>
      <c r="L1917" s="11">
        <v>2</v>
      </c>
    </row>
    <row r="1918" spans="1:12">
      <c r="A1918" s="11" t="s">
        <v>3437</v>
      </c>
      <c r="D1918" s="11" t="s">
        <v>239</v>
      </c>
      <c r="E1918" s="19" t="s">
        <v>3666</v>
      </c>
      <c r="F1918" s="10">
        <v>42036</v>
      </c>
      <c r="G1918" s="10">
        <v>45323</v>
      </c>
      <c r="H1918" s="11">
        <v>10</v>
      </c>
      <c r="I1918" s="20" t="s">
        <v>238</v>
      </c>
      <c r="J1918" s="11" t="s">
        <v>240</v>
      </c>
      <c r="K1918" s="11" t="s">
        <v>4263</v>
      </c>
      <c r="L1918" s="11">
        <v>2</v>
      </c>
    </row>
    <row r="1919" spans="1:12">
      <c r="A1919" s="11" t="s">
        <v>3438</v>
      </c>
      <c r="D1919" s="11" t="s">
        <v>239</v>
      </c>
      <c r="E1919" s="19" t="s">
        <v>3667</v>
      </c>
      <c r="F1919" s="10">
        <v>42036</v>
      </c>
      <c r="G1919" s="10">
        <v>45323</v>
      </c>
      <c r="H1919" s="11">
        <v>10</v>
      </c>
      <c r="I1919" s="20" t="s">
        <v>238</v>
      </c>
      <c r="J1919" s="11" t="s">
        <v>240</v>
      </c>
      <c r="K1919" s="11" t="s">
        <v>4263</v>
      </c>
      <c r="L1919" s="11">
        <v>2</v>
      </c>
    </row>
    <row r="1920" spans="1:12">
      <c r="A1920" s="11" t="s">
        <v>3439</v>
      </c>
      <c r="D1920" s="11" t="s">
        <v>239</v>
      </c>
      <c r="E1920" s="19" t="s">
        <v>3668</v>
      </c>
      <c r="F1920" s="10">
        <v>42036</v>
      </c>
      <c r="G1920" s="10">
        <v>45323</v>
      </c>
      <c r="H1920" s="11">
        <v>10</v>
      </c>
      <c r="I1920" s="20" t="s">
        <v>238</v>
      </c>
      <c r="J1920" s="11" t="s">
        <v>240</v>
      </c>
      <c r="K1920" s="11" t="s">
        <v>4263</v>
      </c>
      <c r="L1920" s="11">
        <v>2</v>
      </c>
    </row>
    <row r="1921" spans="1:12">
      <c r="A1921" s="11" t="s">
        <v>3440</v>
      </c>
      <c r="D1921" s="11" t="s">
        <v>239</v>
      </c>
      <c r="E1921" s="19" t="s">
        <v>3669</v>
      </c>
      <c r="F1921" s="10">
        <v>42036</v>
      </c>
      <c r="G1921" s="10">
        <v>45323</v>
      </c>
      <c r="H1921" s="11">
        <v>10</v>
      </c>
      <c r="I1921" s="20" t="s">
        <v>238</v>
      </c>
      <c r="J1921" s="11" t="s">
        <v>240</v>
      </c>
      <c r="K1921" s="11" t="s">
        <v>4263</v>
      </c>
      <c r="L1921" s="11">
        <v>2</v>
      </c>
    </row>
    <row r="1922" spans="1:12">
      <c r="A1922" s="11" t="s">
        <v>3441</v>
      </c>
      <c r="D1922" s="11" t="s">
        <v>239</v>
      </c>
      <c r="E1922" s="19" t="s">
        <v>3670</v>
      </c>
      <c r="F1922" s="10">
        <v>42036</v>
      </c>
      <c r="G1922" s="10">
        <v>45323</v>
      </c>
      <c r="H1922" s="11">
        <v>10</v>
      </c>
      <c r="I1922" s="20" t="s">
        <v>238</v>
      </c>
      <c r="J1922" s="11" t="s">
        <v>240</v>
      </c>
      <c r="K1922" s="11" t="s">
        <v>4263</v>
      </c>
      <c r="L1922" s="11">
        <v>2</v>
      </c>
    </row>
    <row r="1923" spans="1:12">
      <c r="A1923" s="11" t="s">
        <v>3442</v>
      </c>
      <c r="D1923" s="11" t="s">
        <v>239</v>
      </c>
      <c r="E1923" s="19" t="s">
        <v>3671</v>
      </c>
      <c r="F1923" s="10">
        <v>42036</v>
      </c>
      <c r="G1923" s="10">
        <v>45323</v>
      </c>
      <c r="H1923" s="11">
        <v>10</v>
      </c>
      <c r="I1923" s="20" t="s">
        <v>238</v>
      </c>
      <c r="J1923" s="11" t="s">
        <v>240</v>
      </c>
      <c r="K1923" s="11" t="s">
        <v>4263</v>
      </c>
      <c r="L1923" s="11">
        <v>2</v>
      </c>
    </row>
    <row r="1924" spans="1:12">
      <c r="A1924" s="11" t="s">
        <v>3443</v>
      </c>
      <c r="D1924" s="11" t="s">
        <v>239</v>
      </c>
      <c r="E1924" s="19" t="s">
        <v>3672</v>
      </c>
      <c r="F1924" s="10">
        <v>42036</v>
      </c>
      <c r="G1924" s="10">
        <v>45323</v>
      </c>
      <c r="H1924" s="11">
        <v>10</v>
      </c>
      <c r="I1924" s="20" t="s">
        <v>238</v>
      </c>
      <c r="J1924" s="11" t="s">
        <v>240</v>
      </c>
      <c r="K1924" s="11" t="s">
        <v>4263</v>
      </c>
      <c r="L1924" s="11">
        <v>2</v>
      </c>
    </row>
    <row r="1925" spans="1:12">
      <c r="A1925" s="11" t="s">
        <v>3444</v>
      </c>
      <c r="D1925" s="11" t="s">
        <v>239</v>
      </c>
      <c r="E1925" s="19" t="s">
        <v>3673</v>
      </c>
      <c r="F1925" s="10">
        <v>42036</v>
      </c>
      <c r="G1925" s="10">
        <v>45323</v>
      </c>
      <c r="H1925" s="11">
        <v>10</v>
      </c>
      <c r="I1925" s="20" t="s">
        <v>238</v>
      </c>
      <c r="J1925" s="11" t="s">
        <v>240</v>
      </c>
      <c r="K1925" s="11" t="s">
        <v>4263</v>
      </c>
      <c r="L1925" s="11">
        <v>2</v>
      </c>
    </row>
    <row r="1926" spans="1:12">
      <c r="A1926" s="11" t="s">
        <v>3445</v>
      </c>
      <c r="D1926" s="11" t="s">
        <v>239</v>
      </c>
      <c r="E1926" s="19" t="s">
        <v>3674</v>
      </c>
      <c r="F1926" s="10">
        <v>42036</v>
      </c>
      <c r="G1926" s="10">
        <v>45323</v>
      </c>
      <c r="H1926" s="11">
        <v>10</v>
      </c>
      <c r="I1926" s="20" t="s">
        <v>238</v>
      </c>
      <c r="J1926" s="11" t="s">
        <v>240</v>
      </c>
      <c r="K1926" s="11" t="s">
        <v>4263</v>
      </c>
      <c r="L1926" s="11">
        <v>2</v>
      </c>
    </row>
    <row r="1927" spans="1:12">
      <c r="A1927" s="11" t="s">
        <v>3446</v>
      </c>
      <c r="D1927" s="11" t="s">
        <v>239</v>
      </c>
      <c r="E1927" s="19" t="s">
        <v>3675</v>
      </c>
      <c r="F1927" s="10">
        <v>42036</v>
      </c>
      <c r="G1927" s="10">
        <v>45323</v>
      </c>
      <c r="H1927" s="11">
        <v>10</v>
      </c>
      <c r="I1927" s="20" t="s">
        <v>238</v>
      </c>
      <c r="J1927" s="11" t="s">
        <v>240</v>
      </c>
      <c r="K1927" s="11" t="s">
        <v>4263</v>
      </c>
      <c r="L1927" s="11">
        <v>2</v>
      </c>
    </row>
    <row r="1928" spans="1:12">
      <c r="A1928" s="11" t="s">
        <v>3447</v>
      </c>
      <c r="D1928" s="11" t="s">
        <v>239</v>
      </c>
      <c r="E1928" s="19" t="s">
        <v>3676</v>
      </c>
      <c r="F1928" s="10">
        <v>42036</v>
      </c>
      <c r="G1928" s="10">
        <v>45323</v>
      </c>
      <c r="H1928" s="11">
        <v>10</v>
      </c>
      <c r="I1928" s="20" t="s">
        <v>238</v>
      </c>
      <c r="J1928" s="11" t="s">
        <v>240</v>
      </c>
      <c r="K1928" s="11" t="s">
        <v>4263</v>
      </c>
      <c r="L1928" s="11">
        <v>2</v>
      </c>
    </row>
    <row r="1929" spans="1:12">
      <c r="A1929" s="11" t="s">
        <v>3448</v>
      </c>
      <c r="D1929" s="11" t="s">
        <v>239</v>
      </c>
      <c r="E1929" s="19" t="s">
        <v>3677</v>
      </c>
      <c r="F1929" s="10">
        <v>42036</v>
      </c>
      <c r="G1929" s="10">
        <v>45323</v>
      </c>
      <c r="H1929" s="11">
        <v>10</v>
      </c>
      <c r="I1929" s="20" t="s">
        <v>238</v>
      </c>
      <c r="J1929" s="11" t="s">
        <v>240</v>
      </c>
      <c r="K1929" s="11" t="s">
        <v>4263</v>
      </c>
      <c r="L1929" s="11">
        <v>2</v>
      </c>
    </row>
    <row r="1930" spans="1:12">
      <c r="A1930" s="11" t="s">
        <v>3449</v>
      </c>
      <c r="D1930" s="11" t="s">
        <v>239</v>
      </c>
      <c r="E1930" s="19" t="s">
        <v>3678</v>
      </c>
      <c r="F1930" s="10">
        <v>42036</v>
      </c>
      <c r="G1930" s="10">
        <v>45323</v>
      </c>
      <c r="H1930" s="11">
        <v>10</v>
      </c>
      <c r="I1930" s="20" t="s">
        <v>238</v>
      </c>
      <c r="J1930" s="11" t="s">
        <v>240</v>
      </c>
      <c r="K1930" s="11" t="s">
        <v>4263</v>
      </c>
      <c r="L1930" s="11">
        <v>2</v>
      </c>
    </row>
    <row r="1931" spans="1:12">
      <c r="A1931" s="11" t="s">
        <v>3450</v>
      </c>
      <c r="D1931" s="11" t="s">
        <v>239</v>
      </c>
      <c r="E1931" s="19" t="s">
        <v>3679</v>
      </c>
      <c r="F1931" s="10">
        <v>42036</v>
      </c>
      <c r="G1931" s="10">
        <v>45323</v>
      </c>
      <c r="H1931" s="11">
        <v>10</v>
      </c>
      <c r="I1931" s="20" t="s">
        <v>238</v>
      </c>
      <c r="J1931" s="11" t="s">
        <v>240</v>
      </c>
      <c r="K1931" s="11" t="s">
        <v>4263</v>
      </c>
      <c r="L1931" s="11">
        <v>2</v>
      </c>
    </row>
    <row r="1932" spans="1:12">
      <c r="A1932" s="11" t="s">
        <v>3391</v>
      </c>
      <c r="D1932" s="11" t="s">
        <v>239</v>
      </c>
      <c r="E1932" s="19" t="s">
        <v>3680</v>
      </c>
      <c r="F1932" s="10">
        <v>42036</v>
      </c>
      <c r="G1932" s="10">
        <v>45323</v>
      </c>
      <c r="H1932" s="11">
        <v>10</v>
      </c>
      <c r="I1932" s="20" t="s">
        <v>238</v>
      </c>
      <c r="J1932" s="11" t="s">
        <v>240</v>
      </c>
      <c r="K1932" s="11" t="s">
        <v>4263</v>
      </c>
      <c r="L1932" s="11">
        <v>2</v>
      </c>
    </row>
    <row r="1933" spans="1:12">
      <c r="A1933" s="11" t="s">
        <v>3392</v>
      </c>
      <c r="D1933" s="11" t="s">
        <v>239</v>
      </c>
      <c r="E1933" s="19" t="s">
        <v>3681</v>
      </c>
      <c r="F1933" s="10">
        <v>42036</v>
      </c>
      <c r="G1933" s="10">
        <v>45323</v>
      </c>
      <c r="H1933" s="11">
        <v>10</v>
      </c>
      <c r="I1933" s="20" t="s">
        <v>238</v>
      </c>
      <c r="J1933" s="11" t="s">
        <v>240</v>
      </c>
      <c r="K1933" s="11" t="s">
        <v>4263</v>
      </c>
      <c r="L1933" s="11">
        <v>2</v>
      </c>
    </row>
    <row r="1934" spans="1:12">
      <c r="A1934" s="11" t="s">
        <v>3393</v>
      </c>
      <c r="D1934" s="11" t="s">
        <v>239</v>
      </c>
      <c r="E1934" s="19" t="s">
        <v>3682</v>
      </c>
      <c r="F1934" s="10">
        <v>42036</v>
      </c>
      <c r="G1934" s="10">
        <v>45323</v>
      </c>
      <c r="H1934" s="11">
        <v>10</v>
      </c>
      <c r="I1934" s="20" t="s">
        <v>238</v>
      </c>
      <c r="J1934" s="11" t="s">
        <v>240</v>
      </c>
      <c r="K1934" s="11" t="s">
        <v>4263</v>
      </c>
      <c r="L1934" s="11">
        <v>2</v>
      </c>
    </row>
    <row r="1935" spans="1:12">
      <c r="A1935" s="11" t="s">
        <v>3394</v>
      </c>
      <c r="D1935" s="11" t="s">
        <v>239</v>
      </c>
      <c r="E1935" s="19" t="s">
        <v>3683</v>
      </c>
      <c r="F1935" s="10">
        <v>42036</v>
      </c>
      <c r="G1935" s="10">
        <v>45323</v>
      </c>
      <c r="H1935" s="11">
        <v>10</v>
      </c>
      <c r="I1935" s="20" t="s">
        <v>238</v>
      </c>
      <c r="J1935" s="11" t="s">
        <v>240</v>
      </c>
      <c r="K1935" s="11" t="s">
        <v>4263</v>
      </c>
      <c r="L1935" s="11">
        <v>2</v>
      </c>
    </row>
    <row r="1936" spans="1:12">
      <c r="A1936" s="11" t="s">
        <v>3395</v>
      </c>
      <c r="D1936" s="11" t="s">
        <v>239</v>
      </c>
      <c r="E1936" s="19" t="s">
        <v>3684</v>
      </c>
      <c r="F1936" s="10">
        <v>42036</v>
      </c>
      <c r="G1936" s="10">
        <v>45323</v>
      </c>
      <c r="H1936" s="11">
        <v>10</v>
      </c>
      <c r="I1936" s="20" t="s">
        <v>238</v>
      </c>
      <c r="J1936" s="11" t="s">
        <v>240</v>
      </c>
      <c r="K1936" s="11" t="s">
        <v>4263</v>
      </c>
      <c r="L1936" s="11">
        <v>2</v>
      </c>
    </row>
    <row r="1937" spans="1:12">
      <c r="A1937" s="11" t="s">
        <v>3396</v>
      </c>
      <c r="D1937" s="11" t="s">
        <v>239</v>
      </c>
      <c r="E1937" s="19" t="s">
        <v>3685</v>
      </c>
      <c r="F1937" s="10">
        <v>42036</v>
      </c>
      <c r="G1937" s="10">
        <v>45323</v>
      </c>
      <c r="H1937" s="11">
        <v>10</v>
      </c>
      <c r="I1937" s="20" t="s">
        <v>238</v>
      </c>
      <c r="J1937" s="11" t="s">
        <v>240</v>
      </c>
      <c r="K1937" s="11" t="s">
        <v>4263</v>
      </c>
      <c r="L1937" s="11">
        <v>2</v>
      </c>
    </row>
    <row r="1938" spans="1:12">
      <c r="A1938" s="11" t="s">
        <v>3397</v>
      </c>
      <c r="D1938" s="11" t="s">
        <v>239</v>
      </c>
      <c r="E1938" s="19" t="s">
        <v>3686</v>
      </c>
      <c r="F1938" s="10">
        <v>42036</v>
      </c>
      <c r="G1938" s="10">
        <v>45323</v>
      </c>
      <c r="H1938" s="11">
        <v>10</v>
      </c>
      <c r="I1938" s="20" t="s">
        <v>238</v>
      </c>
      <c r="J1938" s="11" t="s">
        <v>240</v>
      </c>
      <c r="K1938" s="11" t="s">
        <v>4263</v>
      </c>
      <c r="L1938" s="11">
        <v>2</v>
      </c>
    </row>
    <row r="1939" spans="1:12">
      <c r="A1939" s="11" t="s">
        <v>3398</v>
      </c>
      <c r="D1939" s="11" t="s">
        <v>239</v>
      </c>
      <c r="E1939" s="19" t="s">
        <v>3687</v>
      </c>
      <c r="F1939" s="10">
        <v>42036</v>
      </c>
      <c r="G1939" s="10">
        <v>45323</v>
      </c>
      <c r="H1939" s="11">
        <v>10</v>
      </c>
      <c r="I1939" s="20" t="s">
        <v>238</v>
      </c>
      <c r="J1939" s="11" t="s">
        <v>240</v>
      </c>
      <c r="K1939" s="11" t="s">
        <v>4263</v>
      </c>
      <c r="L1939" s="11">
        <v>2</v>
      </c>
    </row>
    <row r="1940" spans="1:12">
      <c r="A1940" s="11" t="s">
        <v>3399</v>
      </c>
      <c r="D1940" s="11" t="s">
        <v>239</v>
      </c>
      <c r="E1940" s="19" t="s">
        <v>3688</v>
      </c>
      <c r="F1940" s="10">
        <v>42036</v>
      </c>
      <c r="G1940" s="10">
        <v>45323</v>
      </c>
      <c r="H1940" s="11">
        <v>10</v>
      </c>
      <c r="I1940" s="20" t="s">
        <v>238</v>
      </c>
      <c r="J1940" s="11" t="s">
        <v>240</v>
      </c>
      <c r="K1940" s="11" t="s">
        <v>4263</v>
      </c>
      <c r="L1940" s="11">
        <v>2</v>
      </c>
    </row>
    <row r="1941" spans="1:12">
      <c r="A1941" s="11" t="s">
        <v>3451</v>
      </c>
      <c r="D1941" s="11" t="s">
        <v>239</v>
      </c>
      <c r="E1941" s="19" t="s">
        <v>3689</v>
      </c>
      <c r="F1941" s="10">
        <v>42036</v>
      </c>
      <c r="G1941" s="10">
        <v>45323</v>
      </c>
      <c r="H1941" s="11">
        <v>10</v>
      </c>
      <c r="I1941" s="20" t="s">
        <v>238</v>
      </c>
      <c r="J1941" s="11" t="s">
        <v>240</v>
      </c>
      <c r="K1941" s="11" t="s">
        <v>4263</v>
      </c>
      <c r="L1941" s="11">
        <v>2</v>
      </c>
    </row>
    <row r="1942" spans="1:12">
      <c r="A1942" s="11" t="s">
        <v>3452</v>
      </c>
      <c r="D1942" s="11" t="s">
        <v>239</v>
      </c>
      <c r="E1942" s="19" t="s">
        <v>3690</v>
      </c>
      <c r="F1942" s="10">
        <v>42036</v>
      </c>
      <c r="G1942" s="10">
        <v>45323</v>
      </c>
      <c r="H1942" s="11">
        <v>10</v>
      </c>
      <c r="I1942" s="20" t="s">
        <v>238</v>
      </c>
      <c r="J1942" s="11" t="s">
        <v>240</v>
      </c>
      <c r="K1942" s="11" t="s">
        <v>4263</v>
      </c>
      <c r="L1942" s="11">
        <v>2</v>
      </c>
    </row>
    <row r="1943" spans="1:12">
      <c r="A1943" s="11" t="s">
        <v>3453</v>
      </c>
      <c r="D1943" s="11" t="s">
        <v>239</v>
      </c>
      <c r="E1943" s="19" t="s">
        <v>3691</v>
      </c>
      <c r="F1943" s="10">
        <v>42036</v>
      </c>
      <c r="G1943" s="10">
        <v>45323</v>
      </c>
      <c r="H1943" s="11">
        <v>10</v>
      </c>
      <c r="I1943" s="20" t="s">
        <v>238</v>
      </c>
      <c r="J1943" s="11" t="s">
        <v>240</v>
      </c>
      <c r="K1943" s="11" t="s">
        <v>4263</v>
      </c>
      <c r="L1943" s="11">
        <v>2</v>
      </c>
    </row>
    <row r="1944" spans="1:12">
      <c r="A1944" s="11" t="s">
        <v>3403</v>
      </c>
      <c r="D1944" s="11" t="s">
        <v>239</v>
      </c>
      <c r="E1944" s="19" t="s">
        <v>3692</v>
      </c>
      <c r="F1944" s="10">
        <v>42036</v>
      </c>
      <c r="G1944" s="10">
        <v>45323</v>
      </c>
      <c r="H1944" s="11">
        <v>10</v>
      </c>
      <c r="I1944" s="20" t="s">
        <v>238</v>
      </c>
      <c r="J1944" s="11" t="s">
        <v>240</v>
      </c>
      <c r="K1944" s="11" t="s">
        <v>4263</v>
      </c>
      <c r="L1944" s="11">
        <v>2</v>
      </c>
    </row>
    <row r="1945" spans="1:12">
      <c r="A1945" s="11" t="s">
        <v>3404</v>
      </c>
      <c r="D1945" s="11" t="s">
        <v>239</v>
      </c>
      <c r="E1945" s="19" t="s">
        <v>3693</v>
      </c>
      <c r="F1945" s="10">
        <v>42036</v>
      </c>
      <c r="G1945" s="10">
        <v>45323</v>
      </c>
      <c r="H1945" s="11">
        <v>10</v>
      </c>
      <c r="I1945" s="20" t="s">
        <v>238</v>
      </c>
      <c r="J1945" s="11" t="s">
        <v>240</v>
      </c>
      <c r="K1945" s="11" t="s">
        <v>4263</v>
      </c>
      <c r="L1945" s="11">
        <v>2</v>
      </c>
    </row>
    <row r="1946" spans="1:12">
      <c r="A1946" s="11" t="s">
        <v>3405</v>
      </c>
      <c r="D1946" s="11" t="s">
        <v>239</v>
      </c>
      <c r="E1946" s="19" t="s">
        <v>3694</v>
      </c>
      <c r="F1946" s="10">
        <v>42036</v>
      </c>
      <c r="G1946" s="10">
        <v>45323</v>
      </c>
      <c r="H1946" s="11">
        <v>10</v>
      </c>
      <c r="I1946" s="20" t="s">
        <v>238</v>
      </c>
      <c r="J1946" s="11" t="s">
        <v>240</v>
      </c>
      <c r="K1946" s="11" t="s">
        <v>4263</v>
      </c>
      <c r="L1946" s="11">
        <v>2</v>
      </c>
    </row>
    <row r="1947" spans="1:12">
      <c r="A1947" s="11" t="s">
        <v>3406</v>
      </c>
      <c r="D1947" s="11" t="s">
        <v>239</v>
      </c>
      <c r="E1947" s="19" t="s">
        <v>3695</v>
      </c>
      <c r="F1947" s="10">
        <v>42036</v>
      </c>
      <c r="G1947" s="10">
        <v>45323</v>
      </c>
      <c r="H1947" s="11">
        <v>10</v>
      </c>
      <c r="I1947" s="20" t="s">
        <v>238</v>
      </c>
      <c r="J1947" s="11" t="s">
        <v>240</v>
      </c>
      <c r="K1947" s="11" t="s">
        <v>4263</v>
      </c>
      <c r="L1947" s="11">
        <v>2</v>
      </c>
    </row>
    <row r="1948" spans="1:12">
      <c r="A1948" s="11" t="s">
        <v>3407</v>
      </c>
      <c r="D1948" s="11" t="s">
        <v>239</v>
      </c>
      <c r="E1948" s="19" t="s">
        <v>3696</v>
      </c>
      <c r="F1948" s="10">
        <v>42036</v>
      </c>
      <c r="G1948" s="10">
        <v>45323</v>
      </c>
      <c r="H1948" s="11">
        <v>10</v>
      </c>
      <c r="I1948" s="20" t="s">
        <v>238</v>
      </c>
      <c r="J1948" s="11" t="s">
        <v>240</v>
      </c>
      <c r="K1948" s="11" t="s">
        <v>4263</v>
      </c>
      <c r="L1948" s="11">
        <v>2</v>
      </c>
    </row>
    <row r="1949" spans="1:12">
      <c r="A1949" s="11" t="s">
        <v>3408</v>
      </c>
      <c r="D1949" s="11" t="s">
        <v>239</v>
      </c>
      <c r="E1949" s="19" t="s">
        <v>3697</v>
      </c>
      <c r="F1949" s="10">
        <v>42036</v>
      </c>
      <c r="G1949" s="10">
        <v>45323</v>
      </c>
      <c r="H1949" s="11">
        <v>10</v>
      </c>
      <c r="I1949" s="20" t="s">
        <v>238</v>
      </c>
      <c r="J1949" s="11" t="s">
        <v>240</v>
      </c>
      <c r="K1949" s="11" t="s">
        <v>4263</v>
      </c>
      <c r="L1949" s="11">
        <v>2</v>
      </c>
    </row>
    <row r="1950" spans="1:12">
      <c r="A1950" s="11" t="s">
        <v>3409</v>
      </c>
      <c r="D1950" s="11" t="s">
        <v>239</v>
      </c>
      <c r="E1950" s="19" t="s">
        <v>3698</v>
      </c>
      <c r="F1950" s="10">
        <v>42036</v>
      </c>
      <c r="G1950" s="10">
        <v>45323</v>
      </c>
      <c r="H1950" s="11">
        <v>10</v>
      </c>
      <c r="I1950" s="20" t="s">
        <v>238</v>
      </c>
      <c r="J1950" s="11" t="s">
        <v>240</v>
      </c>
      <c r="K1950" s="11" t="s">
        <v>4263</v>
      </c>
      <c r="L1950" s="11">
        <v>2</v>
      </c>
    </row>
    <row r="1951" spans="1:12">
      <c r="A1951" s="11" t="s">
        <v>3410</v>
      </c>
      <c r="D1951" s="11" t="s">
        <v>239</v>
      </c>
      <c r="E1951" s="19" t="s">
        <v>3699</v>
      </c>
      <c r="F1951" s="10">
        <v>42036</v>
      </c>
      <c r="G1951" s="10">
        <v>45323</v>
      </c>
      <c r="H1951" s="11">
        <v>10</v>
      </c>
      <c r="I1951" s="20" t="s">
        <v>238</v>
      </c>
      <c r="J1951" s="11" t="s">
        <v>240</v>
      </c>
      <c r="K1951" s="11" t="s">
        <v>4263</v>
      </c>
      <c r="L1951" s="11">
        <v>2</v>
      </c>
    </row>
    <row r="1952" spans="1:12">
      <c r="A1952" s="11" t="s">
        <v>3411</v>
      </c>
      <c r="D1952" s="11" t="s">
        <v>239</v>
      </c>
      <c r="E1952" s="19" t="s">
        <v>3700</v>
      </c>
      <c r="F1952" s="10">
        <v>42036</v>
      </c>
      <c r="G1952" s="10">
        <v>45323</v>
      </c>
      <c r="H1952" s="11">
        <v>10</v>
      </c>
      <c r="I1952" s="20" t="s">
        <v>238</v>
      </c>
      <c r="J1952" s="11" t="s">
        <v>240</v>
      </c>
      <c r="K1952" s="11" t="s">
        <v>4263</v>
      </c>
      <c r="L1952" s="11">
        <v>2</v>
      </c>
    </row>
    <row r="1953" spans="1:12">
      <c r="A1953" s="11" t="s">
        <v>3412</v>
      </c>
      <c r="D1953" s="11" t="s">
        <v>239</v>
      </c>
      <c r="E1953" s="19" t="s">
        <v>3701</v>
      </c>
      <c r="F1953" s="10">
        <v>42036</v>
      </c>
      <c r="G1953" s="10">
        <v>45323</v>
      </c>
      <c r="H1953" s="11">
        <v>10</v>
      </c>
      <c r="I1953" s="20" t="s">
        <v>238</v>
      </c>
      <c r="J1953" s="11" t="s">
        <v>240</v>
      </c>
      <c r="K1953" s="11" t="s">
        <v>4263</v>
      </c>
      <c r="L1953" s="11">
        <v>2</v>
      </c>
    </row>
    <row r="1954" spans="1:12">
      <c r="A1954" s="11" t="s">
        <v>3413</v>
      </c>
      <c r="D1954" s="11" t="s">
        <v>239</v>
      </c>
      <c r="E1954" s="19" t="s">
        <v>3702</v>
      </c>
      <c r="F1954" s="10">
        <v>42036</v>
      </c>
      <c r="G1954" s="10">
        <v>45323</v>
      </c>
      <c r="H1954" s="11">
        <v>10</v>
      </c>
      <c r="I1954" s="20" t="s">
        <v>238</v>
      </c>
      <c r="J1954" s="11" t="s">
        <v>240</v>
      </c>
      <c r="K1954" s="11" t="s">
        <v>4263</v>
      </c>
      <c r="L1954" s="11">
        <v>2</v>
      </c>
    </row>
    <row r="1955" spans="1:12">
      <c r="A1955" s="11" t="s">
        <v>3414</v>
      </c>
      <c r="D1955" s="11" t="s">
        <v>239</v>
      </c>
      <c r="E1955" s="19" t="s">
        <v>3703</v>
      </c>
      <c r="F1955" s="10">
        <v>42036</v>
      </c>
      <c r="G1955" s="10">
        <v>45323</v>
      </c>
      <c r="H1955" s="11">
        <v>10</v>
      </c>
      <c r="I1955" s="20" t="s">
        <v>238</v>
      </c>
      <c r="J1955" s="11" t="s">
        <v>240</v>
      </c>
      <c r="K1955" s="11" t="s">
        <v>4263</v>
      </c>
      <c r="L1955" s="11">
        <v>2</v>
      </c>
    </row>
    <row r="1956" spans="1:12">
      <c r="A1956" s="11" t="s">
        <v>3454</v>
      </c>
      <c r="D1956" s="11" t="s">
        <v>239</v>
      </c>
      <c r="E1956" s="19" t="s">
        <v>3704</v>
      </c>
      <c r="F1956" s="10">
        <v>42036</v>
      </c>
      <c r="G1956" s="10">
        <v>45323</v>
      </c>
      <c r="H1956" s="11">
        <v>10</v>
      </c>
      <c r="I1956" s="20" t="s">
        <v>238</v>
      </c>
      <c r="J1956" s="11" t="s">
        <v>240</v>
      </c>
      <c r="K1956" s="11" t="s">
        <v>4263</v>
      </c>
      <c r="L1956" s="11">
        <v>2</v>
      </c>
    </row>
    <row r="1957" spans="1:12">
      <c r="A1957" s="11" t="s">
        <v>3455</v>
      </c>
      <c r="D1957" s="11" t="s">
        <v>239</v>
      </c>
      <c r="E1957" s="19" t="s">
        <v>3705</v>
      </c>
      <c r="F1957" s="10">
        <v>42036</v>
      </c>
      <c r="G1957" s="10">
        <v>45323</v>
      </c>
      <c r="H1957" s="11">
        <v>10</v>
      </c>
      <c r="I1957" s="20" t="s">
        <v>238</v>
      </c>
      <c r="J1957" s="11" t="s">
        <v>240</v>
      </c>
      <c r="K1957" s="11" t="s">
        <v>4263</v>
      </c>
      <c r="L1957" s="11">
        <v>2</v>
      </c>
    </row>
    <row r="1958" spans="1:12">
      <c r="A1958" s="11" t="s">
        <v>3456</v>
      </c>
      <c r="D1958" s="11" t="s">
        <v>239</v>
      </c>
      <c r="E1958" s="19" t="s">
        <v>3706</v>
      </c>
      <c r="F1958" s="10">
        <v>42036</v>
      </c>
      <c r="G1958" s="10">
        <v>45323</v>
      </c>
      <c r="H1958" s="11">
        <v>10</v>
      </c>
      <c r="I1958" s="20" t="s">
        <v>238</v>
      </c>
      <c r="J1958" s="11" t="s">
        <v>240</v>
      </c>
      <c r="K1958" s="11" t="s">
        <v>4263</v>
      </c>
      <c r="L1958" s="11">
        <v>2</v>
      </c>
    </row>
    <row r="1959" spans="1:12">
      <c r="A1959" s="11" t="s">
        <v>3457</v>
      </c>
      <c r="D1959" s="11" t="s">
        <v>239</v>
      </c>
      <c r="E1959" s="19" t="s">
        <v>3707</v>
      </c>
      <c r="F1959" s="10">
        <v>42036</v>
      </c>
      <c r="G1959" s="10">
        <v>45323</v>
      </c>
      <c r="H1959" s="11">
        <v>10</v>
      </c>
      <c r="I1959" s="20" t="s">
        <v>238</v>
      </c>
      <c r="J1959" s="11" t="s">
        <v>240</v>
      </c>
      <c r="K1959" s="11" t="s">
        <v>4263</v>
      </c>
      <c r="L1959" s="11">
        <v>2</v>
      </c>
    </row>
    <row r="1960" spans="1:12">
      <c r="A1960" s="11" t="s">
        <v>3458</v>
      </c>
      <c r="D1960" s="11" t="s">
        <v>239</v>
      </c>
      <c r="E1960" s="19" t="s">
        <v>3708</v>
      </c>
      <c r="F1960" s="10">
        <v>42036</v>
      </c>
      <c r="G1960" s="10">
        <v>45323</v>
      </c>
      <c r="H1960" s="11">
        <v>10</v>
      </c>
      <c r="I1960" s="20" t="s">
        <v>238</v>
      </c>
      <c r="J1960" s="11" t="s">
        <v>240</v>
      </c>
      <c r="K1960" s="11" t="s">
        <v>4263</v>
      </c>
      <c r="L1960" s="11">
        <v>2</v>
      </c>
    </row>
    <row r="1961" spans="1:12">
      <c r="A1961" s="11" t="s">
        <v>3459</v>
      </c>
      <c r="D1961" s="11" t="s">
        <v>239</v>
      </c>
      <c r="E1961" s="19" t="s">
        <v>3709</v>
      </c>
      <c r="F1961" s="10">
        <v>42036</v>
      </c>
      <c r="G1961" s="10">
        <v>45323</v>
      </c>
      <c r="H1961" s="11">
        <v>10</v>
      </c>
      <c r="I1961" s="20" t="s">
        <v>238</v>
      </c>
      <c r="J1961" s="11" t="s">
        <v>240</v>
      </c>
      <c r="K1961" s="11" t="s">
        <v>4263</v>
      </c>
      <c r="L1961" s="11">
        <v>2</v>
      </c>
    </row>
    <row r="1962" spans="1:12">
      <c r="A1962" s="11" t="s">
        <v>3460</v>
      </c>
      <c r="D1962" s="11" t="s">
        <v>239</v>
      </c>
      <c r="E1962" s="19" t="s">
        <v>3710</v>
      </c>
      <c r="F1962" s="10">
        <v>42036</v>
      </c>
      <c r="G1962" s="10">
        <v>45323</v>
      </c>
      <c r="H1962" s="11">
        <v>10</v>
      </c>
      <c r="I1962" s="20" t="s">
        <v>238</v>
      </c>
      <c r="J1962" s="11" t="s">
        <v>240</v>
      </c>
      <c r="K1962" s="11" t="s">
        <v>4263</v>
      </c>
      <c r="L1962" s="11">
        <v>2</v>
      </c>
    </row>
    <row r="1963" spans="1:12">
      <c r="A1963" s="11" t="s">
        <v>3461</v>
      </c>
      <c r="D1963" s="11" t="s">
        <v>239</v>
      </c>
      <c r="E1963" s="19" t="s">
        <v>3711</v>
      </c>
      <c r="F1963" s="10">
        <v>42036</v>
      </c>
      <c r="G1963" s="10">
        <v>45323</v>
      </c>
      <c r="H1963" s="11">
        <v>10</v>
      </c>
      <c r="I1963" s="20" t="s">
        <v>238</v>
      </c>
      <c r="J1963" s="11" t="s">
        <v>240</v>
      </c>
      <c r="K1963" s="11" t="s">
        <v>4263</v>
      </c>
      <c r="L1963" s="11">
        <v>2</v>
      </c>
    </row>
    <row r="1964" spans="1:12">
      <c r="A1964" s="11" t="s">
        <v>3462</v>
      </c>
      <c r="D1964" s="11" t="s">
        <v>239</v>
      </c>
      <c r="E1964" s="19" t="s">
        <v>3712</v>
      </c>
      <c r="F1964" s="10">
        <v>42036</v>
      </c>
      <c r="G1964" s="10">
        <v>45323</v>
      </c>
      <c r="H1964" s="11">
        <v>10</v>
      </c>
      <c r="I1964" s="20" t="s">
        <v>238</v>
      </c>
      <c r="J1964" s="11" t="s">
        <v>240</v>
      </c>
      <c r="K1964" s="11" t="s">
        <v>4263</v>
      </c>
      <c r="L1964" s="11">
        <v>2</v>
      </c>
    </row>
    <row r="1965" spans="1:12">
      <c r="A1965" s="11" t="s">
        <v>3463</v>
      </c>
      <c r="D1965" s="11" t="s">
        <v>239</v>
      </c>
      <c r="E1965" s="19" t="s">
        <v>3713</v>
      </c>
      <c r="F1965" s="10">
        <v>42036</v>
      </c>
      <c r="G1965" s="10">
        <v>45323</v>
      </c>
      <c r="H1965" s="11">
        <v>10</v>
      </c>
      <c r="I1965" s="20" t="s">
        <v>238</v>
      </c>
      <c r="J1965" s="11" t="s">
        <v>240</v>
      </c>
      <c r="K1965" s="11" t="s">
        <v>4263</v>
      </c>
      <c r="L1965" s="11">
        <v>2</v>
      </c>
    </row>
    <row r="1966" spans="1:12">
      <c r="A1966" s="11" t="s">
        <v>3464</v>
      </c>
      <c r="D1966" s="11" t="s">
        <v>239</v>
      </c>
      <c r="E1966" s="19" t="s">
        <v>3714</v>
      </c>
      <c r="F1966" s="10">
        <v>42036</v>
      </c>
      <c r="G1966" s="10">
        <v>45323</v>
      </c>
      <c r="H1966" s="11">
        <v>10</v>
      </c>
      <c r="I1966" s="20" t="s">
        <v>238</v>
      </c>
      <c r="J1966" s="11" t="s">
        <v>240</v>
      </c>
      <c r="K1966" s="11" t="s">
        <v>4263</v>
      </c>
      <c r="L1966" s="11">
        <v>2</v>
      </c>
    </row>
    <row r="1967" spans="1:12">
      <c r="A1967" s="11" t="s">
        <v>3465</v>
      </c>
      <c r="D1967" s="11" t="s">
        <v>239</v>
      </c>
      <c r="E1967" s="19" t="s">
        <v>3715</v>
      </c>
      <c r="F1967" s="10">
        <v>42036</v>
      </c>
      <c r="G1967" s="10">
        <v>45323</v>
      </c>
      <c r="H1967" s="11">
        <v>10</v>
      </c>
      <c r="I1967" s="20" t="s">
        <v>238</v>
      </c>
      <c r="J1967" s="11" t="s">
        <v>240</v>
      </c>
      <c r="K1967" s="11" t="s">
        <v>4263</v>
      </c>
      <c r="L1967" s="11">
        <v>2</v>
      </c>
    </row>
    <row r="1968" spans="1:12">
      <c r="A1968" s="11" t="s">
        <v>3466</v>
      </c>
      <c r="D1968" s="11" t="s">
        <v>239</v>
      </c>
      <c r="E1968" s="19" t="s">
        <v>3716</v>
      </c>
      <c r="F1968" s="10">
        <v>42036</v>
      </c>
      <c r="G1968" s="10">
        <v>45323</v>
      </c>
      <c r="H1968" s="11">
        <v>10</v>
      </c>
      <c r="I1968" s="20" t="s">
        <v>238</v>
      </c>
      <c r="J1968" s="11" t="s">
        <v>240</v>
      </c>
      <c r="K1968" s="11" t="s">
        <v>4263</v>
      </c>
      <c r="L1968" s="11">
        <v>2</v>
      </c>
    </row>
    <row r="1969" spans="1:12">
      <c r="A1969" s="11" t="s">
        <v>3467</v>
      </c>
      <c r="D1969" s="11" t="s">
        <v>239</v>
      </c>
      <c r="E1969" s="19" t="s">
        <v>3717</v>
      </c>
      <c r="F1969" s="10">
        <v>42036</v>
      </c>
      <c r="G1969" s="10">
        <v>45323</v>
      </c>
      <c r="H1969" s="11">
        <v>10</v>
      </c>
      <c r="I1969" s="20" t="s">
        <v>238</v>
      </c>
      <c r="J1969" s="11" t="s">
        <v>240</v>
      </c>
      <c r="K1969" s="11" t="s">
        <v>4263</v>
      </c>
      <c r="L1969" s="11">
        <v>2</v>
      </c>
    </row>
    <row r="1970" spans="1:12">
      <c r="A1970" s="11" t="s">
        <v>3468</v>
      </c>
      <c r="D1970" s="11" t="s">
        <v>239</v>
      </c>
      <c r="E1970" s="19" t="s">
        <v>3718</v>
      </c>
      <c r="F1970" s="10">
        <v>42036</v>
      </c>
      <c r="G1970" s="10">
        <v>45323</v>
      </c>
      <c r="H1970" s="11">
        <v>10</v>
      </c>
      <c r="I1970" s="20" t="s">
        <v>238</v>
      </c>
      <c r="J1970" s="11" t="s">
        <v>240</v>
      </c>
      <c r="K1970" s="11" t="s">
        <v>4263</v>
      </c>
      <c r="L1970" s="11">
        <v>2</v>
      </c>
    </row>
    <row r="1971" spans="1:12">
      <c r="A1971" s="11" t="s">
        <v>3469</v>
      </c>
      <c r="D1971" s="11" t="s">
        <v>239</v>
      </c>
      <c r="E1971" s="19" t="s">
        <v>3719</v>
      </c>
      <c r="F1971" s="10">
        <v>42036</v>
      </c>
      <c r="G1971" s="10">
        <v>45323</v>
      </c>
      <c r="H1971" s="11">
        <v>10</v>
      </c>
      <c r="I1971" s="20" t="s">
        <v>238</v>
      </c>
      <c r="J1971" s="11" t="s">
        <v>240</v>
      </c>
      <c r="K1971" s="11" t="s">
        <v>4263</v>
      </c>
      <c r="L1971" s="11">
        <v>2</v>
      </c>
    </row>
    <row r="1972" spans="1:12">
      <c r="A1972" s="11" t="s">
        <v>3470</v>
      </c>
      <c r="D1972" s="11" t="s">
        <v>239</v>
      </c>
      <c r="E1972" s="19" t="s">
        <v>3720</v>
      </c>
      <c r="F1972" s="10">
        <v>42036</v>
      </c>
      <c r="G1972" s="10">
        <v>45323</v>
      </c>
      <c r="H1972" s="11">
        <v>10</v>
      </c>
      <c r="I1972" s="20" t="s">
        <v>238</v>
      </c>
      <c r="J1972" s="11" t="s">
        <v>240</v>
      </c>
      <c r="K1972" s="11" t="s">
        <v>4263</v>
      </c>
      <c r="L1972" s="11">
        <v>2</v>
      </c>
    </row>
    <row r="1973" spans="1:12">
      <c r="A1973" s="11" t="s">
        <v>3471</v>
      </c>
      <c r="D1973" s="11" t="s">
        <v>239</v>
      </c>
      <c r="E1973" s="19" t="s">
        <v>3721</v>
      </c>
      <c r="F1973" s="10">
        <v>42036</v>
      </c>
      <c r="G1973" s="10">
        <v>45323</v>
      </c>
      <c r="H1973" s="11">
        <v>10</v>
      </c>
      <c r="I1973" s="20" t="s">
        <v>238</v>
      </c>
      <c r="J1973" s="11" t="s">
        <v>240</v>
      </c>
      <c r="K1973" s="11" t="s">
        <v>4263</v>
      </c>
      <c r="L1973" s="11">
        <v>2</v>
      </c>
    </row>
    <row r="1974" spans="1:12">
      <c r="A1974" s="11" t="s">
        <v>3472</v>
      </c>
      <c r="D1974" s="11" t="s">
        <v>239</v>
      </c>
      <c r="E1974" s="19" t="s">
        <v>3722</v>
      </c>
      <c r="F1974" s="10">
        <v>42036</v>
      </c>
      <c r="G1974" s="10">
        <v>45323</v>
      </c>
      <c r="H1974" s="11">
        <v>10</v>
      </c>
      <c r="I1974" s="20" t="s">
        <v>238</v>
      </c>
      <c r="J1974" s="11" t="s">
        <v>240</v>
      </c>
      <c r="K1974" s="11" t="s">
        <v>4263</v>
      </c>
      <c r="L1974" s="11">
        <v>2</v>
      </c>
    </row>
    <row r="1975" spans="1:12">
      <c r="A1975" s="11" t="s">
        <v>3473</v>
      </c>
      <c r="D1975" s="11" t="s">
        <v>239</v>
      </c>
      <c r="E1975" s="19" t="s">
        <v>3723</v>
      </c>
      <c r="F1975" s="10">
        <v>42036</v>
      </c>
      <c r="G1975" s="10">
        <v>45323</v>
      </c>
      <c r="H1975" s="11">
        <v>10</v>
      </c>
      <c r="I1975" s="20" t="s">
        <v>238</v>
      </c>
      <c r="J1975" s="11" t="s">
        <v>240</v>
      </c>
      <c r="K1975" s="11" t="s">
        <v>4263</v>
      </c>
      <c r="L1975" s="11">
        <v>2</v>
      </c>
    </row>
    <row r="1976" spans="1:12">
      <c r="A1976" s="11" t="s">
        <v>3474</v>
      </c>
      <c r="D1976" s="11" t="s">
        <v>239</v>
      </c>
      <c r="E1976" s="19" t="s">
        <v>3724</v>
      </c>
      <c r="F1976" s="10">
        <v>42036</v>
      </c>
      <c r="G1976" s="10">
        <v>45323</v>
      </c>
      <c r="H1976" s="11">
        <v>10</v>
      </c>
      <c r="I1976" s="20" t="s">
        <v>238</v>
      </c>
      <c r="J1976" s="11" t="s">
        <v>240</v>
      </c>
      <c r="K1976" s="11" t="s">
        <v>4263</v>
      </c>
      <c r="L1976" s="11">
        <v>2</v>
      </c>
    </row>
    <row r="1977" spans="1:12">
      <c r="A1977" s="11" t="s">
        <v>3475</v>
      </c>
      <c r="D1977" s="11" t="s">
        <v>239</v>
      </c>
      <c r="E1977" s="19" t="s">
        <v>3725</v>
      </c>
      <c r="F1977" s="10">
        <v>42036</v>
      </c>
      <c r="G1977" s="10">
        <v>45323</v>
      </c>
      <c r="H1977" s="11">
        <v>10</v>
      </c>
      <c r="I1977" s="20" t="s">
        <v>238</v>
      </c>
      <c r="J1977" s="11" t="s">
        <v>240</v>
      </c>
      <c r="K1977" s="11" t="s">
        <v>4263</v>
      </c>
      <c r="L1977" s="11">
        <v>2</v>
      </c>
    </row>
    <row r="1978" spans="1:12">
      <c r="A1978" s="11" t="s">
        <v>3476</v>
      </c>
      <c r="D1978" s="11" t="s">
        <v>239</v>
      </c>
      <c r="E1978" s="19" t="s">
        <v>3726</v>
      </c>
      <c r="F1978" s="10">
        <v>42036</v>
      </c>
      <c r="G1978" s="10">
        <v>45323</v>
      </c>
      <c r="H1978" s="11">
        <v>10</v>
      </c>
      <c r="I1978" s="20" t="s">
        <v>238</v>
      </c>
      <c r="J1978" s="11" t="s">
        <v>240</v>
      </c>
      <c r="K1978" s="11" t="s">
        <v>4263</v>
      </c>
      <c r="L1978" s="11">
        <v>2</v>
      </c>
    </row>
    <row r="1979" spans="1:12">
      <c r="A1979" s="11" t="s">
        <v>3477</v>
      </c>
      <c r="D1979" s="11" t="s">
        <v>239</v>
      </c>
      <c r="E1979" s="19" t="s">
        <v>3727</v>
      </c>
      <c r="F1979" s="10">
        <v>42036</v>
      </c>
      <c r="G1979" s="10">
        <v>45323</v>
      </c>
      <c r="H1979" s="11">
        <v>10</v>
      </c>
      <c r="I1979" s="20" t="s">
        <v>238</v>
      </c>
      <c r="J1979" s="11" t="s">
        <v>240</v>
      </c>
      <c r="K1979" s="11" t="s">
        <v>4263</v>
      </c>
      <c r="L1979" s="11">
        <v>2</v>
      </c>
    </row>
    <row r="1980" spans="1:12">
      <c r="A1980" s="11" t="s">
        <v>3478</v>
      </c>
      <c r="D1980" s="11" t="s">
        <v>239</v>
      </c>
      <c r="E1980" s="19" t="s">
        <v>3728</v>
      </c>
      <c r="F1980" s="10">
        <v>42036</v>
      </c>
      <c r="G1980" s="10">
        <v>45323</v>
      </c>
      <c r="H1980" s="11">
        <v>10</v>
      </c>
      <c r="I1980" s="20" t="s">
        <v>238</v>
      </c>
      <c r="J1980" s="11" t="s">
        <v>240</v>
      </c>
      <c r="K1980" s="11" t="s">
        <v>4263</v>
      </c>
      <c r="L1980" s="11">
        <v>2</v>
      </c>
    </row>
    <row r="1981" spans="1:12">
      <c r="A1981" s="11" t="s">
        <v>3479</v>
      </c>
      <c r="D1981" s="11" t="s">
        <v>239</v>
      </c>
      <c r="E1981" s="19" t="s">
        <v>3729</v>
      </c>
      <c r="F1981" s="10">
        <v>42036</v>
      </c>
      <c r="G1981" s="10">
        <v>45323</v>
      </c>
      <c r="H1981" s="11">
        <v>10</v>
      </c>
      <c r="I1981" s="20" t="s">
        <v>238</v>
      </c>
      <c r="J1981" s="11" t="s">
        <v>240</v>
      </c>
      <c r="K1981" s="11" t="s">
        <v>4263</v>
      </c>
      <c r="L1981" s="11">
        <v>2</v>
      </c>
    </row>
    <row r="1982" spans="1:12">
      <c r="A1982" s="11" t="s">
        <v>3480</v>
      </c>
      <c r="D1982" s="11" t="s">
        <v>239</v>
      </c>
      <c r="E1982" s="19" t="s">
        <v>3730</v>
      </c>
      <c r="F1982" s="10">
        <v>42036</v>
      </c>
      <c r="G1982" s="10">
        <v>45323</v>
      </c>
      <c r="H1982" s="11">
        <v>10</v>
      </c>
      <c r="I1982" s="20" t="s">
        <v>238</v>
      </c>
      <c r="J1982" s="11" t="s">
        <v>240</v>
      </c>
      <c r="K1982" s="11" t="s">
        <v>4263</v>
      </c>
      <c r="L1982" s="11">
        <v>2</v>
      </c>
    </row>
    <row r="1983" spans="1:12">
      <c r="A1983" s="11" t="s">
        <v>3481</v>
      </c>
      <c r="D1983" s="11" t="s">
        <v>239</v>
      </c>
      <c r="E1983" s="19" t="s">
        <v>3731</v>
      </c>
      <c r="F1983" s="10">
        <v>42036</v>
      </c>
      <c r="G1983" s="10">
        <v>45323</v>
      </c>
      <c r="H1983" s="11">
        <v>10</v>
      </c>
      <c r="I1983" s="20" t="s">
        <v>238</v>
      </c>
      <c r="J1983" s="11" t="s">
        <v>240</v>
      </c>
      <c r="K1983" s="11" t="s">
        <v>4263</v>
      </c>
      <c r="L1983" s="11">
        <v>2</v>
      </c>
    </row>
    <row r="1984" spans="1:12">
      <c r="A1984" s="11" t="s">
        <v>3482</v>
      </c>
      <c r="D1984" s="11" t="s">
        <v>239</v>
      </c>
      <c r="E1984" s="19" t="s">
        <v>3732</v>
      </c>
      <c r="F1984" s="10">
        <v>42036</v>
      </c>
      <c r="G1984" s="10">
        <v>45323</v>
      </c>
      <c r="H1984" s="11">
        <v>10</v>
      </c>
      <c r="I1984" s="20" t="s">
        <v>238</v>
      </c>
      <c r="J1984" s="11" t="s">
        <v>240</v>
      </c>
      <c r="K1984" s="11" t="s">
        <v>4263</v>
      </c>
      <c r="L1984" s="11">
        <v>2</v>
      </c>
    </row>
    <row r="1985" spans="1:12">
      <c r="A1985" s="11" t="s">
        <v>3483</v>
      </c>
      <c r="D1985" s="11" t="s">
        <v>239</v>
      </c>
      <c r="E1985" s="19" t="s">
        <v>3733</v>
      </c>
      <c r="F1985" s="10">
        <v>42036</v>
      </c>
      <c r="G1985" s="10">
        <v>45323</v>
      </c>
      <c r="H1985" s="11">
        <v>10</v>
      </c>
      <c r="I1985" s="20" t="s">
        <v>238</v>
      </c>
      <c r="J1985" s="11" t="s">
        <v>240</v>
      </c>
      <c r="K1985" s="11" t="s">
        <v>4263</v>
      </c>
      <c r="L1985" s="11">
        <v>2</v>
      </c>
    </row>
    <row r="1986" spans="1:12">
      <c r="A1986" s="11" t="s">
        <v>3484</v>
      </c>
      <c r="D1986" s="11" t="s">
        <v>239</v>
      </c>
      <c r="E1986" s="19" t="s">
        <v>3734</v>
      </c>
      <c r="F1986" s="10">
        <v>42036</v>
      </c>
      <c r="G1986" s="10">
        <v>45323</v>
      </c>
      <c r="H1986" s="11">
        <v>10</v>
      </c>
      <c r="I1986" s="20" t="s">
        <v>238</v>
      </c>
      <c r="J1986" s="11" t="s">
        <v>240</v>
      </c>
      <c r="K1986" s="11" t="s">
        <v>4263</v>
      </c>
      <c r="L1986" s="11">
        <v>2</v>
      </c>
    </row>
    <row r="1987" spans="1:12">
      <c r="A1987" s="11" t="s">
        <v>3485</v>
      </c>
      <c r="D1987" s="11" t="s">
        <v>239</v>
      </c>
      <c r="E1987" s="19" t="s">
        <v>3735</v>
      </c>
      <c r="F1987" s="10">
        <v>42036</v>
      </c>
      <c r="G1987" s="10">
        <v>45323</v>
      </c>
      <c r="H1987" s="11">
        <v>10</v>
      </c>
      <c r="I1987" s="20" t="s">
        <v>238</v>
      </c>
      <c r="J1987" s="11" t="s">
        <v>240</v>
      </c>
      <c r="K1987" s="11" t="s">
        <v>4263</v>
      </c>
      <c r="L1987" s="11">
        <v>2</v>
      </c>
    </row>
    <row r="1988" spans="1:12">
      <c r="A1988" s="11" t="s">
        <v>3486</v>
      </c>
      <c r="D1988" s="11" t="s">
        <v>239</v>
      </c>
      <c r="E1988" s="19" t="s">
        <v>3736</v>
      </c>
      <c r="F1988" s="10">
        <v>42036</v>
      </c>
      <c r="G1988" s="10">
        <v>45323</v>
      </c>
      <c r="H1988" s="11">
        <v>10</v>
      </c>
      <c r="I1988" s="20" t="s">
        <v>238</v>
      </c>
      <c r="J1988" s="11" t="s">
        <v>240</v>
      </c>
      <c r="K1988" s="11" t="s">
        <v>4263</v>
      </c>
      <c r="L1988" s="11">
        <v>2</v>
      </c>
    </row>
    <row r="1989" spans="1:12">
      <c r="A1989" s="11" t="s">
        <v>3487</v>
      </c>
      <c r="D1989" s="11" t="s">
        <v>239</v>
      </c>
      <c r="E1989" s="19" t="s">
        <v>3737</v>
      </c>
      <c r="F1989" s="10">
        <v>42036</v>
      </c>
      <c r="G1989" s="10">
        <v>45323</v>
      </c>
      <c r="H1989" s="11">
        <v>10</v>
      </c>
      <c r="I1989" s="20" t="s">
        <v>238</v>
      </c>
      <c r="J1989" s="11" t="s">
        <v>240</v>
      </c>
      <c r="K1989" s="11" t="s">
        <v>4263</v>
      </c>
      <c r="L1989" s="11">
        <v>2</v>
      </c>
    </row>
    <row r="1990" spans="1:12">
      <c r="A1990" s="11" t="s">
        <v>3488</v>
      </c>
      <c r="D1990" s="11" t="s">
        <v>239</v>
      </c>
      <c r="E1990" s="19" t="s">
        <v>3738</v>
      </c>
      <c r="F1990" s="10">
        <v>42036</v>
      </c>
      <c r="G1990" s="10">
        <v>45323</v>
      </c>
      <c r="H1990" s="11">
        <v>10</v>
      </c>
      <c r="I1990" s="20" t="s">
        <v>238</v>
      </c>
      <c r="J1990" s="11" t="s">
        <v>240</v>
      </c>
      <c r="K1990" s="11" t="s">
        <v>4263</v>
      </c>
      <c r="L1990" s="11">
        <v>2</v>
      </c>
    </row>
    <row r="1991" spans="1:12">
      <c r="A1991" s="11" t="s">
        <v>3489</v>
      </c>
      <c r="D1991" s="11" t="s">
        <v>239</v>
      </c>
      <c r="E1991" s="19" t="s">
        <v>3739</v>
      </c>
      <c r="F1991" s="10">
        <v>42036</v>
      </c>
      <c r="G1991" s="10">
        <v>45323</v>
      </c>
      <c r="H1991" s="11">
        <v>10</v>
      </c>
      <c r="I1991" s="20" t="s">
        <v>238</v>
      </c>
      <c r="J1991" s="11" t="s">
        <v>240</v>
      </c>
      <c r="K1991" s="11" t="s">
        <v>4263</v>
      </c>
      <c r="L1991" s="11">
        <v>2</v>
      </c>
    </row>
    <row r="1992" spans="1:12">
      <c r="A1992" s="11" t="s">
        <v>3490</v>
      </c>
      <c r="D1992" s="11" t="s">
        <v>239</v>
      </c>
      <c r="E1992" s="19" t="s">
        <v>3740</v>
      </c>
      <c r="F1992" s="10">
        <v>42036</v>
      </c>
      <c r="G1992" s="10">
        <v>45323</v>
      </c>
      <c r="H1992" s="11">
        <v>10</v>
      </c>
      <c r="I1992" s="20" t="s">
        <v>238</v>
      </c>
      <c r="J1992" s="11" t="s">
        <v>240</v>
      </c>
      <c r="K1992" s="11" t="s">
        <v>4263</v>
      </c>
      <c r="L1992" s="11">
        <v>2</v>
      </c>
    </row>
    <row r="1993" spans="1:12">
      <c r="A1993" s="11" t="s">
        <v>3491</v>
      </c>
      <c r="D1993" s="11" t="s">
        <v>239</v>
      </c>
      <c r="E1993" s="19" t="s">
        <v>3741</v>
      </c>
      <c r="F1993" s="10">
        <v>42036</v>
      </c>
      <c r="G1993" s="10">
        <v>45323</v>
      </c>
      <c r="H1993" s="11">
        <v>10</v>
      </c>
      <c r="I1993" s="20" t="s">
        <v>238</v>
      </c>
      <c r="J1993" s="11" t="s">
        <v>240</v>
      </c>
      <c r="K1993" s="11" t="s">
        <v>4263</v>
      </c>
      <c r="L1993" s="11">
        <v>2</v>
      </c>
    </row>
    <row r="1994" spans="1:12">
      <c r="A1994" s="11" t="s">
        <v>3492</v>
      </c>
      <c r="D1994" s="11" t="s">
        <v>239</v>
      </c>
      <c r="E1994" s="19" t="s">
        <v>3742</v>
      </c>
      <c r="F1994" s="10">
        <v>42036</v>
      </c>
      <c r="G1994" s="10">
        <v>45323</v>
      </c>
      <c r="H1994" s="11">
        <v>10</v>
      </c>
      <c r="I1994" s="20" t="s">
        <v>238</v>
      </c>
      <c r="J1994" s="11" t="s">
        <v>240</v>
      </c>
      <c r="K1994" s="11" t="s">
        <v>4263</v>
      </c>
      <c r="L1994" s="11">
        <v>2</v>
      </c>
    </row>
    <row r="1995" spans="1:12">
      <c r="A1995" s="11" t="s">
        <v>3493</v>
      </c>
      <c r="D1995" s="11" t="s">
        <v>239</v>
      </c>
      <c r="E1995" s="19" t="s">
        <v>3743</v>
      </c>
      <c r="F1995" s="10">
        <v>42036</v>
      </c>
      <c r="G1995" s="10">
        <v>45323</v>
      </c>
      <c r="H1995" s="11">
        <v>10</v>
      </c>
      <c r="I1995" s="20" t="s">
        <v>238</v>
      </c>
      <c r="J1995" s="11" t="s">
        <v>240</v>
      </c>
      <c r="K1995" s="11" t="s">
        <v>4263</v>
      </c>
      <c r="L1995" s="11">
        <v>2</v>
      </c>
    </row>
    <row r="1996" spans="1:12">
      <c r="A1996" s="11" t="s">
        <v>3494</v>
      </c>
      <c r="D1996" s="11" t="s">
        <v>239</v>
      </c>
      <c r="E1996" s="19" t="s">
        <v>3744</v>
      </c>
      <c r="F1996" s="10">
        <v>42036</v>
      </c>
      <c r="G1996" s="10">
        <v>45323</v>
      </c>
      <c r="H1996" s="11">
        <v>10</v>
      </c>
      <c r="I1996" s="20" t="s">
        <v>238</v>
      </c>
      <c r="J1996" s="11" t="s">
        <v>240</v>
      </c>
      <c r="K1996" s="11" t="s">
        <v>4263</v>
      </c>
      <c r="L1996" s="11">
        <v>2</v>
      </c>
    </row>
    <row r="1997" spans="1:12">
      <c r="A1997" s="11" t="s">
        <v>3495</v>
      </c>
      <c r="D1997" s="11" t="s">
        <v>239</v>
      </c>
      <c r="E1997" s="19" t="s">
        <v>3745</v>
      </c>
      <c r="F1997" s="10">
        <v>42036</v>
      </c>
      <c r="G1997" s="10">
        <v>45323</v>
      </c>
      <c r="H1997" s="11">
        <v>10</v>
      </c>
      <c r="I1997" s="20" t="s">
        <v>238</v>
      </c>
      <c r="J1997" s="11" t="s">
        <v>240</v>
      </c>
      <c r="K1997" s="11" t="s">
        <v>4263</v>
      </c>
      <c r="L1997" s="11">
        <v>2</v>
      </c>
    </row>
    <row r="1998" spans="1:12">
      <c r="A1998" s="11" t="s">
        <v>3496</v>
      </c>
      <c r="D1998" s="11" t="s">
        <v>239</v>
      </c>
      <c r="E1998" s="19" t="s">
        <v>3746</v>
      </c>
      <c r="F1998" s="10">
        <v>42036</v>
      </c>
      <c r="G1998" s="10">
        <v>45323</v>
      </c>
      <c r="H1998" s="11">
        <v>10</v>
      </c>
      <c r="I1998" s="20" t="s">
        <v>238</v>
      </c>
      <c r="J1998" s="11" t="s">
        <v>240</v>
      </c>
      <c r="K1998" s="11" t="s">
        <v>4263</v>
      </c>
      <c r="L1998" s="11">
        <v>2</v>
      </c>
    </row>
    <row r="1999" spans="1:12">
      <c r="A1999" s="11" t="s">
        <v>3497</v>
      </c>
      <c r="D1999" s="11" t="s">
        <v>239</v>
      </c>
      <c r="E1999" s="19" t="s">
        <v>3747</v>
      </c>
      <c r="F1999" s="10">
        <v>42036</v>
      </c>
      <c r="G1999" s="10">
        <v>45323</v>
      </c>
      <c r="H1999" s="11">
        <v>10</v>
      </c>
      <c r="I1999" s="20" t="s">
        <v>238</v>
      </c>
      <c r="J1999" s="11" t="s">
        <v>240</v>
      </c>
      <c r="K1999" s="11" t="s">
        <v>4263</v>
      </c>
      <c r="L1999" s="11">
        <v>2</v>
      </c>
    </row>
    <row r="2000" spans="1:12">
      <c r="A2000" s="11" t="s">
        <v>3498</v>
      </c>
      <c r="D2000" s="11" t="s">
        <v>239</v>
      </c>
      <c r="E2000" s="19" t="s">
        <v>3748</v>
      </c>
      <c r="F2000" s="10">
        <v>42036</v>
      </c>
      <c r="G2000" s="10">
        <v>45323</v>
      </c>
      <c r="H2000" s="11">
        <v>10</v>
      </c>
      <c r="I2000" s="20" t="s">
        <v>238</v>
      </c>
      <c r="J2000" s="11" t="s">
        <v>240</v>
      </c>
      <c r="K2000" s="11" t="s">
        <v>4263</v>
      </c>
      <c r="L2000" s="11">
        <v>2</v>
      </c>
    </row>
    <row r="2001" spans="1:12">
      <c r="A2001" s="11" t="s">
        <v>3499</v>
      </c>
      <c r="D2001" s="11" t="s">
        <v>239</v>
      </c>
      <c r="E2001" s="19" t="s">
        <v>3749</v>
      </c>
      <c r="F2001" s="10">
        <v>42036</v>
      </c>
      <c r="G2001" s="10">
        <v>45323</v>
      </c>
      <c r="H2001" s="11">
        <v>10</v>
      </c>
      <c r="I2001" s="20" t="s">
        <v>238</v>
      </c>
      <c r="J2001" s="11" t="s">
        <v>240</v>
      </c>
      <c r="K2001" s="11" t="s">
        <v>4263</v>
      </c>
      <c r="L2001" s="11">
        <v>2</v>
      </c>
    </row>
    <row r="2002" spans="1:12">
      <c r="A2002" s="11" t="s">
        <v>3500</v>
      </c>
      <c r="D2002" s="11" t="s">
        <v>239</v>
      </c>
      <c r="E2002" s="19" t="s">
        <v>3750</v>
      </c>
      <c r="F2002" s="10">
        <v>42036</v>
      </c>
      <c r="G2002" s="10">
        <v>45323</v>
      </c>
      <c r="H2002" s="11">
        <v>10</v>
      </c>
      <c r="I2002" s="20" t="s">
        <v>238</v>
      </c>
      <c r="J2002" s="11" t="s">
        <v>240</v>
      </c>
      <c r="K2002" s="11" t="s">
        <v>4263</v>
      </c>
      <c r="L2002" s="11">
        <v>2</v>
      </c>
    </row>
    <row r="2003" spans="1:12">
      <c r="A2003" s="11" t="s">
        <v>3501</v>
      </c>
      <c r="D2003" s="11" t="s">
        <v>239</v>
      </c>
      <c r="E2003" s="19" t="s">
        <v>3751</v>
      </c>
      <c r="F2003" s="10">
        <v>42036</v>
      </c>
      <c r="G2003" s="10">
        <v>45323</v>
      </c>
      <c r="H2003" s="11">
        <v>10</v>
      </c>
      <c r="I2003" s="20" t="s">
        <v>238</v>
      </c>
      <c r="J2003" s="11" t="s">
        <v>240</v>
      </c>
      <c r="K2003" s="11" t="s">
        <v>4263</v>
      </c>
      <c r="L2003" s="11">
        <v>2</v>
      </c>
    </row>
    <row r="2004" spans="1:12">
      <c r="A2004" s="11" t="s">
        <v>3502</v>
      </c>
      <c r="D2004" s="11" t="s">
        <v>239</v>
      </c>
      <c r="E2004" s="19" t="s">
        <v>3752</v>
      </c>
      <c r="F2004" s="10">
        <v>42036</v>
      </c>
      <c r="G2004" s="10">
        <v>45323</v>
      </c>
      <c r="H2004" s="11">
        <v>10</v>
      </c>
      <c r="I2004" s="20" t="s">
        <v>238</v>
      </c>
      <c r="J2004" s="11" t="s">
        <v>240</v>
      </c>
      <c r="K2004" s="11" t="s">
        <v>4263</v>
      </c>
      <c r="L2004" s="11">
        <v>2</v>
      </c>
    </row>
    <row r="2005" spans="1:12">
      <c r="A2005" s="11" t="s">
        <v>3503</v>
      </c>
      <c r="D2005" s="11" t="s">
        <v>239</v>
      </c>
      <c r="E2005" s="19" t="s">
        <v>3753</v>
      </c>
      <c r="F2005" s="10">
        <v>42036</v>
      </c>
      <c r="G2005" s="10">
        <v>45323</v>
      </c>
      <c r="H2005" s="11">
        <v>10</v>
      </c>
      <c r="I2005" s="20" t="s">
        <v>238</v>
      </c>
      <c r="J2005" s="11" t="s">
        <v>240</v>
      </c>
      <c r="K2005" s="11" t="s">
        <v>4263</v>
      </c>
      <c r="L2005" s="11">
        <v>2</v>
      </c>
    </row>
    <row r="2006" spans="1:12">
      <c r="A2006" s="11" t="s">
        <v>3504</v>
      </c>
      <c r="D2006" s="11" t="s">
        <v>239</v>
      </c>
      <c r="E2006" s="19" t="s">
        <v>3754</v>
      </c>
      <c r="F2006" s="10">
        <v>42036</v>
      </c>
      <c r="G2006" s="10">
        <v>45323</v>
      </c>
      <c r="H2006" s="11">
        <v>10</v>
      </c>
      <c r="I2006" s="20" t="s">
        <v>238</v>
      </c>
      <c r="J2006" s="11" t="s">
        <v>240</v>
      </c>
      <c r="K2006" s="11" t="s">
        <v>4263</v>
      </c>
      <c r="L2006" s="11">
        <v>2</v>
      </c>
    </row>
    <row r="2007" spans="1:12">
      <c r="A2007" s="11" t="s">
        <v>3505</v>
      </c>
      <c r="D2007" s="11" t="s">
        <v>239</v>
      </c>
      <c r="E2007" s="19" t="s">
        <v>3755</v>
      </c>
      <c r="F2007" s="10">
        <v>42036</v>
      </c>
      <c r="G2007" s="10">
        <v>45323</v>
      </c>
      <c r="H2007" s="11">
        <v>10</v>
      </c>
      <c r="I2007" s="20" t="s">
        <v>238</v>
      </c>
      <c r="J2007" s="11" t="s">
        <v>240</v>
      </c>
      <c r="K2007" s="11" t="s">
        <v>4263</v>
      </c>
      <c r="L2007" s="11">
        <v>2</v>
      </c>
    </row>
    <row r="2008" spans="1:12">
      <c r="A2008" s="11" t="s">
        <v>3506</v>
      </c>
      <c r="D2008" s="11" t="s">
        <v>239</v>
      </c>
      <c r="E2008" s="19" t="s">
        <v>3756</v>
      </c>
      <c r="F2008" s="10">
        <v>42036</v>
      </c>
      <c r="G2008" s="10">
        <v>45323</v>
      </c>
      <c r="H2008" s="11">
        <v>10</v>
      </c>
      <c r="I2008" s="20" t="s">
        <v>238</v>
      </c>
      <c r="J2008" s="11" t="s">
        <v>240</v>
      </c>
      <c r="K2008" s="11" t="s">
        <v>4263</v>
      </c>
      <c r="L2008" s="11">
        <v>2</v>
      </c>
    </row>
    <row r="2009" spans="1:12">
      <c r="A2009" s="11" t="s">
        <v>3507</v>
      </c>
      <c r="D2009" s="11" t="s">
        <v>239</v>
      </c>
      <c r="E2009" s="19" t="s">
        <v>3757</v>
      </c>
      <c r="F2009" s="10">
        <v>42036</v>
      </c>
      <c r="G2009" s="10">
        <v>45323</v>
      </c>
      <c r="H2009" s="11">
        <v>10</v>
      </c>
      <c r="I2009" s="20" t="s">
        <v>238</v>
      </c>
      <c r="J2009" s="11" t="s">
        <v>240</v>
      </c>
      <c r="K2009" s="11" t="s">
        <v>4263</v>
      </c>
      <c r="L2009" s="11">
        <v>2</v>
      </c>
    </row>
    <row r="2010" spans="1:12">
      <c r="A2010" s="11" t="s">
        <v>3508</v>
      </c>
      <c r="D2010" s="11" t="s">
        <v>239</v>
      </c>
      <c r="E2010" s="19" t="s">
        <v>3758</v>
      </c>
      <c r="F2010" s="10">
        <v>42036</v>
      </c>
      <c r="G2010" s="10">
        <v>45323</v>
      </c>
      <c r="H2010" s="11">
        <v>10</v>
      </c>
      <c r="I2010" s="20" t="s">
        <v>238</v>
      </c>
      <c r="J2010" s="11" t="s">
        <v>240</v>
      </c>
      <c r="K2010" s="11" t="s">
        <v>4263</v>
      </c>
      <c r="L2010" s="11">
        <v>2</v>
      </c>
    </row>
    <row r="2011" spans="1:12">
      <c r="A2011" s="11" t="s">
        <v>3509</v>
      </c>
      <c r="D2011" s="11" t="s">
        <v>239</v>
      </c>
      <c r="E2011" s="19" t="s">
        <v>3759</v>
      </c>
      <c r="F2011" s="10">
        <v>42036</v>
      </c>
      <c r="G2011" s="10">
        <v>45323</v>
      </c>
      <c r="H2011" s="11">
        <v>10</v>
      </c>
      <c r="I2011" s="20" t="s">
        <v>238</v>
      </c>
      <c r="J2011" s="11" t="s">
        <v>240</v>
      </c>
      <c r="K2011" s="11" t="s">
        <v>4263</v>
      </c>
      <c r="L2011" s="11">
        <v>2</v>
      </c>
    </row>
    <row r="2012" spans="1:12">
      <c r="A2012" s="11" t="s">
        <v>3760</v>
      </c>
      <c r="D2012" s="11" t="s">
        <v>239</v>
      </c>
      <c r="E2012" s="19" t="s">
        <v>3983</v>
      </c>
      <c r="F2012" s="10">
        <v>42036</v>
      </c>
      <c r="G2012" s="10">
        <v>45323</v>
      </c>
      <c r="H2012" s="11">
        <v>10</v>
      </c>
      <c r="I2012" s="20" t="s">
        <v>238</v>
      </c>
      <c r="J2012" s="11" t="s">
        <v>240</v>
      </c>
      <c r="K2012" s="11" t="s">
        <v>4263</v>
      </c>
      <c r="L2012" s="11">
        <v>2</v>
      </c>
    </row>
    <row r="2013" spans="1:12">
      <c r="A2013" s="11" t="s">
        <v>3761</v>
      </c>
      <c r="D2013" s="11" t="s">
        <v>239</v>
      </c>
      <c r="E2013" s="19" t="s">
        <v>3984</v>
      </c>
      <c r="F2013" s="10">
        <v>42036</v>
      </c>
      <c r="G2013" s="10">
        <v>45323</v>
      </c>
      <c r="H2013" s="11">
        <v>10</v>
      </c>
      <c r="I2013" s="20" t="s">
        <v>238</v>
      </c>
      <c r="J2013" s="11" t="s">
        <v>240</v>
      </c>
      <c r="K2013" s="11" t="s">
        <v>4263</v>
      </c>
      <c r="L2013" s="11">
        <v>2</v>
      </c>
    </row>
    <row r="2014" spans="1:12">
      <c r="A2014" s="11" t="s">
        <v>3762</v>
      </c>
      <c r="D2014" s="11" t="s">
        <v>239</v>
      </c>
      <c r="E2014" s="19" t="s">
        <v>3985</v>
      </c>
      <c r="F2014" s="10">
        <v>42036</v>
      </c>
      <c r="G2014" s="10">
        <v>45323</v>
      </c>
      <c r="H2014" s="11">
        <v>10</v>
      </c>
      <c r="I2014" s="20" t="s">
        <v>238</v>
      </c>
      <c r="J2014" s="11" t="s">
        <v>240</v>
      </c>
      <c r="K2014" s="11" t="s">
        <v>4263</v>
      </c>
      <c r="L2014" s="11">
        <v>2</v>
      </c>
    </row>
    <row r="2015" spans="1:12">
      <c r="A2015" s="11" t="s">
        <v>3763</v>
      </c>
      <c r="D2015" s="11" t="s">
        <v>239</v>
      </c>
      <c r="E2015" s="19" t="s">
        <v>3986</v>
      </c>
      <c r="F2015" s="10">
        <v>42036</v>
      </c>
      <c r="G2015" s="10">
        <v>45323</v>
      </c>
      <c r="H2015" s="11">
        <v>10</v>
      </c>
      <c r="I2015" s="20" t="s">
        <v>238</v>
      </c>
      <c r="J2015" s="11" t="s">
        <v>240</v>
      </c>
      <c r="K2015" s="11" t="s">
        <v>4263</v>
      </c>
      <c r="L2015" s="11">
        <v>2</v>
      </c>
    </row>
    <row r="2016" spans="1:12">
      <c r="A2016" s="11" t="s">
        <v>3764</v>
      </c>
      <c r="D2016" s="11" t="s">
        <v>239</v>
      </c>
      <c r="E2016" s="19" t="s">
        <v>3987</v>
      </c>
      <c r="F2016" s="10">
        <v>42036</v>
      </c>
      <c r="G2016" s="10">
        <v>45323</v>
      </c>
      <c r="H2016" s="11">
        <v>10</v>
      </c>
      <c r="I2016" s="20" t="s">
        <v>238</v>
      </c>
      <c r="J2016" s="11" t="s">
        <v>240</v>
      </c>
      <c r="K2016" s="11" t="s">
        <v>4263</v>
      </c>
      <c r="L2016" s="11">
        <v>2</v>
      </c>
    </row>
    <row r="2017" spans="1:12">
      <c r="A2017" s="11" t="s">
        <v>3765</v>
      </c>
      <c r="D2017" s="11" t="s">
        <v>239</v>
      </c>
      <c r="E2017" s="19" t="s">
        <v>3988</v>
      </c>
      <c r="F2017" s="10">
        <v>42036</v>
      </c>
      <c r="G2017" s="10">
        <v>45323</v>
      </c>
      <c r="H2017" s="11">
        <v>10</v>
      </c>
      <c r="I2017" s="20" t="s">
        <v>238</v>
      </c>
      <c r="J2017" s="11" t="s">
        <v>240</v>
      </c>
      <c r="K2017" s="11" t="s">
        <v>4263</v>
      </c>
      <c r="L2017" s="11">
        <v>2</v>
      </c>
    </row>
    <row r="2018" spans="1:12">
      <c r="A2018" s="11" t="s">
        <v>3766</v>
      </c>
      <c r="D2018" s="11" t="s">
        <v>239</v>
      </c>
      <c r="E2018" s="19" t="s">
        <v>3989</v>
      </c>
      <c r="F2018" s="10">
        <v>42036</v>
      </c>
      <c r="G2018" s="10">
        <v>45323</v>
      </c>
      <c r="H2018" s="11">
        <v>10</v>
      </c>
      <c r="I2018" s="20" t="s">
        <v>238</v>
      </c>
      <c r="J2018" s="11" t="s">
        <v>240</v>
      </c>
      <c r="K2018" s="11" t="s">
        <v>4263</v>
      </c>
      <c r="L2018" s="11">
        <v>2</v>
      </c>
    </row>
    <row r="2019" spans="1:12">
      <c r="A2019" s="11" t="s">
        <v>3767</v>
      </c>
      <c r="D2019" s="11" t="s">
        <v>239</v>
      </c>
      <c r="E2019" s="19" t="s">
        <v>3990</v>
      </c>
      <c r="F2019" s="10">
        <v>42036</v>
      </c>
      <c r="G2019" s="10">
        <v>45323</v>
      </c>
      <c r="H2019" s="11">
        <v>10</v>
      </c>
      <c r="I2019" s="20" t="s">
        <v>238</v>
      </c>
      <c r="J2019" s="11" t="s">
        <v>240</v>
      </c>
      <c r="K2019" s="11" t="s">
        <v>4263</v>
      </c>
      <c r="L2019" s="11">
        <v>2</v>
      </c>
    </row>
    <row r="2020" spans="1:12">
      <c r="A2020" s="11" t="s">
        <v>3768</v>
      </c>
      <c r="D2020" s="11" t="s">
        <v>239</v>
      </c>
      <c r="E2020" s="19" t="s">
        <v>3991</v>
      </c>
      <c r="F2020" s="10">
        <v>42036</v>
      </c>
      <c r="G2020" s="10">
        <v>45323</v>
      </c>
      <c r="H2020" s="11">
        <v>10</v>
      </c>
      <c r="I2020" s="20" t="s">
        <v>238</v>
      </c>
      <c r="J2020" s="11" t="s">
        <v>240</v>
      </c>
      <c r="K2020" s="11" t="s">
        <v>4263</v>
      </c>
      <c r="L2020" s="11">
        <v>2</v>
      </c>
    </row>
    <row r="2021" spans="1:12">
      <c r="A2021" s="11" t="s">
        <v>3769</v>
      </c>
      <c r="D2021" s="11" t="s">
        <v>239</v>
      </c>
      <c r="E2021" s="19" t="s">
        <v>3992</v>
      </c>
      <c r="F2021" s="10">
        <v>42036</v>
      </c>
      <c r="G2021" s="10">
        <v>45323</v>
      </c>
      <c r="H2021" s="11">
        <v>10</v>
      </c>
      <c r="I2021" s="20" t="s">
        <v>238</v>
      </c>
      <c r="J2021" s="11" t="s">
        <v>240</v>
      </c>
      <c r="K2021" s="11" t="s">
        <v>4263</v>
      </c>
      <c r="L2021" s="11">
        <v>2</v>
      </c>
    </row>
    <row r="2022" spans="1:12">
      <c r="A2022" s="11" t="s">
        <v>3770</v>
      </c>
      <c r="D2022" s="11" t="s">
        <v>239</v>
      </c>
      <c r="E2022" s="19" t="s">
        <v>3993</v>
      </c>
      <c r="F2022" s="10">
        <v>42036</v>
      </c>
      <c r="G2022" s="10">
        <v>45323</v>
      </c>
      <c r="H2022" s="11">
        <v>10</v>
      </c>
      <c r="I2022" s="20" t="s">
        <v>238</v>
      </c>
      <c r="J2022" s="11" t="s">
        <v>240</v>
      </c>
      <c r="K2022" s="11" t="s">
        <v>4263</v>
      </c>
      <c r="L2022" s="11">
        <v>2</v>
      </c>
    </row>
    <row r="2023" spans="1:12">
      <c r="A2023" s="11" t="s">
        <v>3771</v>
      </c>
      <c r="D2023" s="11" t="s">
        <v>239</v>
      </c>
      <c r="E2023" s="19" t="s">
        <v>3994</v>
      </c>
      <c r="F2023" s="10">
        <v>42036</v>
      </c>
      <c r="G2023" s="10">
        <v>45323</v>
      </c>
      <c r="H2023" s="11">
        <v>10</v>
      </c>
      <c r="I2023" s="20" t="s">
        <v>238</v>
      </c>
      <c r="J2023" s="11" t="s">
        <v>240</v>
      </c>
      <c r="K2023" s="11" t="s">
        <v>4263</v>
      </c>
      <c r="L2023" s="11">
        <v>2</v>
      </c>
    </row>
    <row r="2024" spans="1:12">
      <c r="A2024" s="11" t="s">
        <v>3772</v>
      </c>
      <c r="D2024" s="11" t="s">
        <v>239</v>
      </c>
      <c r="E2024" s="19" t="s">
        <v>3995</v>
      </c>
      <c r="F2024" s="10">
        <v>42036</v>
      </c>
      <c r="G2024" s="10">
        <v>45323</v>
      </c>
      <c r="H2024" s="11">
        <v>10</v>
      </c>
      <c r="I2024" s="20" t="s">
        <v>238</v>
      </c>
      <c r="J2024" s="11" t="s">
        <v>240</v>
      </c>
      <c r="K2024" s="11" t="s">
        <v>4263</v>
      </c>
      <c r="L2024" s="11">
        <v>2</v>
      </c>
    </row>
    <row r="2025" spans="1:12">
      <c r="A2025" s="11" t="s">
        <v>3773</v>
      </c>
      <c r="D2025" s="11" t="s">
        <v>239</v>
      </c>
      <c r="E2025" s="19" t="s">
        <v>3996</v>
      </c>
      <c r="F2025" s="10">
        <v>42036</v>
      </c>
      <c r="G2025" s="10">
        <v>45323</v>
      </c>
      <c r="H2025" s="11">
        <v>10</v>
      </c>
      <c r="I2025" s="20" t="s">
        <v>238</v>
      </c>
      <c r="J2025" s="11" t="s">
        <v>240</v>
      </c>
      <c r="K2025" s="11" t="s">
        <v>4263</v>
      </c>
      <c r="L2025" s="11">
        <v>2</v>
      </c>
    </row>
    <row r="2026" spans="1:12">
      <c r="A2026" s="11" t="s">
        <v>3774</v>
      </c>
      <c r="D2026" s="11" t="s">
        <v>239</v>
      </c>
      <c r="E2026" s="19" t="s">
        <v>3997</v>
      </c>
      <c r="F2026" s="10">
        <v>42036</v>
      </c>
      <c r="G2026" s="10">
        <v>45323</v>
      </c>
      <c r="H2026" s="11">
        <v>10</v>
      </c>
      <c r="I2026" s="20" t="s">
        <v>238</v>
      </c>
      <c r="J2026" s="11" t="s">
        <v>240</v>
      </c>
      <c r="K2026" s="11" t="s">
        <v>4263</v>
      </c>
      <c r="L2026" s="11">
        <v>2</v>
      </c>
    </row>
    <row r="2027" spans="1:12">
      <c r="A2027" s="11" t="s">
        <v>3775</v>
      </c>
      <c r="D2027" s="11" t="s">
        <v>239</v>
      </c>
      <c r="E2027" s="19" t="s">
        <v>3998</v>
      </c>
      <c r="F2027" s="10">
        <v>42036</v>
      </c>
      <c r="G2027" s="10">
        <v>45323</v>
      </c>
      <c r="H2027" s="11">
        <v>10</v>
      </c>
      <c r="I2027" s="20" t="s">
        <v>238</v>
      </c>
      <c r="J2027" s="11" t="s">
        <v>240</v>
      </c>
      <c r="K2027" s="11" t="s">
        <v>4263</v>
      </c>
      <c r="L2027" s="11">
        <v>2</v>
      </c>
    </row>
    <row r="2028" spans="1:12">
      <c r="A2028" s="11" t="s">
        <v>3776</v>
      </c>
      <c r="D2028" s="11" t="s">
        <v>239</v>
      </c>
      <c r="E2028" s="19" t="s">
        <v>3999</v>
      </c>
      <c r="F2028" s="10">
        <v>42036</v>
      </c>
      <c r="G2028" s="10">
        <v>45323</v>
      </c>
      <c r="H2028" s="11">
        <v>10</v>
      </c>
      <c r="I2028" s="20" t="s">
        <v>238</v>
      </c>
      <c r="J2028" s="11" t="s">
        <v>240</v>
      </c>
      <c r="K2028" s="11" t="s">
        <v>4263</v>
      </c>
      <c r="L2028" s="11">
        <v>2</v>
      </c>
    </row>
    <row r="2029" spans="1:12">
      <c r="A2029" s="11" t="s">
        <v>3777</v>
      </c>
      <c r="D2029" s="11" t="s">
        <v>239</v>
      </c>
      <c r="E2029" s="19" t="s">
        <v>4000</v>
      </c>
      <c r="F2029" s="10">
        <v>42036</v>
      </c>
      <c r="G2029" s="10">
        <v>45323</v>
      </c>
      <c r="H2029" s="11">
        <v>10</v>
      </c>
      <c r="I2029" s="20" t="s">
        <v>238</v>
      </c>
      <c r="J2029" s="11" t="s">
        <v>240</v>
      </c>
      <c r="K2029" s="11" t="s">
        <v>4263</v>
      </c>
      <c r="L2029" s="11">
        <v>2</v>
      </c>
    </row>
    <row r="2030" spans="1:12">
      <c r="A2030" s="11" t="s">
        <v>3778</v>
      </c>
      <c r="D2030" s="11" t="s">
        <v>239</v>
      </c>
      <c r="E2030" s="19" t="s">
        <v>4001</v>
      </c>
      <c r="F2030" s="10">
        <v>42036</v>
      </c>
      <c r="G2030" s="10">
        <v>45323</v>
      </c>
      <c r="H2030" s="11">
        <v>10</v>
      </c>
      <c r="I2030" s="20" t="s">
        <v>238</v>
      </c>
      <c r="J2030" s="11" t="s">
        <v>240</v>
      </c>
      <c r="K2030" s="11" t="s">
        <v>4263</v>
      </c>
      <c r="L2030" s="11">
        <v>2</v>
      </c>
    </row>
    <row r="2031" spans="1:12">
      <c r="A2031" s="11" t="s">
        <v>3779</v>
      </c>
      <c r="D2031" s="11" t="s">
        <v>239</v>
      </c>
      <c r="E2031" s="19" t="s">
        <v>4002</v>
      </c>
      <c r="F2031" s="10">
        <v>42036</v>
      </c>
      <c r="G2031" s="10">
        <v>45323</v>
      </c>
      <c r="H2031" s="11">
        <v>10</v>
      </c>
      <c r="I2031" s="20" t="s">
        <v>238</v>
      </c>
      <c r="J2031" s="11" t="s">
        <v>240</v>
      </c>
      <c r="K2031" s="11" t="s">
        <v>4263</v>
      </c>
      <c r="L2031" s="11">
        <v>2</v>
      </c>
    </row>
    <row r="2032" spans="1:12">
      <c r="A2032" s="11" t="s">
        <v>3780</v>
      </c>
      <c r="D2032" s="11" t="s">
        <v>239</v>
      </c>
      <c r="E2032" s="19" t="s">
        <v>4003</v>
      </c>
      <c r="F2032" s="10">
        <v>42036</v>
      </c>
      <c r="G2032" s="10">
        <v>45323</v>
      </c>
      <c r="H2032" s="11">
        <v>10</v>
      </c>
      <c r="I2032" s="20" t="s">
        <v>238</v>
      </c>
      <c r="J2032" s="11" t="s">
        <v>240</v>
      </c>
      <c r="K2032" s="11" t="s">
        <v>4263</v>
      </c>
      <c r="L2032" s="11">
        <v>2</v>
      </c>
    </row>
    <row r="2033" spans="1:12">
      <c r="A2033" s="11" t="s">
        <v>3781</v>
      </c>
      <c r="D2033" s="11" t="s">
        <v>239</v>
      </c>
      <c r="E2033" s="19" t="s">
        <v>4004</v>
      </c>
      <c r="F2033" s="10">
        <v>42036</v>
      </c>
      <c r="G2033" s="10">
        <v>45323</v>
      </c>
      <c r="H2033" s="11">
        <v>10</v>
      </c>
      <c r="I2033" s="20" t="s">
        <v>238</v>
      </c>
      <c r="J2033" s="11" t="s">
        <v>240</v>
      </c>
      <c r="K2033" s="11" t="s">
        <v>4263</v>
      </c>
      <c r="L2033" s="11">
        <v>2</v>
      </c>
    </row>
    <row r="2034" spans="1:12">
      <c r="A2034" s="11" t="s">
        <v>3782</v>
      </c>
      <c r="D2034" s="11" t="s">
        <v>239</v>
      </c>
      <c r="E2034" s="19" t="s">
        <v>4005</v>
      </c>
      <c r="F2034" s="10">
        <v>42036</v>
      </c>
      <c r="G2034" s="10">
        <v>45323</v>
      </c>
      <c r="H2034" s="11">
        <v>10</v>
      </c>
      <c r="I2034" s="20" t="s">
        <v>238</v>
      </c>
      <c r="J2034" s="11" t="s">
        <v>240</v>
      </c>
      <c r="K2034" s="11" t="s">
        <v>4263</v>
      </c>
      <c r="L2034" s="11">
        <v>2</v>
      </c>
    </row>
    <row r="2035" spans="1:12">
      <c r="A2035" s="11" t="s">
        <v>3783</v>
      </c>
      <c r="D2035" s="11" t="s">
        <v>239</v>
      </c>
      <c r="E2035" s="19" t="s">
        <v>4006</v>
      </c>
      <c r="F2035" s="10">
        <v>42036</v>
      </c>
      <c r="G2035" s="10">
        <v>45323</v>
      </c>
      <c r="H2035" s="11">
        <v>10</v>
      </c>
      <c r="I2035" s="20" t="s">
        <v>238</v>
      </c>
      <c r="J2035" s="11" t="s">
        <v>240</v>
      </c>
      <c r="K2035" s="11" t="s">
        <v>4263</v>
      </c>
      <c r="L2035" s="11">
        <v>2</v>
      </c>
    </row>
    <row r="2036" spans="1:12">
      <c r="A2036" s="11" t="s">
        <v>3784</v>
      </c>
      <c r="D2036" s="11" t="s">
        <v>239</v>
      </c>
      <c r="E2036" s="19" t="s">
        <v>4007</v>
      </c>
      <c r="F2036" s="10">
        <v>42036</v>
      </c>
      <c r="G2036" s="10">
        <v>45323</v>
      </c>
      <c r="H2036" s="11">
        <v>10</v>
      </c>
      <c r="I2036" s="20" t="s">
        <v>238</v>
      </c>
      <c r="J2036" s="11" t="s">
        <v>240</v>
      </c>
      <c r="K2036" s="11" t="s">
        <v>4263</v>
      </c>
      <c r="L2036" s="11">
        <v>2</v>
      </c>
    </row>
    <row r="2037" spans="1:12">
      <c r="A2037" s="11" t="s">
        <v>3785</v>
      </c>
      <c r="D2037" s="11" t="s">
        <v>239</v>
      </c>
      <c r="E2037" s="19" t="s">
        <v>4008</v>
      </c>
      <c r="F2037" s="10">
        <v>42036</v>
      </c>
      <c r="G2037" s="10">
        <v>45323</v>
      </c>
      <c r="H2037" s="11">
        <v>10</v>
      </c>
      <c r="I2037" s="20" t="s">
        <v>238</v>
      </c>
      <c r="J2037" s="11" t="s">
        <v>240</v>
      </c>
      <c r="K2037" s="11" t="s">
        <v>4263</v>
      </c>
      <c r="L2037" s="11">
        <v>2</v>
      </c>
    </row>
    <row r="2038" spans="1:12">
      <c r="A2038" s="11" t="s">
        <v>3786</v>
      </c>
      <c r="D2038" s="11" t="s">
        <v>239</v>
      </c>
      <c r="E2038" s="19" t="s">
        <v>4009</v>
      </c>
      <c r="F2038" s="10">
        <v>42036</v>
      </c>
      <c r="G2038" s="10">
        <v>45323</v>
      </c>
      <c r="H2038" s="11">
        <v>10</v>
      </c>
      <c r="I2038" s="20" t="s">
        <v>238</v>
      </c>
      <c r="J2038" s="11" t="s">
        <v>240</v>
      </c>
      <c r="K2038" s="11" t="s">
        <v>4263</v>
      </c>
      <c r="L2038" s="11">
        <v>2</v>
      </c>
    </row>
    <row r="2039" spans="1:12">
      <c r="A2039" s="11" t="s">
        <v>3787</v>
      </c>
      <c r="D2039" s="11" t="s">
        <v>239</v>
      </c>
      <c r="E2039" s="19" t="s">
        <v>4010</v>
      </c>
      <c r="F2039" s="10">
        <v>42036</v>
      </c>
      <c r="G2039" s="10">
        <v>45323</v>
      </c>
      <c r="H2039" s="11">
        <v>10</v>
      </c>
      <c r="I2039" s="20" t="s">
        <v>238</v>
      </c>
      <c r="J2039" s="11" t="s">
        <v>240</v>
      </c>
      <c r="K2039" s="11" t="s">
        <v>4263</v>
      </c>
      <c r="L2039" s="11">
        <v>2</v>
      </c>
    </row>
    <row r="2040" spans="1:12">
      <c r="A2040" s="11" t="s">
        <v>3788</v>
      </c>
      <c r="D2040" s="11" t="s">
        <v>239</v>
      </c>
      <c r="E2040" s="19" t="s">
        <v>4011</v>
      </c>
      <c r="F2040" s="10">
        <v>42036</v>
      </c>
      <c r="G2040" s="10">
        <v>45323</v>
      </c>
      <c r="H2040" s="11">
        <v>10</v>
      </c>
      <c r="I2040" s="20" t="s">
        <v>238</v>
      </c>
      <c r="J2040" s="11" t="s">
        <v>240</v>
      </c>
      <c r="K2040" s="11" t="s">
        <v>4263</v>
      </c>
      <c r="L2040" s="11">
        <v>2</v>
      </c>
    </row>
    <row r="2041" spans="1:12">
      <c r="A2041" s="11" t="s">
        <v>3789</v>
      </c>
      <c r="D2041" s="11" t="s">
        <v>239</v>
      </c>
      <c r="E2041" s="19" t="s">
        <v>4012</v>
      </c>
      <c r="F2041" s="10">
        <v>42036</v>
      </c>
      <c r="G2041" s="10">
        <v>45323</v>
      </c>
      <c r="H2041" s="11">
        <v>10</v>
      </c>
      <c r="I2041" s="20" t="s">
        <v>238</v>
      </c>
      <c r="J2041" s="11" t="s">
        <v>240</v>
      </c>
      <c r="K2041" s="11" t="s">
        <v>4263</v>
      </c>
      <c r="L2041" s="11">
        <v>2</v>
      </c>
    </row>
    <row r="2042" spans="1:12">
      <c r="A2042" s="11" t="s">
        <v>3790</v>
      </c>
      <c r="D2042" s="11" t="s">
        <v>239</v>
      </c>
      <c r="E2042" s="19" t="s">
        <v>4013</v>
      </c>
      <c r="F2042" s="10">
        <v>42036</v>
      </c>
      <c r="G2042" s="10">
        <v>45323</v>
      </c>
      <c r="H2042" s="11">
        <v>10</v>
      </c>
      <c r="I2042" s="20" t="s">
        <v>238</v>
      </c>
      <c r="J2042" s="11" t="s">
        <v>240</v>
      </c>
      <c r="K2042" s="11" t="s">
        <v>4263</v>
      </c>
      <c r="L2042" s="11">
        <v>2</v>
      </c>
    </row>
    <row r="2043" spans="1:12">
      <c r="A2043" s="11" t="s">
        <v>3791</v>
      </c>
      <c r="D2043" s="11" t="s">
        <v>239</v>
      </c>
      <c r="E2043" s="19" t="s">
        <v>4014</v>
      </c>
      <c r="F2043" s="10">
        <v>42036</v>
      </c>
      <c r="G2043" s="10">
        <v>45323</v>
      </c>
      <c r="H2043" s="11">
        <v>10</v>
      </c>
      <c r="I2043" s="20" t="s">
        <v>238</v>
      </c>
      <c r="J2043" s="11" t="s">
        <v>240</v>
      </c>
      <c r="K2043" s="11" t="s">
        <v>4263</v>
      </c>
      <c r="L2043" s="11">
        <v>2</v>
      </c>
    </row>
    <row r="2044" spans="1:12">
      <c r="A2044" s="11" t="s">
        <v>3792</v>
      </c>
      <c r="D2044" s="11" t="s">
        <v>239</v>
      </c>
      <c r="E2044" s="19" t="s">
        <v>4015</v>
      </c>
      <c r="F2044" s="10">
        <v>42036</v>
      </c>
      <c r="G2044" s="10">
        <v>45323</v>
      </c>
      <c r="H2044" s="11">
        <v>10</v>
      </c>
      <c r="I2044" s="20" t="s">
        <v>238</v>
      </c>
      <c r="J2044" s="11" t="s">
        <v>240</v>
      </c>
      <c r="K2044" s="11" t="s">
        <v>4263</v>
      </c>
      <c r="L2044" s="11">
        <v>2</v>
      </c>
    </row>
    <row r="2045" spans="1:12">
      <c r="A2045" s="11" t="s">
        <v>3793</v>
      </c>
      <c r="D2045" s="11" t="s">
        <v>239</v>
      </c>
      <c r="E2045" s="19" t="s">
        <v>4016</v>
      </c>
      <c r="F2045" s="10">
        <v>42036</v>
      </c>
      <c r="G2045" s="10">
        <v>45323</v>
      </c>
      <c r="H2045" s="11">
        <v>10</v>
      </c>
      <c r="I2045" s="20" t="s">
        <v>238</v>
      </c>
      <c r="J2045" s="11" t="s">
        <v>240</v>
      </c>
      <c r="K2045" s="11" t="s">
        <v>4263</v>
      </c>
      <c r="L2045" s="11">
        <v>2</v>
      </c>
    </row>
    <row r="2046" spans="1:12">
      <c r="A2046" s="11" t="s">
        <v>3794</v>
      </c>
      <c r="D2046" s="11" t="s">
        <v>239</v>
      </c>
      <c r="E2046" s="19" t="s">
        <v>4017</v>
      </c>
      <c r="F2046" s="10">
        <v>42036</v>
      </c>
      <c r="G2046" s="10">
        <v>45323</v>
      </c>
      <c r="H2046" s="11">
        <v>10</v>
      </c>
      <c r="I2046" s="20" t="s">
        <v>238</v>
      </c>
      <c r="J2046" s="11" t="s">
        <v>240</v>
      </c>
      <c r="K2046" s="11" t="s">
        <v>4263</v>
      </c>
      <c r="L2046" s="11">
        <v>2</v>
      </c>
    </row>
    <row r="2047" spans="1:12">
      <c r="A2047" s="11" t="s">
        <v>3795</v>
      </c>
      <c r="D2047" s="11" t="s">
        <v>239</v>
      </c>
      <c r="E2047" s="19" t="s">
        <v>4018</v>
      </c>
      <c r="F2047" s="10">
        <v>42036</v>
      </c>
      <c r="G2047" s="10">
        <v>45323</v>
      </c>
      <c r="H2047" s="11">
        <v>10</v>
      </c>
      <c r="I2047" s="20" t="s">
        <v>238</v>
      </c>
      <c r="J2047" s="11" t="s">
        <v>240</v>
      </c>
      <c r="K2047" s="11" t="s">
        <v>4263</v>
      </c>
      <c r="L2047" s="11">
        <v>2</v>
      </c>
    </row>
    <row r="2048" spans="1:12">
      <c r="A2048" s="11" t="s">
        <v>3796</v>
      </c>
      <c r="D2048" s="11" t="s">
        <v>239</v>
      </c>
      <c r="E2048" s="19" t="s">
        <v>4019</v>
      </c>
      <c r="F2048" s="10">
        <v>42036</v>
      </c>
      <c r="G2048" s="10">
        <v>45323</v>
      </c>
      <c r="H2048" s="11">
        <v>10</v>
      </c>
      <c r="I2048" s="20" t="s">
        <v>238</v>
      </c>
      <c r="J2048" s="11" t="s">
        <v>240</v>
      </c>
      <c r="K2048" s="11" t="s">
        <v>4263</v>
      </c>
      <c r="L2048" s="11">
        <v>2</v>
      </c>
    </row>
    <row r="2049" spans="1:12">
      <c r="A2049" s="11" t="s">
        <v>3797</v>
      </c>
      <c r="D2049" s="11" t="s">
        <v>239</v>
      </c>
      <c r="E2049" s="19" t="s">
        <v>4020</v>
      </c>
      <c r="F2049" s="10">
        <v>42036</v>
      </c>
      <c r="G2049" s="10">
        <v>45323</v>
      </c>
      <c r="H2049" s="11">
        <v>10</v>
      </c>
      <c r="I2049" s="20" t="s">
        <v>238</v>
      </c>
      <c r="J2049" s="11" t="s">
        <v>240</v>
      </c>
      <c r="K2049" s="11" t="s">
        <v>4263</v>
      </c>
      <c r="L2049" s="11">
        <v>2</v>
      </c>
    </row>
    <row r="2050" spans="1:12">
      <c r="A2050" s="11" t="s">
        <v>3798</v>
      </c>
      <c r="D2050" s="11" t="s">
        <v>239</v>
      </c>
      <c r="E2050" s="19" t="s">
        <v>4021</v>
      </c>
      <c r="F2050" s="10">
        <v>42036</v>
      </c>
      <c r="G2050" s="10">
        <v>45323</v>
      </c>
      <c r="H2050" s="11">
        <v>10</v>
      </c>
      <c r="I2050" s="20" t="s">
        <v>238</v>
      </c>
      <c r="J2050" s="11" t="s">
        <v>240</v>
      </c>
      <c r="K2050" s="11" t="s">
        <v>4263</v>
      </c>
      <c r="L2050" s="11">
        <v>2</v>
      </c>
    </row>
    <row r="2051" spans="1:12">
      <c r="A2051" s="11" t="s">
        <v>3799</v>
      </c>
      <c r="D2051" s="11" t="s">
        <v>239</v>
      </c>
      <c r="E2051" s="19" t="s">
        <v>4022</v>
      </c>
      <c r="F2051" s="10">
        <v>42036</v>
      </c>
      <c r="G2051" s="10">
        <v>45323</v>
      </c>
      <c r="H2051" s="11">
        <v>10</v>
      </c>
      <c r="I2051" s="20" t="s">
        <v>238</v>
      </c>
      <c r="J2051" s="11" t="s">
        <v>240</v>
      </c>
      <c r="K2051" s="11" t="s">
        <v>4263</v>
      </c>
      <c r="L2051" s="11">
        <v>2</v>
      </c>
    </row>
    <row r="2052" spans="1:12">
      <c r="A2052" s="11" t="s">
        <v>3800</v>
      </c>
      <c r="D2052" s="11" t="s">
        <v>239</v>
      </c>
      <c r="E2052" s="19" t="s">
        <v>4023</v>
      </c>
      <c r="F2052" s="10">
        <v>42036</v>
      </c>
      <c r="G2052" s="10">
        <v>45323</v>
      </c>
      <c r="H2052" s="11">
        <v>10</v>
      </c>
      <c r="I2052" s="20" t="s">
        <v>238</v>
      </c>
      <c r="J2052" s="11" t="s">
        <v>240</v>
      </c>
      <c r="K2052" s="11" t="s">
        <v>4263</v>
      </c>
      <c r="L2052" s="11">
        <v>2</v>
      </c>
    </row>
    <row r="2053" spans="1:12">
      <c r="A2053" s="11" t="s">
        <v>3801</v>
      </c>
      <c r="D2053" s="11" t="s">
        <v>239</v>
      </c>
      <c r="E2053" s="19" t="s">
        <v>4024</v>
      </c>
      <c r="F2053" s="10">
        <v>42036</v>
      </c>
      <c r="G2053" s="10">
        <v>45323</v>
      </c>
      <c r="H2053" s="11">
        <v>10</v>
      </c>
      <c r="I2053" s="20" t="s">
        <v>238</v>
      </c>
      <c r="J2053" s="11" t="s">
        <v>240</v>
      </c>
      <c r="K2053" s="11" t="s">
        <v>4263</v>
      </c>
      <c r="L2053" s="11">
        <v>2</v>
      </c>
    </row>
    <row r="2054" spans="1:12">
      <c r="A2054" s="11" t="s">
        <v>3802</v>
      </c>
      <c r="D2054" s="11" t="s">
        <v>239</v>
      </c>
      <c r="E2054" s="19" t="s">
        <v>4025</v>
      </c>
      <c r="F2054" s="10">
        <v>42036</v>
      </c>
      <c r="G2054" s="10">
        <v>45323</v>
      </c>
      <c r="H2054" s="11">
        <v>10</v>
      </c>
      <c r="I2054" s="20" t="s">
        <v>238</v>
      </c>
      <c r="J2054" s="11" t="s">
        <v>240</v>
      </c>
      <c r="K2054" s="11" t="s">
        <v>4263</v>
      </c>
      <c r="L2054" s="11">
        <v>2</v>
      </c>
    </row>
    <row r="2055" spans="1:12">
      <c r="A2055" s="11" t="s">
        <v>3803</v>
      </c>
      <c r="D2055" s="11" t="s">
        <v>239</v>
      </c>
      <c r="E2055" s="19" t="s">
        <v>4026</v>
      </c>
      <c r="F2055" s="10">
        <v>42036</v>
      </c>
      <c r="G2055" s="10">
        <v>45323</v>
      </c>
      <c r="H2055" s="11">
        <v>10</v>
      </c>
      <c r="I2055" s="20" t="s">
        <v>238</v>
      </c>
      <c r="J2055" s="11" t="s">
        <v>240</v>
      </c>
      <c r="K2055" s="11" t="s">
        <v>4263</v>
      </c>
      <c r="L2055" s="11">
        <v>2</v>
      </c>
    </row>
    <row r="2056" spans="1:12">
      <c r="A2056" s="11" t="s">
        <v>3804</v>
      </c>
      <c r="D2056" s="11" t="s">
        <v>239</v>
      </c>
      <c r="E2056" s="19" t="s">
        <v>4027</v>
      </c>
      <c r="F2056" s="10">
        <v>42036</v>
      </c>
      <c r="G2056" s="10">
        <v>45323</v>
      </c>
      <c r="H2056" s="11">
        <v>10</v>
      </c>
      <c r="I2056" s="20" t="s">
        <v>238</v>
      </c>
      <c r="J2056" s="11" t="s">
        <v>240</v>
      </c>
      <c r="K2056" s="11" t="s">
        <v>4263</v>
      </c>
      <c r="L2056" s="11">
        <v>2</v>
      </c>
    </row>
    <row r="2057" spans="1:12">
      <c r="A2057" s="11" t="s">
        <v>3805</v>
      </c>
      <c r="D2057" s="11" t="s">
        <v>239</v>
      </c>
      <c r="E2057" s="19" t="s">
        <v>4028</v>
      </c>
      <c r="F2057" s="10">
        <v>42036</v>
      </c>
      <c r="G2057" s="10">
        <v>45323</v>
      </c>
      <c r="H2057" s="11">
        <v>10</v>
      </c>
      <c r="I2057" s="20" t="s">
        <v>238</v>
      </c>
      <c r="J2057" s="11" t="s">
        <v>240</v>
      </c>
      <c r="K2057" s="11" t="s">
        <v>4263</v>
      </c>
      <c r="L2057" s="11">
        <v>2</v>
      </c>
    </row>
    <row r="2058" spans="1:12">
      <c r="A2058" s="11" t="s">
        <v>3806</v>
      </c>
      <c r="D2058" s="11" t="s">
        <v>239</v>
      </c>
      <c r="E2058" s="19" t="s">
        <v>4029</v>
      </c>
      <c r="F2058" s="10">
        <v>42036</v>
      </c>
      <c r="G2058" s="10">
        <v>45323</v>
      </c>
      <c r="H2058" s="11">
        <v>10</v>
      </c>
      <c r="I2058" s="20" t="s">
        <v>238</v>
      </c>
      <c r="J2058" s="11" t="s">
        <v>240</v>
      </c>
      <c r="K2058" s="11" t="s">
        <v>4263</v>
      </c>
      <c r="L2058" s="11">
        <v>2</v>
      </c>
    </row>
    <row r="2059" spans="1:12">
      <c r="A2059" s="11" t="s">
        <v>3807</v>
      </c>
      <c r="D2059" s="11" t="s">
        <v>239</v>
      </c>
      <c r="E2059" s="19" t="s">
        <v>4030</v>
      </c>
      <c r="F2059" s="10">
        <v>42036</v>
      </c>
      <c r="G2059" s="10">
        <v>45323</v>
      </c>
      <c r="H2059" s="11">
        <v>10</v>
      </c>
      <c r="I2059" s="20" t="s">
        <v>238</v>
      </c>
      <c r="J2059" s="11" t="s">
        <v>240</v>
      </c>
      <c r="K2059" s="11" t="s">
        <v>4263</v>
      </c>
      <c r="L2059" s="11">
        <v>2</v>
      </c>
    </row>
    <row r="2060" spans="1:12">
      <c r="A2060" s="11" t="s">
        <v>3808</v>
      </c>
      <c r="D2060" s="11" t="s">
        <v>239</v>
      </c>
      <c r="E2060" s="19" t="s">
        <v>4031</v>
      </c>
      <c r="F2060" s="10">
        <v>42036</v>
      </c>
      <c r="G2060" s="10">
        <v>45323</v>
      </c>
      <c r="H2060" s="11">
        <v>10</v>
      </c>
      <c r="I2060" s="20" t="s">
        <v>238</v>
      </c>
      <c r="J2060" s="11" t="s">
        <v>240</v>
      </c>
      <c r="K2060" s="11" t="s">
        <v>4263</v>
      </c>
      <c r="L2060" s="11">
        <v>2</v>
      </c>
    </row>
    <row r="2061" spans="1:12">
      <c r="A2061" s="11" t="s">
        <v>3809</v>
      </c>
      <c r="D2061" s="11" t="s">
        <v>239</v>
      </c>
      <c r="E2061" s="19" t="s">
        <v>4032</v>
      </c>
      <c r="F2061" s="10">
        <v>42036</v>
      </c>
      <c r="G2061" s="10">
        <v>45323</v>
      </c>
      <c r="H2061" s="11">
        <v>10</v>
      </c>
      <c r="I2061" s="20" t="s">
        <v>238</v>
      </c>
      <c r="J2061" s="11" t="s">
        <v>240</v>
      </c>
      <c r="K2061" s="11" t="s">
        <v>4263</v>
      </c>
      <c r="L2061" s="11">
        <v>2</v>
      </c>
    </row>
    <row r="2062" spans="1:12">
      <c r="A2062" s="11" t="s">
        <v>3810</v>
      </c>
      <c r="D2062" s="11" t="s">
        <v>239</v>
      </c>
      <c r="E2062" s="19" t="s">
        <v>4033</v>
      </c>
      <c r="F2062" s="10">
        <v>42036</v>
      </c>
      <c r="G2062" s="10">
        <v>45323</v>
      </c>
      <c r="H2062" s="11">
        <v>10</v>
      </c>
      <c r="I2062" s="20" t="s">
        <v>238</v>
      </c>
      <c r="J2062" s="11" t="s">
        <v>240</v>
      </c>
      <c r="K2062" s="11" t="s">
        <v>4263</v>
      </c>
      <c r="L2062" s="11">
        <v>2</v>
      </c>
    </row>
    <row r="2063" spans="1:12">
      <c r="A2063" s="11" t="s">
        <v>3811</v>
      </c>
      <c r="D2063" s="11" t="s">
        <v>239</v>
      </c>
      <c r="E2063" s="19" t="s">
        <v>4034</v>
      </c>
      <c r="F2063" s="10">
        <v>42036</v>
      </c>
      <c r="G2063" s="10">
        <v>45323</v>
      </c>
      <c r="H2063" s="11">
        <v>10</v>
      </c>
      <c r="I2063" s="20" t="s">
        <v>238</v>
      </c>
      <c r="J2063" s="11" t="s">
        <v>240</v>
      </c>
      <c r="K2063" s="11" t="s">
        <v>4263</v>
      </c>
      <c r="L2063" s="11">
        <v>2</v>
      </c>
    </row>
    <row r="2064" spans="1:12">
      <c r="A2064" s="11" t="s">
        <v>3812</v>
      </c>
      <c r="D2064" s="11" t="s">
        <v>239</v>
      </c>
      <c r="E2064" s="19" t="s">
        <v>4035</v>
      </c>
      <c r="F2064" s="10">
        <v>42036</v>
      </c>
      <c r="G2064" s="10">
        <v>45323</v>
      </c>
      <c r="H2064" s="11">
        <v>10</v>
      </c>
      <c r="I2064" s="20" t="s">
        <v>238</v>
      </c>
      <c r="J2064" s="11" t="s">
        <v>240</v>
      </c>
      <c r="K2064" s="11" t="s">
        <v>4263</v>
      </c>
      <c r="L2064" s="11">
        <v>2</v>
      </c>
    </row>
    <row r="2065" spans="1:12">
      <c r="A2065" s="11" t="s">
        <v>3813</v>
      </c>
      <c r="D2065" s="11" t="s">
        <v>239</v>
      </c>
      <c r="E2065" s="19" t="s">
        <v>4036</v>
      </c>
      <c r="F2065" s="10">
        <v>42036</v>
      </c>
      <c r="G2065" s="10">
        <v>45323</v>
      </c>
      <c r="H2065" s="11">
        <v>10</v>
      </c>
      <c r="I2065" s="20" t="s">
        <v>238</v>
      </c>
      <c r="J2065" s="11" t="s">
        <v>240</v>
      </c>
      <c r="K2065" s="11" t="s">
        <v>4263</v>
      </c>
      <c r="L2065" s="11">
        <v>2</v>
      </c>
    </row>
    <row r="2066" spans="1:12">
      <c r="A2066" s="11" t="s">
        <v>3814</v>
      </c>
      <c r="D2066" s="11" t="s">
        <v>239</v>
      </c>
      <c r="E2066" s="19" t="s">
        <v>4037</v>
      </c>
      <c r="F2066" s="10">
        <v>42036</v>
      </c>
      <c r="G2066" s="10">
        <v>45323</v>
      </c>
      <c r="H2066" s="11">
        <v>10</v>
      </c>
      <c r="I2066" s="20" t="s">
        <v>238</v>
      </c>
      <c r="J2066" s="11" t="s">
        <v>240</v>
      </c>
      <c r="K2066" s="11" t="s">
        <v>4263</v>
      </c>
      <c r="L2066" s="11">
        <v>2</v>
      </c>
    </row>
    <row r="2067" spans="1:12">
      <c r="A2067" s="11" t="s">
        <v>3815</v>
      </c>
      <c r="D2067" s="11" t="s">
        <v>239</v>
      </c>
      <c r="E2067" s="19" t="s">
        <v>4038</v>
      </c>
      <c r="F2067" s="10">
        <v>42036</v>
      </c>
      <c r="G2067" s="10">
        <v>45323</v>
      </c>
      <c r="H2067" s="11">
        <v>10</v>
      </c>
      <c r="I2067" s="20" t="s">
        <v>238</v>
      </c>
      <c r="J2067" s="11" t="s">
        <v>240</v>
      </c>
      <c r="K2067" s="11" t="s">
        <v>4263</v>
      </c>
      <c r="L2067" s="11">
        <v>2</v>
      </c>
    </row>
    <row r="2068" spans="1:12">
      <c r="A2068" s="11" t="s">
        <v>3816</v>
      </c>
      <c r="D2068" s="11" t="s">
        <v>239</v>
      </c>
      <c r="E2068" s="19" t="s">
        <v>4039</v>
      </c>
      <c r="F2068" s="10">
        <v>42036</v>
      </c>
      <c r="G2068" s="10">
        <v>45323</v>
      </c>
      <c r="H2068" s="11">
        <v>10</v>
      </c>
      <c r="I2068" s="20" t="s">
        <v>238</v>
      </c>
      <c r="J2068" s="11" t="s">
        <v>240</v>
      </c>
      <c r="K2068" s="11" t="s">
        <v>4263</v>
      </c>
      <c r="L2068" s="11">
        <v>2</v>
      </c>
    </row>
    <row r="2069" spans="1:12">
      <c r="A2069" s="11" t="s">
        <v>3817</v>
      </c>
      <c r="D2069" s="11" t="s">
        <v>239</v>
      </c>
      <c r="E2069" s="19" t="s">
        <v>4040</v>
      </c>
      <c r="F2069" s="10">
        <v>42036</v>
      </c>
      <c r="G2069" s="10">
        <v>45323</v>
      </c>
      <c r="H2069" s="11">
        <v>10</v>
      </c>
      <c r="I2069" s="20" t="s">
        <v>238</v>
      </c>
      <c r="J2069" s="11" t="s">
        <v>240</v>
      </c>
      <c r="K2069" s="11" t="s">
        <v>4263</v>
      </c>
      <c r="L2069" s="11">
        <v>2</v>
      </c>
    </row>
    <row r="2070" spans="1:12">
      <c r="A2070" s="11" t="s">
        <v>3818</v>
      </c>
      <c r="D2070" s="11" t="s">
        <v>239</v>
      </c>
      <c r="E2070" s="19" t="s">
        <v>4041</v>
      </c>
      <c r="F2070" s="10">
        <v>42036</v>
      </c>
      <c r="G2070" s="10">
        <v>45323</v>
      </c>
      <c r="H2070" s="11">
        <v>10</v>
      </c>
      <c r="I2070" s="20" t="s">
        <v>238</v>
      </c>
      <c r="J2070" s="11" t="s">
        <v>240</v>
      </c>
      <c r="K2070" s="11" t="s">
        <v>4263</v>
      </c>
      <c r="L2070" s="11">
        <v>2</v>
      </c>
    </row>
    <row r="2071" spans="1:12">
      <c r="A2071" s="11" t="s">
        <v>3819</v>
      </c>
      <c r="D2071" s="11" t="s">
        <v>239</v>
      </c>
      <c r="E2071" s="19" t="s">
        <v>4042</v>
      </c>
      <c r="F2071" s="10">
        <v>42036</v>
      </c>
      <c r="G2071" s="10">
        <v>45323</v>
      </c>
      <c r="H2071" s="11">
        <v>10</v>
      </c>
      <c r="I2071" s="20" t="s">
        <v>238</v>
      </c>
      <c r="J2071" s="11" t="s">
        <v>240</v>
      </c>
      <c r="K2071" s="11" t="s">
        <v>4263</v>
      </c>
      <c r="L2071" s="11">
        <v>2</v>
      </c>
    </row>
    <row r="2072" spans="1:12">
      <c r="A2072" s="11" t="s">
        <v>3820</v>
      </c>
      <c r="D2072" s="11" t="s">
        <v>239</v>
      </c>
      <c r="E2072" s="19" t="s">
        <v>4043</v>
      </c>
      <c r="F2072" s="10">
        <v>42036</v>
      </c>
      <c r="G2072" s="10">
        <v>45323</v>
      </c>
      <c r="H2072" s="11">
        <v>10</v>
      </c>
      <c r="I2072" s="20" t="s">
        <v>238</v>
      </c>
      <c r="J2072" s="11" t="s">
        <v>240</v>
      </c>
      <c r="K2072" s="11" t="s">
        <v>4263</v>
      </c>
      <c r="L2072" s="11">
        <v>2</v>
      </c>
    </row>
    <row r="2073" spans="1:12">
      <c r="A2073" s="11" t="s">
        <v>3821</v>
      </c>
      <c r="D2073" s="11" t="s">
        <v>239</v>
      </c>
      <c r="E2073" s="19" t="s">
        <v>4044</v>
      </c>
      <c r="F2073" s="10">
        <v>42036</v>
      </c>
      <c r="G2073" s="10">
        <v>45323</v>
      </c>
      <c r="H2073" s="11">
        <v>10</v>
      </c>
      <c r="I2073" s="20" t="s">
        <v>238</v>
      </c>
      <c r="J2073" s="11" t="s">
        <v>240</v>
      </c>
      <c r="K2073" s="11" t="s">
        <v>4263</v>
      </c>
      <c r="L2073" s="11">
        <v>2</v>
      </c>
    </row>
    <row r="2074" spans="1:12">
      <c r="A2074" s="11" t="s">
        <v>3822</v>
      </c>
      <c r="D2074" s="11" t="s">
        <v>239</v>
      </c>
      <c r="E2074" s="19" t="s">
        <v>4045</v>
      </c>
      <c r="F2074" s="10">
        <v>42036</v>
      </c>
      <c r="G2074" s="10">
        <v>45323</v>
      </c>
      <c r="H2074" s="11">
        <v>10</v>
      </c>
      <c r="I2074" s="20" t="s">
        <v>238</v>
      </c>
      <c r="J2074" s="11" t="s">
        <v>240</v>
      </c>
      <c r="K2074" s="11" t="s">
        <v>4263</v>
      </c>
      <c r="L2074" s="11">
        <v>2</v>
      </c>
    </row>
    <row r="2075" spans="1:12">
      <c r="A2075" s="11" t="s">
        <v>3823</v>
      </c>
      <c r="D2075" s="11" t="s">
        <v>239</v>
      </c>
      <c r="E2075" s="19" t="s">
        <v>4046</v>
      </c>
      <c r="F2075" s="10">
        <v>42036</v>
      </c>
      <c r="G2075" s="10">
        <v>45323</v>
      </c>
      <c r="H2075" s="11">
        <v>10</v>
      </c>
      <c r="I2075" s="20" t="s">
        <v>238</v>
      </c>
      <c r="J2075" s="11" t="s">
        <v>240</v>
      </c>
      <c r="K2075" s="11" t="s">
        <v>4263</v>
      </c>
      <c r="L2075" s="11">
        <v>2</v>
      </c>
    </row>
    <row r="2076" spans="1:12">
      <c r="A2076" s="11" t="s">
        <v>3824</v>
      </c>
      <c r="D2076" s="11" t="s">
        <v>239</v>
      </c>
      <c r="E2076" s="19" t="s">
        <v>4047</v>
      </c>
      <c r="F2076" s="10">
        <v>42036</v>
      </c>
      <c r="G2076" s="10">
        <v>45323</v>
      </c>
      <c r="H2076" s="11">
        <v>10</v>
      </c>
      <c r="I2076" s="20" t="s">
        <v>238</v>
      </c>
      <c r="J2076" s="11" t="s">
        <v>240</v>
      </c>
      <c r="K2076" s="11" t="s">
        <v>4263</v>
      </c>
      <c r="L2076" s="11">
        <v>2</v>
      </c>
    </row>
    <row r="2077" spans="1:12">
      <c r="A2077" s="11" t="s">
        <v>3825</v>
      </c>
      <c r="D2077" s="11" t="s">
        <v>239</v>
      </c>
      <c r="E2077" s="19" t="s">
        <v>4048</v>
      </c>
      <c r="F2077" s="10">
        <v>42036</v>
      </c>
      <c r="G2077" s="10">
        <v>45323</v>
      </c>
      <c r="H2077" s="11">
        <v>10</v>
      </c>
      <c r="I2077" s="20" t="s">
        <v>238</v>
      </c>
      <c r="J2077" s="11" t="s">
        <v>240</v>
      </c>
      <c r="K2077" s="11" t="s">
        <v>4263</v>
      </c>
      <c r="L2077" s="11">
        <v>2</v>
      </c>
    </row>
    <row r="2078" spans="1:12">
      <c r="A2078" s="11" t="s">
        <v>3826</v>
      </c>
      <c r="D2078" s="11" t="s">
        <v>239</v>
      </c>
      <c r="E2078" s="19" t="s">
        <v>4049</v>
      </c>
      <c r="F2078" s="10">
        <v>42036</v>
      </c>
      <c r="G2078" s="10">
        <v>45323</v>
      </c>
      <c r="H2078" s="11">
        <v>10</v>
      </c>
      <c r="I2078" s="20" t="s">
        <v>238</v>
      </c>
      <c r="J2078" s="11" t="s">
        <v>240</v>
      </c>
      <c r="K2078" s="11" t="s">
        <v>4263</v>
      </c>
      <c r="L2078" s="11">
        <v>2</v>
      </c>
    </row>
    <row r="2079" spans="1:12">
      <c r="A2079" s="11" t="s">
        <v>3827</v>
      </c>
      <c r="D2079" s="11" t="s">
        <v>239</v>
      </c>
      <c r="E2079" s="19" t="s">
        <v>4050</v>
      </c>
      <c r="F2079" s="10">
        <v>42036</v>
      </c>
      <c r="G2079" s="10">
        <v>45323</v>
      </c>
      <c r="H2079" s="11">
        <v>10</v>
      </c>
      <c r="I2079" s="20" t="s">
        <v>238</v>
      </c>
      <c r="J2079" s="11" t="s">
        <v>240</v>
      </c>
      <c r="K2079" s="11" t="s">
        <v>4263</v>
      </c>
      <c r="L2079" s="11">
        <v>2</v>
      </c>
    </row>
    <row r="2080" spans="1:12">
      <c r="A2080" s="11" t="s">
        <v>3828</v>
      </c>
      <c r="D2080" s="11" t="s">
        <v>239</v>
      </c>
      <c r="E2080" s="19" t="s">
        <v>4051</v>
      </c>
      <c r="F2080" s="10">
        <v>42036</v>
      </c>
      <c r="G2080" s="10">
        <v>45323</v>
      </c>
      <c r="H2080" s="11">
        <v>10</v>
      </c>
      <c r="I2080" s="20" t="s">
        <v>238</v>
      </c>
      <c r="J2080" s="11" t="s">
        <v>240</v>
      </c>
      <c r="K2080" s="11" t="s">
        <v>4263</v>
      </c>
      <c r="L2080" s="11">
        <v>2</v>
      </c>
    </row>
    <row r="2081" spans="1:12">
      <c r="A2081" s="11" t="s">
        <v>3829</v>
      </c>
      <c r="D2081" s="11" t="s">
        <v>239</v>
      </c>
      <c r="E2081" s="19" t="s">
        <v>4052</v>
      </c>
      <c r="F2081" s="10">
        <v>42036</v>
      </c>
      <c r="G2081" s="10">
        <v>45323</v>
      </c>
      <c r="H2081" s="11">
        <v>10</v>
      </c>
      <c r="I2081" s="20" t="s">
        <v>238</v>
      </c>
      <c r="J2081" s="11" t="s">
        <v>240</v>
      </c>
      <c r="K2081" s="11" t="s">
        <v>4263</v>
      </c>
      <c r="L2081" s="11">
        <v>2</v>
      </c>
    </row>
    <row r="2082" spans="1:12">
      <c r="A2082" s="11" t="s">
        <v>3830</v>
      </c>
      <c r="D2082" s="11" t="s">
        <v>239</v>
      </c>
      <c r="E2082" s="19" t="s">
        <v>4053</v>
      </c>
      <c r="F2082" s="10">
        <v>42036</v>
      </c>
      <c r="G2082" s="10">
        <v>45323</v>
      </c>
      <c r="H2082" s="11">
        <v>10</v>
      </c>
      <c r="I2082" s="20" t="s">
        <v>238</v>
      </c>
      <c r="J2082" s="11" t="s">
        <v>240</v>
      </c>
      <c r="K2082" s="11" t="s">
        <v>4263</v>
      </c>
      <c r="L2082" s="11">
        <v>2</v>
      </c>
    </row>
    <row r="2083" spans="1:12">
      <c r="A2083" s="11" t="s">
        <v>3831</v>
      </c>
      <c r="D2083" s="11" t="s">
        <v>239</v>
      </c>
      <c r="E2083" s="19" t="s">
        <v>4054</v>
      </c>
      <c r="F2083" s="10">
        <v>42036</v>
      </c>
      <c r="G2083" s="10">
        <v>45323</v>
      </c>
      <c r="H2083" s="11">
        <v>10</v>
      </c>
      <c r="I2083" s="20" t="s">
        <v>238</v>
      </c>
      <c r="J2083" s="11" t="s">
        <v>240</v>
      </c>
      <c r="K2083" s="11" t="s">
        <v>4263</v>
      </c>
      <c r="L2083" s="11">
        <v>2</v>
      </c>
    </row>
    <row r="2084" spans="1:12">
      <c r="A2084" s="11" t="s">
        <v>3832</v>
      </c>
      <c r="D2084" s="11" t="s">
        <v>239</v>
      </c>
      <c r="E2084" s="19" t="s">
        <v>4055</v>
      </c>
      <c r="F2084" s="10">
        <v>42036</v>
      </c>
      <c r="G2084" s="10">
        <v>45323</v>
      </c>
      <c r="H2084" s="11">
        <v>10</v>
      </c>
      <c r="I2084" s="20" t="s">
        <v>238</v>
      </c>
      <c r="J2084" s="11" t="s">
        <v>240</v>
      </c>
      <c r="K2084" s="11" t="s">
        <v>4263</v>
      </c>
      <c r="L2084" s="11">
        <v>2</v>
      </c>
    </row>
    <row r="2085" spans="1:12">
      <c r="A2085" s="11" t="s">
        <v>3833</v>
      </c>
      <c r="D2085" s="11" t="s">
        <v>239</v>
      </c>
      <c r="E2085" s="19" t="s">
        <v>4056</v>
      </c>
      <c r="F2085" s="10">
        <v>42036</v>
      </c>
      <c r="G2085" s="10">
        <v>45323</v>
      </c>
      <c r="H2085" s="11">
        <v>10</v>
      </c>
      <c r="I2085" s="20" t="s">
        <v>238</v>
      </c>
      <c r="J2085" s="11" t="s">
        <v>240</v>
      </c>
      <c r="K2085" s="11" t="s">
        <v>4263</v>
      </c>
      <c r="L2085" s="11">
        <v>2</v>
      </c>
    </row>
    <row r="2086" spans="1:12">
      <c r="A2086" s="11" t="s">
        <v>3834</v>
      </c>
      <c r="D2086" s="11" t="s">
        <v>239</v>
      </c>
      <c r="E2086" s="19" t="s">
        <v>4057</v>
      </c>
      <c r="F2086" s="10">
        <v>42036</v>
      </c>
      <c r="G2086" s="10">
        <v>45323</v>
      </c>
      <c r="H2086" s="11">
        <v>10</v>
      </c>
      <c r="I2086" s="20" t="s">
        <v>238</v>
      </c>
      <c r="J2086" s="11" t="s">
        <v>240</v>
      </c>
      <c r="K2086" s="11" t="s">
        <v>4263</v>
      </c>
      <c r="L2086" s="11">
        <v>2</v>
      </c>
    </row>
    <row r="2087" spans="1:12">
      <c r="A2087" s="11" t="s">
        <v>3835</v>
      </c>
      <c r="D2087" s="11" t="s">
        <v>239</v>
      </c>
      <c r="E2087" s="19" t="s">
        <v>4058</v>
      </c>
      <c r="F2087" s="10">
        <v>42036</v>
      </c>
      <c r="G2087" s="10">
        <v>45323</v>
      </c>
      <c r="H2087" s="11">
        <v>10</v>
      </c>
      <c r="I2087" s="20" t="s">
        <v>238</v>
      </c>
      <c r="J2087" s="11" t="s">
        <v>240</v>
      </c>
      <c r="K2087" s="11" t="s">
        <v>4263</v>
      </c>
      <c r="L2087" s="11">
        <v>2</v>
      </c>
    </row>
    <row r="2088" spans="1:12">
      <c r="A2088" s="11" t="s">
        <v>3836</v>
      </c>
      <c r="D2088" s="11" t="s">
        <v>239</v>
      </c>
      <c r="E2088" s="19" t="s">
        <v>4059</v>
      </c>
      <c r="F2088" s="10">
        <v>42036</v>
      </c>
      <c r="G2088" s="10">
        <v>45323</v>
      </c>
      <c r="H2088" s="11">
        <v>10</v>
      </c>
      <c r="I2088" s="20" t="s">
        <v>238</v>
      </c>
      <c r="J2088" s="11" t="s">
        <v>240</v>
      </c>
      <c r="K2088" s="11" t="s">
        <v>4263</v>
      </c>
      <c r="L2088" s="11">
        <v>2</v>
      </c>
    </row>
    <row r="2089" spans="1:12">
      <c r="A2089" s="11" t="s">
        <v>3837</v>
      </c>
      <c r="D2089" s="11" t="s">
        <v>239</v>
      </c>
      <c r="E2089" s="19" t="s">
        <v>4060</v>
      </c>
      <c r="F2089" s="10">
        <v>42036</v>
      </c>
      <c r="G2089" s="10">
        <v>45323</v>
      </c>
      <c r="H2089" s="11">
        <v>10</v>
      </c>
      <c r="I2089" s="20" t="s">
        <v>238</v>
      </c>
      <c r="J2089" s="11" t="s">
        <v>240</v>
      </c>
      <c r="K2089" s="11" t="s">
        <v>4263</v>
      </c>
      <c r="L2089" s="11">
        <v>2</v>
      </c>
    </row>
    <row r="2090" spans="1:12">
      <c r="A2090" s="11" t="s">
        <v>3838</v>
      </c>
      <c r="D2090" s="11" t="s">
        <v>239</v>
      </c>
      <c r="E2090" s="19" t="s">
        <v>4061</v>
      </c>
      <c r="F2090" s="10">
        <v>42036</v>
      </c>
      <c r="G2090" s="10">
        <v>45323</v>
      </c>
      <c r="H2090" s="11">
        <v>10</v>
      </c>
      <c r="I2090" s="20" t="s">
        <v>238</v>
      </c>
      <c r="J2090" s="11" t="s">
        <v>240</v>
      </c>
      <c r="K2090" s="11" t="s">
        <v>4263</v>
      </c>
      <c r="L2090" s="11">
        <v>2</v>
      </c>
    </row>
    <row r="2091" spans="1:12">
      <c r="A2091" s="11" t="s">
        <v>3839</v>
      </c>
      <c r="D2091" s="11" t="s">
        <v>239</v>
      </c>
      <c r="E2091" s="19" t="s">
        <v>4062</v>
      </c>
      <c r="F2091" s="10">
        <v>42036</v>
      </c>
      <c r="G2091" s="10">
        <v>45323</v>
      </c>
      <c r="H2091" s="11">
        <v>10</v>
      </c>
      <c r="I2091" s="20" t="s">
        <v>238</v>
      </c>
      <c r="J2091" s="11" t="s">
        <v>240</v>
      </c>
      <c r="K2091" s="11" t="s">
        <v>4263</v>
      </c>
      <c r="L2091" s="11">
        <v>2</v>
      </c>
    </row>
    <row r="2092" spans="1:12">
      <c r="A2092" s="11" t="s">
        <v>3840</v>
      </c>
      <c r="D2092" s="11" t="s">
        <v>239</v>
      </c>
      <c r="E2092" s="19" t="s">
        <v>4063</v>
      </c>
      <c r="F2092" s="10">
        <v>42036</v>
      </c>
      <c r="G2092" s="10">
        <v>45323</v>
      </c>
      <c r="H2092" s="11">
        <v>10</v>
      </c>
      <c r="I2092" s="20" t="s">
        <v>238</v>
      </c>
      <c r="J2092" s="11" t="s">
        <v>240</v>
      </c>
      <c r="K2092" s="11" t="s">
        <v>4263</v>
      </c>
      <c r="L2092" s="11">
        <v>2</v>
      </c>
    </row>
    <row r="2093" spans="1:12">
      <c r="A2093" s="11" t="s">
        <v>3841</v>
      </c>
      <c r="D2093" s="11" t="s">
        <v>239</v>
      </c>
      <c r="E2093" s="19" t="s">
        <v>4064</v>
      </c>
      <c r="F2093" s="10">
        <v>42036</v>
      </c>
      <c r="G2093" s="10">
        <v>45323</v>
      </c>
      <c r="H2093" s="11">
        <v>10</v>
      </c>
      <c r="I2093" s="20" t="s">
        <v>238</v>
      </c>
      <c r="J2093" s="11" t="s">
        <v>240</v>
      </c>
      <c r="K2093" s="11" t="s">
        <v>4263</v>
      </c>
      <c r="L2093" s="11">
        <v>2</v>
      </c>
    </row>
    <row r="2094" spans="1:12">
      <c r="A2094" s="11" t="s">
        <v>3782</v>
      </c>
      <c r="D2094" s="11" t="s">
        <v>239</v>
      </c>
      <c r="E2094" s="19" t="s">
        <v>4065</v>
      </c>
      <c r="F2094" s="10">
        <v>42036</v>
      </c>
      <c r="G2094" s="10">
        <v>45323</v>
      </c>
      <c r="H2094" s="11">
        <v>10</v>
      </c>
      <c r="I2094" s="20" t="s">
        <v>238</v>
      </c>
      <c r="J2094" s="11" t="s">
        <v>240</v>
      </c>
      <c r="K2094" s="11" t="s">
        <v>4263</v>
      </c>
      <c r="L2094" s="11">
        <v>2</v>
      </c>
    </row>
    <row r="2095" spans="1:12">
      <c r="A2095" s="11" t="s">
        <v>3783</v>
      </c>
      <c r="D2095" s="11" t="s">
        <v>239</v>
      </c>
      <c r="E2095" s="19" t="s">
        <v>4066</v>
      </c>
      <c r="F2095" s="10">
        <v>42036</v>
      </c>
      <c r="G2095" s="10">
        <v>45323</v>
      </c>
      <c r="H2095" s="11">
        <v>10</v>
      </c>
      <c r="I2095" s="20" t="s">
        <v>238</v>
      </c>
      <c r="J2095" s="11" t="s">
        <v>240</v>
      </c>
      <c r="K2095" s="11" t="s">
        <v>4263</v>
      </c>
      <c r="L2095" s="11">
        <v>2</v>
      </c>
    </row>
    <row r="2096" spans="1:12">
      <c r="A2096" s="11" t="s">
        <v>3784</v>
      </c>
      <c r="D2096" s="11" t="s">
        <v>239</v>
      </c>
      <c r="E2096" s="19" t="s">
        <v>4067</v>
      </c>
      <c r="F2096" s="10">
        <v>42036</v>
      </c>
      <c r="G2096" s="10">
        <v>45323</v>
      </c>
      <c r="H2096" s="11">
        <v>10</v>
      </c>
      <c r="I2096" s="20" t="s">
        <v>238</v>
      </c>
      <c r="J2096" s="11" t="s">
        <v>240</v>
      </c>
      <c r="K2096" s="11" t="s">
        <v>4263</v>
      </c>
      <c r="L2096" s="11">
        <v>2</v>
      </c>
    </row>
    <row r="2097" spans="1:12">
      <c r="A2097" s="11" t="s">
        <v>3785</v>
      </c>
      <c r="D2097" s="11" t="s">
        <v>239</v>
      </c>
      <c r="E2097" s="19" t="s">
        <v>4068</v>
      </c>
      <c r="F2097" s="10">
        <v>42036</v>
      </c>
      <c r="G2097" s="10">
        <v>45323</v>
      </c>
      <c r="H2097" s="11">
        <v>10</v>
      </c>
      <c r="I2097" s="20" t="s">
        <v>238</v>
      </c>
      <c r="J2097" s="11" t="s">
        <v>240</v>
      </c>
      <c r="K2097" s="11" t="s">
        <v>4263</v>
      </c>
      <c r="L2097" s="11">
        <v>2</v>
      </c>
    </row>
    <row r="2098" spans="1:12">
      <c r="A2098" s="11" t="s">
        <v>3786</v>
      </c>
      <c r="D2098" s="11" t="s">
        <v>239</v>
      </c>
      <c r="E2098" s="19" t="s">
        <v>4069</v>
      </c>
      <c r="F2098" s="10">
        <v>42036</v>
      </c>
      <c r="G2098" s="10">
        <v>45323</v>
      </c>
      <c r="H2098" s="11">
        <v>10</v>
      </c>
      <c r="I2098" s="20" t="s">
        <v>238</v>
      </c>
      <c r="J2098" s="11" t="s">
        <v>240</v>
      </c>
      <c r="K2098" s="11" t="s">
        <v>4263</v>
      </c>
      <c r="L2098" s="11">
        <v>2</v>
      </c>
    </row>
    <row r="2099" spans="1:12">
      <c r="A2099" s="11" t="s">
        <v>3787</v>
      </c>
      <c r="D2099" s="11" t="s">
        <v>239</v>
      </c>
      <c r="E2099" s="19" t="s">
        <v>4070</v>
      </c>
      <c r="F2099" s="10">
        <v>42036</v>
      </c>
      <c r="G2099" s="10">
        <v>45323</v>
      </c>
      <c r="H2099" s="11">
        <v>10</v>
      </c>
      <c r="I2099" s="20" t="s">
        <v>238</v>
      </c>
      <c r="J2099" s="11" t="s">
        <v>240</v>
      </c>
      <c r="K2099" s="11" t="s">
        <v>4263</v>
      </c>
      <c r="L2099" s="11">
        <v>2</v>
      </c>
    </row>
    <row r="2100" spans="1:12">
      <c r="A2100" s="11" t="s">
        <v>3788</v>
      </c>
      <c r="D2100" s="11" t="s">
        <v>239</v>
      </c>
      <c r="E2100" s="19" t="s">
        <v>4071</v>
      </c>
      <c r="F2100" s="10">
        <v>42036</v>
      </c>
      <c r="G2100" s="10">
        <v>45323</v>
      </c>
      <c r="H2100" s="11">
        <v>10</v>
      </c>
      <c r="I2100" s="20" t="s">
        <v>238</v>
      </c>
      <c r="J2100" s="11" t="s">
        <v>240</v>
      </c>
      <c r="K2100" s="11" t="s">
        <v>4263</v>
      </c>
      <c r="L2100" s="11">
        <v>2</v>
      </c>
    </row>
    <row r="2101" spans="1:12">
      <c r="A2101" s="11" t="s">
        <v>3789</v>
      </c>
      <c r="D2101" s="11" t="s">
        <v>239</v>
      </c>
      <c r="E2101" s="19" t="s">
        <v>4072</v>
      </c>
      <c r="F2101" s="10">
        <v>42036</v>
      </c>
      <c r="G2101" s="10">
        <v>45323</v>
      </c>
      <c r="H2101" s="11">
        <v>10</v>
      </c>
      <c r="I2101" s="20" t="s">
        <v>238</v>
      </c>
      <c r="J2101" s="11" t="s">
        <v>240</v>
      </c>
      <c r="K2101" s="11" t="s">
        <v>4263</v>
      </c>
      <c r="L2101" s="11">
        <v>2</v>
      </c>
    </row>
    <row r="2102" spans="1:12">
      <c r="A2102" s="11" t="s">
        <v>3790</v>
      </c>
      <c r="D2102" s="11" t="s">
        <v>239</v>
      </c>
      <c r="E2102" s="19" t="s">
        <v>4073</v>
      </c>
      <c r="F2102" s="10">
        <v>42036</v>
      </c>
      <c r="G2102" s="10">
        <v>45323</v>
      </c>
      <c r="H2102" s="11">
        <v>10</v>
      </c>
      <c r="I2102" s="20" t="s">
        <v>238</v>
      </c>
      <c r="J2102" s="11" t="s">
        <v>240</v>
      </c>
      <c r="K2102" s="11" t="s">
        <v>4263</v>
      </c>
      <c r="L2102" s="11">
        <v>2</v>
      </c>
    </row>
    <row r="2103" spans="1:12">
      <c r="A2103" s="11" t="s">
        <v>3842</v>
      </c>
      <c r="D2103" s="11" t="s">
        <v>239</v>
      </c>
      <c r="E2103" s="19" t="s">
        <v>4074</v>
      </c>
      <c r="F2103" s="10">
        <v>42036</v>
      </c>
      <c r="G2103" s="10">
        <v>45323</v>
      </c>
      <c r="H2103" s="11">
        <v>10</v>
      </c>
      <c r="I2103" s="20" t="s">
        <v>238</v>
      </c>
      <c r="J2103" s="11" t="s">
        <v>240</v>
      </c>
      <c r="K2103" s="11" t="s">
        <v>4263</v>
      </c>
      <c r="L2103" s="11">
        <v>2</v>
      </c>
    </row>
    <row r="2104" spans="1:12">
      <c r="A2104" s="11" t="s">
        <v>3843</v>
      </c>
      <c r="D2104" s="11" t="s">
        <v>239</v>
      </c>
      <c r="E2104" s="19" t="s">
        <v>4075</v>
      </c>
      <c r="F2104" s="10">
        <v>42036</v>
      </c>
      <c r="G2104" s="10">
        <v>45323</v>
      </c>
      <c r="H2104" s="11">
        <v>10</v>
      </c>
      <c r="I2104" s="20" t="s">
        <v>238</v>
      </c>
      <c r="J2104" s="11" t="s">
        <v>240</v>
      </c>
      <c r="K2104" s="11" t="s">
        <v>4263</v>
      </c>
      <c r="L2104" s="11">
        <v>2</v>
      </c>
    </row>
    <row r="2105" spans="1:12">
      <c r="A2105" s="11" t="s">
        <v>3844</v>
      </c>
      <c r="D2105" s="11" t="s">
        <v>239</v>
      </c>
      <c r="E2105" s="19" t="s">
        <v>4076</v>
      </c>
      <c r="F2105" s="10">
        <v>42036</v>
      </c>
      <c r="G2105" s="10">
        <v>45323</v>
      </c>
      <c r="H2105" s="11">
        <v>10</v>
      </c>
      <c r="I2105" s="20" t="s">
        <v>238</v>
      </c>
      <c r="J2105" s="11" t="s">
        <v>240</v>
      </c>
      <c r="K2105" s="11" t="s">
        <v>4263</v>
      </c>
      <c r="L2105" s="11">
        <v>2</v>
      </c>
    </row>
    <row r="2106" spans="1:12">
      <c r="A2106" s="11" t="s">
        <v>3794</v>
      </c>
      <c r="D2106" s="11" t="s">
        <v>239</v>
      </c>
      <c r="E2106" s="19" t="s">
        <v>4077</v>
      </c>
      <c r="F2106" s="10">
        <v>42036</v>
      </c>
      <c r="G2106" s="10">
        <v>45323</v>
      </c>
      <c r="H2106" s="11">
        <v>10</v>
      </c>
      <c r="I2106" s="20" t="s">
        <v>238</v>
      </c>
      <c r="J2106" s="11" t="s">
        <v>240</v>
      </c>
      <c r="K2106" s="11" t="s">
        <v>4263</v>
      </c>
      <c r="L2106" s="11">
        <v>2</v>
      </c>
    </row>
    <row r="2107" spans="1:12">
      <c r="A2107" s="11" t="s">
        <v>3795</v>
      </c>
      <c r="D2107" s="11" t="s">
        <v>239</v>
      </c>
      <c r="E2107" s="19" t="s">
        <v>4078</v>
      </c>
      <c r="F2107" s="10">
        <v>42036</v>
      </c>
      <c r="G2107" s="10">
        <v>45323</v>
      </c>
      <c r="H2107" s="11">
        <v>10</v>
      </c>
      <c r="I2107" s="20" t="s">
        <v>238</v>
      </c>
      <c r="J2107" s="11" t="s">
        <v>240</v>
      </c>
      <c r="K2107" s="11" t="s">
        <v>4263</v>
      </c>
      <c r="L2107" s="11">
        <v>2</v>
      </c>
    </row>
    <row r="2108" spans="1:12">
      <c r="A2108" s="11" t="s">
        <v>3796</v>
      </c>
      <c r="D2108" s="11" t="s">
        <v>239</v>
      </c>
      <c r="E2108" s="19" t="s">
        <v>4079</v>
      </c>
      <c r="F2108" s="10">
        <v>42036</v>
      </c>
      <c r="G2108" s="10">
        <v>45323</v>
      </c>
      <c r="H2108" s="11">
        <v>10</v>
      </c>
      <c r="I2108" s="20" t="s">
        <v>238</v>
      </c>
      <c r="J2108" s="11" t="s">
        <v>240</v>
      </c>
      <c r="K2108" s="11" t="s">
        <v>4263</v>
      </c>
      <c r="L2108" s="11">
        <v>2</v>
      </c>
    </row>
    <row r="2109" spans="1:12">
      <c r="A2109" s="11" t="s">
        <v>3797</v>
      </c>
      <c r="D2109" s="11" t="s">
        <v>239</v>
      </c>
      <c r="E2109" s="19" t="s">
        <v>4080</v>
      </c>
      <c r="F2109" s="10">
        <v>42036</v>
      </c>
      <c r="G2109" s="10">
        <v>45323</v>
      </c>
      <c r="H2109" s="11">
        <v>10</v>
      </c>
      <c r="I2109" s="20" t="s">
        <v>238</v>
      </c>
      <c r="J2109" s="11" t="s">
        <v>240</v>
      </c>
      <c r="K2109" s="11" t="s">
        <v>4263</v>
      </c>
      <c r="L2109" s="11">
        <v>2</v>
      </c>
    </row>
    <row r="2110" spans="1:12">
      <c r="A2110" s="11" t="s">
        <v>3798</v>
      </c>
      <c r="D2110" s="11" t="s">
        <v>239</v>
      </c>
      <c r="E2110" s="19" t="s">
        <v>4081</v>
      </c>
      <c r="F2110" s="10">
        <v>42036</v>
      </c>
      <c r="G2110" s="10">
        <v>45323</v>
      </c>
      <c r="H2110" s="11">
        <v>10</v>
      </c>
      <c r="I2110" s="20" t="s">
        <v>238</v>
      </c>
      <c r="J2110" s="11" t="s">
        <v>240</v>
      </c>
      <c r="K2110" s="11" t="s">
        <v>4263</v>
      </c>
      <c r="L2110" s="11">
        <v>2</v>
      </c>
    </row>
    <row r="2111" spans="1:12">
      <c r="A2111" s="11" t="s">
        <v>3799</v>
      </c>
      <c r="D2111" s="11" t="s">
        <v>239</v>
      </c>
      <c r="E2111" s="19" t="s">
        <v>4082</v>
      </c>
      <c r="F2111" s="10">
        <v>42036</v>
      </c>
      <c r="G2111" s="10">
        <v>45323</v>
      </c>
      <c r="H2111" s="11">
        <v>10</v>
      </c>
      <c r="I2111" s="20" t="s">
        <v>238</v>
      </c>
      <c r="J2111" s="11" t="s">
        <v>240</v>
      </c>
      <c r="K2111" s="11" t="s">
        <v>4263</v>
      </c>
      <c r="L2111" s="11">
        <v>2</v>
      </c>
    </row>
    <row r="2112" spans="1:12">
      <c r="A2112" s="11" t="s">
        <v>3800</v>
      </c>
      <c r="D2112" s="11" t="s">
        <v>239</v>
      </c>
      <c r="E2112" s="19" t="s">
        <v>4083</v>
      </c>
      <c r="F2112" s="10">
        <v>42036</v>
      </c>
      <c r="G2112" s="10">
        <v>45323</v>
      </c>
      <c r="H2112" s="11">
        <v>10</v>
      </c>
      <c r="I2112" s="20" t="s">
        <v>238</v>
      </c>
      <c r="J2112" s="11" t="s">
        <v>240</v>
      </c>
      <c r="K2112" s="11" t="s">
        <v>4263</v>
      </c>
      <c r="L2112" s="11">
        <v>2</v>
      </c>
    </row>
    <row r="2113" spans="1:12">
      <c r="A2113" s="11" t="s">
        <v>3801</v>
      </c>
      <c r="D2113" s="11" t="s">
        <v>239</v>
      </c>
      <c r="E2113" s="19" t="s">
        <v>4084</v>
      </c>
      <c r="F2113" s="10">
        <v>42036</v>
      </c>
      <c r="G2113" s="10">
        <v>45323</v>
      </c>
      <c r="H2113" s="11">
        <v>10</v>
      </c>
      <c r="I2113" s="20" t="s">
        <v>238</v>
      </c>
      <c r="J2113" s="11" t="s">
        <v>240</v>
      </c>
      <c r="K2113" s="11" t="s">
        <v>4263</v>
      </c>
      <c r="L2113" s="11">
        <v>2</v>
      </c>
    </row>
    <row r="2114" spans="1:12">
      <c r="A2114" s="11" t="s">
        <v>3802</v>
      </c>
      <c r="D2114" s="11" t="s">
        <v>239</v>
      </c>
      <c r="E2114" s="19" t="s">
        <v>4085</v>
      </c>
      <c r="F2114" s="10">
        <v>42036</v>
      </c>
      <c r="G2114" s="10">
        <v>45323</v>
      </c>
      <c r="H2114" s="11">
        <v>10</v>
      </c>
      <c r="I2114" s="20" t="s">
        <v>238</v>
      </c>
      <c r="J2114" s="11" t="s">
        <v>240</v>
      </c>
      <c r="K2114" s="11" t="s">
        <v>4263</v>
      </c>
      <c r="L2114" s="11">
        <v>2</v>
      </c>
    </row>
    <row r="2115" spans="1:12">
      <c r="A2115" s="11" t="s">
        <v>3803</v>
      </c>
      <c r="D2115" s="11" t="s">
        <v>239</v>
      </c>
      <c r="E2115" s="19" t="s">
        <v>4086</v>
      </c>
      <c r="F2115" s="10">
        <v>42036</v>
      </c>
      <c r="G2115" s="10">
        <v>45323</v>
      </c>
      <c r="H2115" s="11">
        <v>10</v>
      </c>
      <c r="I2115" s="20" t="s">
        <v>238</v>
      </c>
      <c r="J2115" s="11" t="s">
        <v>240</v>
      </c>
      <c r="K2115" s="11" t="s">
        <v>4263</v>
      </c>
      <c r="L2115" s="11">
        <v>2</v>
      </c>
    </row>
    <row r="2116" spans="1:12">
      <c r="A2116" s="11" t="s">
        <v>3804</v>
      </c>
      <c r="D2116" s="11" t="s">
        <v>239</v>
      </c>
      <c r="E2116" s="19" t="s">
        <v>4087</v>
      </c>
      <c r="F2116" s="10">
        <v>42036</v>
      </c>
      <c r="G2116" s="10">
        <v>45323</v>
      </c>
      <c r="H2116" s="11">
        <v>10</v>
      </c>
      <c r="I2116" s="20" t="s">
        <v>238</v>
      </c>
      <c r="J2116" s="11" t="s">
        <v>240</v>
      </c>
      <c r="K2116" s="11" t="s">
        <v>4263</v>
      </c>
      <c r="L2116" s="11">
        <v>2</v>
      </c>
    </row>
    <row r="2117" spans="1:12">
      <c r="A2117" s="11" t="s">
        <v>3805</v>
      </c>
      <c r="D2117" s="11" t="s">
        <v>239</v>
      </c>
      <c r="E2117" s="19" t="s">
        <v>4088</v>
      </c>
      <c r="F2117" s="10">
        <v>42036</v>
      </c>
      <c r="G2117" s="10">
        <v>45323</v>
      </c>
      <c r="H2117" s="11">
        <v>10</v>
      </c>
      <c r="I2117" s="20" t="s">
        <v>238</v>
      </c>
      <c r="J2117" s="11" t="s">
        <v>240</v>
      </c>
      <c r="K2117" s="11" t="s">
        <v>4263</v>
      </c>
      <c r="L2117" s="11">
        <v>2</v>
      </c>
    </row>
    <row r="2118" spans="1:12">
      <c r="A2118" s="11" t="s">
        <v>3845</v>
      </c>
      <c r="D2118" s="11" t="s">
        <v>239</v>
      </c>
      <c r="E2118" s="19" t="s">
        <v>4089</v>
      </c>
      <c r="F2118" s="10">
        <v>42036</v>
      </c>
      <c r="G2118" s="10">
        <v>45323</v>
      </c>
      <c r="H2118" s="11">
        <v>10</v>
      </c>
      <c r="I2118" s="20" t="s">
        <v>238</v>
      </c>
      <c r="J2118" s="11" t="s">
        <v>240</v>
      </c>
      <c r="K2118" s="11" t="s">
        <v>4263</v>
      </c>
      <c r="L2118" s="11">
        <v>2</v>
      </c>
    </row>
    <row r="2119" spans="1:12">
      <c r="A2119" s="11" t="s">
        <v>3846</v>
      </c>
      <c r="D2119" s="11" t="s">
        <v>239</v>
      </c>
      <c r="E2119" s="19" t="s">
        <v>4090</v>
      </c>
      <c r="F2119" s="10">
        <v>42036</v>
      </c>
      <c r="G2119" s="10">
        <v>45323</v>
      </c>
      <c r="H2119" s="11">
        <v>10</v>
      </c>
      <c r="I2119" s="20" t="s">
        <v>238</v>
      </c>
      <c r="J2119" s="11" t="s">
        <v>240</v>
      </c>
      <c r="K2119" s="11" t="s">
        <v>4263</v>
      </c>
      <c r="L2119" s="11">
        <v>2</v>
      </c>
    </row>
    <row r="2120" spans="1:12">
      <c r="A2120" s="11" t="s">
        <v>3847</v>
      </c>
      <c r="D2120" s="11" t="s">
        <v>239</v>
      </c>
      <c r="E2120" s="19" t="s">
        <v>4091</v>
      </c>
      <c r="F2120" s="10">
        <v>42036</v>
      </c>
      <c r="G2120" s="10">
        <v>45323</v>
      </c>
      <c r="H2120" s="11">
        <v>10</v>
      </c>
      <c r="I2120" s="20" t="s">
        <v>238</v>
      </c>
      <c r="J2120" s="11" t="s">
        <v>240</v>
      </c>
      <c r="K2120" s="11" t="s">
        <v>4263</v>
      </c>
      <c r="L2120" s="11">
        <v>2</v>
      </c>
    </row>
    <row r="2121" spans="1:12">
      <c r="A2121" s="11" t="s">
        <v>3848</v>
      </c>
      <c r="D2121" s="11" t="s">
        <v>239</v>
      </c>
      <c r="E2121" s="19" t="s">
        <v>4092</v>
      </c>
      <c r="F2121" s="10">
        <v>42036</v>
      </c>
      <c r="G2121" s="10">
        <v>45323</v>
      </c>
      <c r="H2121" s="11">
        <v>10</v>
      </c>
      <c r="I2121" s="20" t="s">
        <v>238</v>
      </c>
      <c r="J2121" s="11" t="s">
        <v>240</v>
      </c>
      <c r="K2121" s="11" t="s">
        <v>4263</v>
      </c>
      <c r="L2121" s="11">
        <v>2</v>
      </c>
    </row>
    <row r="2122" spans="1:12">
      <c r="A2122" s="11" t="s">
        <v>3849</v>
      </c>
      <c r="D2122" s="11" t="s">
        <v>239</v>
      </c>
      <c r="E2122" s="19" t="s">
        <v>4093</v>
      </c>
      <c r="F2122" s="10">
        <v>42036</v>
      </c>
      <c r="G2122" s="10">
        <v>45323</v>
      </c>
      <c r="H2122" s="11">
        <v>10</v>
      </c>
      <c r="I2122" s="20" t="s">
        <v>238</v>
      </c>
      <c r="J2122" s="11" t="s">
        <v>240</v>
      </c>
      <c r="K2122" s="11" t="s">
        <v>4263</v>
      </c>
      <c r="L2122" s="11">
        <v>2</v>
      </c>
    </row>
    <row r="2123" spans="1:12">
      <c r="A2123" s="11" t="s">
        <v>3850</v>
      </c>
      <c r="D2123" s="11" t="s">
        <v>239</v>
      </c>
      <c r="E2123" s="19" t="s">
        <v>4094</v>
      </c>
      <c r="F2123" s="10">
        <v>42036</v>
      </c>
      <c r="G2123" s="10">
        <v>45323</v>
      </c>
      <c r="H2123" s="11">
        <v>10</v>
      </c>
      <c r="I2123" s="20" t="s">
        <v>238</v>
      </c>
      <c r="J2123" s="11" t="s">
        <v>240</v>
      </c>
      <c r="K2123" s="11" t="s">
        <v>4263</v>
      </c>
      <c r="L2123" s="11">
        <v>2</v>
      </c>
    </row>
    <row r="2124" spans="1:12">
      <c r="A2124" s="11" t="s">
        <v>3851</v>
      </c>
      <c r="D2124" s="11" t="s">
        <v>239</v>
      </c>
      <c r="E2124" s="19" t="s">
        <v>4095</v>
      </c>
      <c r="F2124" s="10">
        <v>42036</v>
      </c>
      <c r="G2124" s="10">
        <v>45323</v>
      </c>
      <c r="H2124" s="11">
        <v>10</v>
      </c>
      <c r="I2124" s="20" t="s">
        <v>238</v>
      </c>
      <c r="J2124" s="11" t="s">
        <v>240</v>
      </c>
      <c r="K2124" s="11" t="s">
        <v>4263</v>
      </c>
      <c r="L2124" s="11">
        <v>2</v>
      </c>
    </row>
    <row r="2125" spans="1:12">
      <c r="A2125" s="11" t="s">
        <v>3852</v>
      </c>
      <c r="D2125" s="11" t="s">
        <v>239</v>
      </c>
      <c r="E2125" s="19" t="s">
        <v>4096</v>
      </c>
      <c r="F2125" s="10">
        <v>42036</v>
      </c>
      <c r="G2125" s="10">
        <v>45323</v>
      </c>
      <c r="H2125" s="11">
        <v>10</v>
      </c>
      <c r="I2125" s="20" t="s">
        <v>238</v>
      </c>
      <c r="J2125" s="11" t="s">
        <v>240</v>
      </c>
      <c r="K2125" s="11" t="s">
        <v>4263</v>
      </c>
      <c r="L2125" s="11">
        <v>2</v>
      </c>
    </row>
    <row r="2126" spans="1:12">
      <c r="A2126" s="11" t="s">
        <v>3853</v>
      </c>
      <c r="D2126" s="11" t="s">
        <v>239</v>
      </c>
      <c r="E2126" s="19" t="s">
        <v>4097</v>
      </c>
      <c r="F2126" s="10">
        <v>42036</v>
      </c>
      <c r="G2126" s="10">
        <v>45323</v>
      </c>
      <c r="H2126" s="11">
        <v>10</v>
      </c>
      <c r="I2126" s="20" t="s">
        <v>238</v>
      </c>
      <c r="J2126" s="11" t="s">
        <v>240</v>
      </c>
      <c r="K2126" s="11" t="s">
        <v>4263</v>
      </c>
      <c r="L2126" s="11">
        <v>2</v>
      </c>
    </row>
    <row r="2127" spans="1:12">
      <c r="A2127" s="11" t="s">
        <v>3854</v>
      </c>
      <c r="D2127" s="11" t="s">
        <v>239</v>
      </c>
      <c r="E2127" s="19" t="s">
        <v>4098</v>
      </c>
      <c r="F2127" s="10">
        <v>42036</v>
      </c>
      <c r="G2127" s="10">
        <v>45323</v>
      </c>
      <c r="H2127" s="11">
        <v>10</v>
      </c>
      <c r="I2127" s="20" t="s">
        <v>238</v>
      </c>
      <c r="J2127" s="11" t="s">
        <v>240</v>
      </c>
      <c r="K2127" s="11" t="s">
        <v>4263</v>
      </c>
      <c r="L2127" s="11">
        <v>2</v>
      </c>
    </row>
    <row r="2128" spans="1:12">
      <c r="A2128" s="11" t="s">
        <v>3855</v>
      </c>
      <c r="D2128" s="11" t="s">
        <v>239</v>
      </c>
      <c r="E2128" s="19" t="s">
        <v>4099</v>
      </c>
      <c r="F2128" s="10">
        <v>42036</v>
      </c>
      <c r="G2128" s="10">
        <v>45323</v>
      </c>
      <c r="H2128" s="11">
        <v>10</v>
      </c>
      <c r="I2128" s="20" t="s">
        <v>238</v>
      </c>
      <c r="J2128" s="11" t="s">
        <v>240</v>
      </c>
      <c r="K2128" s="11" t="s">
        <v>4263</v>
      </c>
      <c r="L2128" s="11">
        <v>2</v>
      </c>
    </row>
    <row r="2129" spans="1:12">
      <c r="A2129" s="11" t="s">
        <v>3856</v>
      </c>
      <c r="D2129" s="11" t="s">
        <v>239</v>
      </c>
      <c r="E2129" s="19" t="s">
        <v>4100</v>
      </c>
      <c r="F2129" s="10">
        <v>42036</v>
      </c>
      <c r="G2129" s="10">
        <v>45323</v>
      </c>
      <c r="H2129" s="11">
        <v>10</v>
      </c>
      <c r="I2129" s="20" t="s">
        <v>238</v>
      </c>
      <c r="J2129" s="11" t="s">
        <v>240</v>
      </c>
      <c r="K2129" s="11" t="s">
        <v>4263</v>
      </c>
      <c r="L2129" s="11">
        <v>2</v>
      </c>
    </row>
    <row r="2130" spans="1:12">
      <c r="A2130" s="11" t="s">
        <v>3857</v>
      </c>
      <c r="D2130" s="11" t="s">
        <v>239</v>
      </c>
      <c r="E2130" s="19" t="s">
        <v>4101</v>
      </c>
      <c r="F2130" s="10">
        <v>42036</v>
      </c>
      <c r="G2130" s="10">
        <v>45323</v>
      </c>
      <c r="H2130" s="11">
        <v>10</v>
      </c>
      <c r="I2130" s="20" t="s">
        <v>238</v>
      </c>
      <c r="J2130" s="11" t="s">
        <v>240</v>
      </c>
      <c r="K2130" s="11" t="s">
        <v>4263</v>
      </c>
      <c r="L2130" s="11">
        <v>2</v>
      </c>
    </row>
    <row r="2131" spans="1:12">
      <c r="A2131" s="11" t="s">
        <v>3858</v>
      </c>
      <c r="D2131" s="11" t="s">
        <v>239</v>
      </c>
      <c r="E2131" s="19" t="s">
        <v>4102</v>
      </c>
      <c r="F2131" s="10">
        <v>42036</v>
      </c>
      <c r="G2131" s="10">
        <v>45323</v>
      </c>
      <c r="H2131" s="11">
        <v>10</v>
      </c>
      <c r="I2131" s="20" t="s">
        <v>238</v>
      </c>
      <c r="J2131" s="11" t="s">
        <v>240</v>
      </c>
      <c r="K2131" s="11" t="s">
        <v>4263</v>
      </c>
      <c r="L2131" s="11">
        <v>2</v>
      </c>
    </row>
    <row r="2132" spans="1:12">
      <c r="A2132" s="11" t="s">
        <v>3859</v>
      </c>
      <c r="D2132" s="11" t="s">
        <v>239</v>
      </c>
      <c r="E2132" s="19" t="s">
        <v>4103</v>
      </c>
      <c r="F2132" s="10">
        <v>42036</v>
      </c>
      <c r="G2132" s="10">
        <v>45323</v>
      </c>
      <c r="H2132" s="11">
        <v>10</v>
      </c>
      <c r="I2132" s="20" t="s">
        <v>238</v>
      </c>
      <c r="J2132" s="11" t="s">
        <v>240</v>
      </c>
      <c r="K2132" s="11" t="s">
        <v>4263</v>
      </c>
      <c r="L2132" s="11">
        <v>2</v>
      </c>
    </row>
    <row r="2133" spans="1:12">
      <c r="A2133" s="11" t="s">
        <v>3860</v>
      </c>
      <c r="D2133" s="11" t="s">
        <v>239</v>
      </c>
      <c r="E2133" s="19" t="s">
        <v>4104</v>
      </c>
      <c r="F2133" s="10">
        <v>42036</v>
      </c>
      <c r="G2133" s="10">
        <v>45323</v>
      </c>
      <c r="H2133" s="11">
        <v>10</v>
      </c>
      <c r="I2133" s="20" t="s">
        <v>238</v>
      </c>
      <c r="J2133" s="11" t="s">
        <v>240</v>
      </c>
      <c r="K2133" s="11" t="s">
        <v>4263</v>
      </c>
      <c r="L2133" s="11">
        <v>2</v>
      </c>
    </row>
    <row r="2134" spans="1:12">
      <c r="A2134" s="11" t="s">
        <v>3861</v>
      </c>
      <c r="D2134" s="11" t="s">
        <v>239</v>
      </c>
      <c r="E2134" s="19" t="s">
        <v>4105</v>
      </c>
      <c r="F2134" s="10">
        <v>42036</v>
      </c>
      <c r="G2134" s="10">
        <v>45323</v>
      </c>
      <c r="H2134" s="11">
        <v>10</v>
      </c>
      <c r="I2134" s="20" t="s">
        <v>238</v>
      </c>
      <c r="J2134" s="11" t="s">
        <v>240</v>
      </c>
      <c r="K2134" s="11" t="s">
        <v>4263</v>
      </c>
      <c r="L2134" s="11">
        <v>2</v>
      </c>
    </row>
    <row r="2135" spans="1:12">
      <c r="A2135" s="11" t="s">
        <v>3862</v>
      </c>
      <c r="D2135" s="11" t="s">
        <v>239</v>
      </c>
      <c r="E2135" s="19" t="s">
        <v>4106</v>
      </c>
      <c r="F2135" s="10">
        <v>42036</v>
      </c>
      <c r="G2135" s="10">
        <v>45323</v>
      </c>
      <c r="H2135" s="11">
        <v>10</v>
      </c>
      <c r="I2135" s="20" t="s">
        <v>238</v>
      </c>
      <c r="J2135" s="11" t="s">
        <v>240</v>
      </c>
      <c r="K2135" s="11" t="s">
        <v>4263</v>
      </c>
      <c r="L2135" s="11">
        <v>2</v>
      </c>
    </row>
    <row r="2136" spans="1:12">
      <c r="A2136" s="11" t="s">
        <v>3863</v>
      </c>
      <c r="D2136" s="11" t="s">
        <v>239</v>
      </c>
      <c r="E2136" s="19" t="s">
        <v>4107</v>
      </c>
      <c r="F2136" s="10">
        <v>42036</v>
      </c>
      <c r="G2136" s="10">
        <v>45323</v>
      </c>
      <c r="H2136" s="11">
        <v>10</v>
      </c>
      <c r="I2136" s="20" t="s">
        <v>238</v>
      </c>
      <c r="J2136" s="11" t="s">
        <v>240</v>
      </c>
      <c r="K2136" s="11" t="s">
        <v>4263</v>
      </c>
      <c r="L2136" s="11">
        <v>2</v>
      </c>
    </row>
    <row r="2137" spans="1:12">
      <c r="A2137" s="11" t="s">
        <v>3864</v>
      </c>
      <c r="D2137" s="11" t="s">
        <v>239</v>
      </c>
      <c r="E2137" s="19" t="s">
        <v>4108</v>
      </c>
      <c r="F2137" s="10">
        <v>42036</v>
      </c>
      <c r="G2137" s="10">
        <v>45323</v>
      </c>
      <c r="H2137" s="11">
        <v>10</v>
      </c>
      <c r="I2137" s="20" t="s">
        <v>238</v>
      </c>
      <c r="J2137" s="11" t="s">
        <v>240</v>
      </c>
      <c r="K2137" s="11" t="s">
        <v>4263</v>
      </c>
      <c r="L2137" s="11">
        <v>2</v>
      </c>
    </row>
    <row r="2138" spans="1:12">
      <c r="A2138" s="11" t="s">
        <v>3865</v>
      </c>
      <c r="D2138" s="11" t="s">
        <v>239</v>
      </c>
      <c r="E2138" s="19" t="s">
        <v>4109</v>
      </c>
      <c r="F2138" s="10">
        <v>42036</v>
      </c>
      <c r="G2138" s="10">
        <v>45323</v>
      </c>
      <c r="H2138" s="11">
        <v>10</v>
      </c>
      <c r="I2138" s="20" t="s">
        <v>238</v>
      </c>
      <c r="J2138" s="11" t="s">
        <v>240</v>
      </c>
      <c r="K2138" s="11" t="s">
        <v>4263</v>
      </c>
      <c r="L2138" s="11">
        <v>2</v>
      </c>
    </row>
    <row r="2139" spans="1:12">
      <c r="A2139" s="11" t="s">
        <v>3866</v>
      </c>
      <c r="D2139" s="11" t="s">
        <v>239</v>
      </c>
      <c r="E2139" s="19" t="s">
        <v>4110</v>
      </c>
      <c r="F2139" s="10">
        <v>42036</v>
      </c>
      <c r="G2139" s="10">
        <v>45323</v>
      </c>
      <c r="H2139" s="11">
        <v>10</v>
      </c>
      <c r="I2139" s="20" t="s">
        <v>238</v>
      </c>
      <c r="J2139" s="11" t="s">
        <v>240</v>
      </c>
      <c r="K2139" s="11" t="s">
        <v>4263</v>
      </c>
      <c r="L2139" s="11">
        <v>2</v>
      </c>
    </row>
    <row r="2140" spans="1:12">
      <c r="A2140" s="11" t="s">
        <v>3867</v>
      </c>
      <c r="D2140" s="11" t="s">
        <v>239</v>
      </c>
      <c r="E2140" s="19" t="s">
        <v>4111</v>
      </c>
      <c r="F2140" s="10">
        <v>42036</v>
      </c>
      <c r="G2140" s="10">
        <v>45323</v>
      </c>
      <c r="H2140" s="11">
        <v>10</v>
      </c>
      <c r="I2140" s="20" t="s">
        <v>238</v>
      </c>
      <c r="J2140" s="11" t="s">
        <v>240</v>
      </c>
      <c r="K2140" s="11" t="s">
        <v>4263</v>
      </c>
      <c r="L2140" s="11">
        <v>2</v>
      </c>
    </row>
    <row r="2141" spans="1:12">
      <c r="A2141" s="11" t="s">
        <v>3868</v>
      </c>
      <c r="D2141" s="11" t="s">
        <v>239</v>
      </c>
      <c r="E2141" s="19" t="s">
        <v>4112</v>
      </c>
      <c r="F2141" s="10">
        <v>42036</v>
      </c>
      <c r="G2141" s="10">
        <v>45323</v>
      </c>
      <c r="H2141" s="11">
        <v>10</v>
      </c>
      <c r="I2141" s="20" t="s">
        <v>238</v>
      </c>
      <c r="J2141" s="11" t="s">
        <v>240</v>
      </c>
      <c r="K2141" s="11" t="s">
        <v>4263</v>
      </c>
      <c r="L2141" s="11">
        <v>2</v>
      </c>
    </row>
    <row r="2142" spans="1:12">
      <c r="A2142" s="11" t="s">
        <v>3869</v>
      </c>
      <c r="D2142" s="11" t="s">
        <v>239</v>
      </c>
      <c r="E2142" s="19" t="s">
        <v>4113</v>
      </c>
      <c r="F2142" s="10">
        <v>42036</v>
      </c>
      <c r="G2142" s="10">
        <v>45323</v>
      </c>
      <c r="H2142" s="11">
        <v>10</v>
      </c>
      <c r="I2142" s="20" t="s">
        <v>238</v>
      </c>
      <c r="J2142" s="11" t="s">
        <v>240</v>
      </c>
      <c r="K2142" s="11" t="s">
        <v>4263</v>
      </c>
      <c r="L2142" s="11">
        <v>2</v>
      </c>
    </row>
    <row r="2143" spans="1:12">
      <c r="A2143" s="11" t="s">
        <v>3870</v>
      </c>
      <c r="D2143" s="11" t="s">
        <v>239</v>
      </c>
      <c r="E2143" s="19" t="s">
        <v>4114</v>
      </c>
      <c r="F2143" s="10">
        <v>42036</v>
      </c>
      <c r="G2143" s="10">
        <v>45323</v>
      </c>
      <c r="H2143" s="11">
        <v>10</v>
      </c>
      <c r="I2143" s="20" t="s">
        <v>238</v>
      </c>
      <c r="J2143" s="11" t="s">
        <v>240</v>
      </c>
      <c r="K2143" s="11" t="s">
        <v>4263</v>
      </c>
      <c r="L2143" s="11">
        <v>2</v>
      </c>
    </row>
    <row r="2144" spans="1:12">
      <c r="A2144" s="11" t="s">
        <v>3871</v>
      </c>
      <c r="D2144" s="11" t="s">
        <v>239</v>
      </c>
      <c r="E2144" s="19" t="s">
        <v>4115</v>
      </c>
      <c r="F2144" s="10">
        <v>42036</v>
      </c>
      <c r="G2144" s="10">
        <v>45323</v>
      </c>
      <c r="H2144" s="11">
        <v>10</v>
      </c>
      <c r="I2144" s="20" t="s">
        <v>238</v>
      </c>
      <c r="J2144" s="11" t="s">
        <v>240</v>
      </c>
      <c r="K2144" s="11" t="s">
        <v>4263</v>
      </c>
      <c r="L2144" s="11">
        <v>2</v>
      </c>
    </row>
    <row r="2145" spans="1:12">
      <c r="A2145" s="11" t="s">
        <v>3872</v>
      </c>
      <c r="D2145" s="11" t="s">
        <v>239</v>
      </c>
      <c r="E2145" s="19" t="s">
        <v>4116</v>
      </c>
      <c r="F2145" s="10">
        <v>42036</v>
      </c>
      <c r="G2145" s="10">
        <v>45323</v>
      </c>
      <c r="H2145" s="11">
        <v>10</v>
      </c>
      <c r="I2145" s="20" t="s">
        <v>238</v>
      </c>
      <c r="J2145" s="11" t="s">
        <v>240</v>
      </c>
      <c r="K2145" s="11" t="s">
        <v>4263</v>
      </c>
      <c r="L2145" s="11">
        <v>2</v>
      </c>
    </row>
    <row r="2146" spans="1:12">
      <c r="A2146" s="11" t="s">
        <v>3873</v>
      </c>
      <c r="D2146" s="11" t="s">
        <v>239</v>
      </c>
      <c r="E2146" s="19" t="s">
        <v>4117</v>
      </c>
      <c r="F2146" s="10">
        <v>42036</v>
      </c>
      <c r="G2146" s="10">
        <v>45323</v>
      </c>
      <c r="H2146" s="11">
        <v>10</v>
      </c>
      <c r="I2146" s="20" t="s">
        <v>238</v>
      </c>
      <c r="J2146" s="11" t="s">
        <v>240</v>
      </c>
      <c r="K2146" s="11" t="s">
        <v>4263</v>
      </c>
      <c r="L2146" s="11">
        <v>2</v>
      </c>
    </row>
    <row r="2147" spans="1:12">
      <c r="A2147" s="11" t="s">
        <v>3874</v>
      </c>
      <c r="D2147" s="11" t="s">
        <v>239</v>
      </c>
      <c r="E2147" s="19" t="s">
        <v>4118</v>
      </c>
      <c r="F2147" s="10">
        <v>42036</v>
      </c>
      <c r="G2147" s="10">
        <v>45323</v>
      </c>
      <c r="H2147" s="11">
        <v>10</v>
      </c>
      <c r="I2147" s="20" t="s">
        <v>238</v>
      </c>
      <c r="J2147" s="11" t="s">
        <v>240</v>
      </c>
      <c r="K2147" s="11" t="s">
        <v>4263</v>
      </c>
      <c r="L2147" s="11">
        <v>2</v>
      </c>
    </row>
    <row r="2148" spans="1:12">
      <c r="A2148" s="11" t="s">
        <v>3875</v>
      </c>
      <c r="D2148" s="11" t="s">
        <v>239</v>
      </c>
      <c r="E2148" s="19" t="s">
        <v>4119</v>
      </c>
      <c r="F2148" s="10">
        <v>42036</v>
      </c>
      <c r="G2148" s="10">
        <v>45323</v>
      </c>
      <c r="H2148" s="11">
        <v>10</v>
      </c>
      <c r="I2148" s="20" t="s">
        <v>238</v>
      </c>
      <c r="J2148" s="11" t="s">
        <v>240</v>
      </c>
      <c r="K2148" s="11" t="s">
        <v>4263</v>
      </c>
      <c r="L2148" s="11">
        <v>2</v>
      </c>
    </row>
    <row r="2149" spans="1:12">
      <c r="A2149" s="11" t="s">
        <v>3876</v>
      </c>
      <c r="D2149" s="11" t="s">
        <v>239</v>
      </c>
      <c r="E2149" s="19" t="s">
        <v>4120</v>
      </c>
      <c r="F2149" s="10">
        <v>42036</v>
      </c>
      <c r="G2149" s="10">
        <v>45323</v>
      </c>
      <c r="H2149" s="11">
        <v>10</v>
      </c>
      <c r="I2149" s="20" t="s">
        <v>238</v>
      </c>
      <c r="J2149" s="11" t="s">
        <v>240</v>
      </c>
      <c r="K2149" s="11" t="s">
        <v>4263</v>
      </c>
      <c r="L2149" s="11">
        <v>2</v>
      </c>
    </row>
    <row r="2150" spans="1:12">
      <c r="A2150" s="11" t="s">
        <v>3877</v>
      </c>
      <c r="D2150" s="11" t="s">
        <v>239</v>
      </c>
      <c r="E2150" s="19" t="s">
        <v>4121</v>
      </c>
      <c r="F2150" s="10">
        <v>42036</v>
      </c>
      <c r="G2150" s="10">
        <v>45323</v>
      </c>
      <c r="H2150" s="11">
        <v>10</v>
      </c>
      <c r="I2150" s="20" t="s">
        <v>238</v>
      </c>
      <c r="J2150" s="11" t="s">
        <v>240</v>
      </c>
      <c r="K2150" s="11" t="s">
        <v>4263</v>
      </c>
      <c r="L2150" s="11">
        <v>2</v>
      </c>
    </row>
    <row r="2151" spans="1:12">
      <c r="A2151" s="11" t="s">
        <v>3878</v>
      </c>
      <c r="D2151" s="11" t="s">
        <v>239</v>
      </c>
      <c r="E2151" s="19" t="s">
        <v>4122</v>
      </c>
      <c r="F2151" s="10">
        <v>42036</v>
      </c>
      <c r="G2151" s="10">
        <v>45323</v>
      </c>
      <c r="H2151" s="11">
        <v>10</v>
      </c>
      <c r="I2151" s="20" t="s">
        <v>238</v>
      </c>
      <c r="J2151" s="11" t="s">
        <v>240</v>
      </c>
      <c r="K2151" s="11" t="s">
        <v>4263</v>
      </c>
      <c r="L2151" s="11">
        <v>2</v>
      </c>
    </row>
    <row r="2152" spans="1:12">
      <c r="A2152" s="11" t="s">
        <v>3879</v>
      </c>
      <c r="D2152" s="11" t="s">
        <v>239</v>
      </c>
      <c r="E2152" s="19" t="s">
        <v>4123</v>
      </c>
      <c r="F2152" s="10">
        <v>42036</v>
      </c>
      <c r="G2152" s="10">
        <v>45323</v>
      </c>
      <c r="H2152" s="11">
        <v>10</v>
      </c>
      <c r="I2152" s="20" t="s">
        <v>238</v>
      </c>
      <c r="J2152" s="11" t="s">
        <v>240</v>
      </c>
      <c r="K2152" s="11" t="s">
        <v>4263</v>
      </c>
      <c r="L2152" s="11">
        <v>2</v>
      </c>
    </row>
    <row r="2153" spans="1:12">
      <c r="A2153" s="11" t="s">
        <v>3880</v>
      </c>
      <c r="D2153" s="11" t="s">
        <v>239</v>
      </c>
      <c r="E2153" s="19" t="s">
        <v>4124</v>
      </c>
      <c r="F2153" s="10">
        <v>42036</v>
      </c>
      <c r="G2153" s="10">
        <v>45323</v>
      </c>
      <c r="H2153" s="11">
        <v>10</v>
      </c>
      <c r="I2153" s="20" t="s">
        <v>238</v>
      </c>
      <c r="J2153" s="11" t="s">
        <v>240</v>
      </c>
      <c r="K2153" s="11" t="s">
        <v>4263</v>
      </c>
      <c r="L2153" s="11">
        <v>2</v>
      </c>
    </row>
    <row r="2154" spans="1:12">
      <c r="A2154" s="11" t="s">
        <v>3881</v>
      </c>
      <c r="D2154" s="11" t="s">
        <v>239</v>
      </c>
      <c r="E2154" s="19" t="s">
        <v>4125</v>
      </c>
      <c r="F2154" s="10">
        <v>42036</v>
      </c>
      <c r="G2154" s="10">
        <v>45323</v>
      </c>
      <c r="H2154" s="11">
        <v>10</v>
      </c>
      <c r="I2154" s="20" t="s">
        <v>238</v>
      </c>
      <c r="J2154" s="11" t="s">
        <v>240</v>
      </c>
      <c r="K2154" s="11" t="s">
        <v>4263</v>
      </c>
      <c r="L2154" s="11">
        <v>2</v>
      </c>
    </row>
    <row r="2155" spans="1:12">
      <c r="A2155" s="11" t="s">
        <v>3882</v>
      </c>
      <c r="D2155" s="11" t="s">
        <v>239</v>
      </c>
      <c r="E2155" s="19" t="s">
        <v>4126</v>
      </c>
      <c r="F2155" s="10">
        <v>42036</v>
      </c>
      <c r="G2155" s="10">
        <v>45323</v>
      </c>
      <c r="H2155" s="11">
        <v>10</v>
      </c>
      <c r="I2155" s="20" t="s">
        <v>238</v>
      </c>
      <c r="J2155" s="11" t="s">
        <v>240</v>
      </c>
      <c r="K2155" s="11" t="s">
        <v>4263</v>
      </c>
      <c r="L2155" s="11">
        <v>2</v>
      </c>
    </row>
    <row r="2156" spans="1:12">
      <c r="A2156" s="11" t="s">
        <v>3883</v>
      </c>
      <c r="D2156" s="11" t="s">
        <v>239</v>
      </c>
      <c r="E2156" s="19" t="s">
        <v>4127</v>
      </c>
      <c r="F2156" s="10">
        <v>42036</v>
      </c>
      <c r="G2156" s="10">
        <v>45323</v>
      </c>
      <c r="H2156" s="11">
        <v>10</v>
      </c>
      <c r="I2156" s="20" t="s">
        <v>238</v>
      </c>
      <c r="J2156" s="11" t="s">
        <v>240</v>
      </c>
      <c r="K2156" s="11" t="s">
        <v>4263</v>
      </c>
      <c r="L2156" s="11">
        <v>2</v>
      </c>
    </row>
    <row r="2157" spans="1:12">
      <c r="A2157" s="11" t="s">
        <v>3884</v>
      </c>
      <c r="D2157" s="11" t="s">
        <v>239</v>
      </c>
      <c r="E2157" s="19" t="s">
        <v>4128</v>
      </c>
      <c r="F2157" s="10">
        <v>42036</v>
      </c>
      <c r="G2157" s="10">
        <v>45323</v>
      </c>
      <c r="H2157" s="11">
        <v>10</v>
      </c>
      <c r="I2157" s="20" t="s">
        <v>238</v>
      </c>
      <c r="J2157" s="11" t="s">
        <v>240</v>
      </c>
      <c r="K2157" s="11" t="s">
        <v>4263</v>
      </c>
      <c r="L2157" s="11">
        <v>2</v>
      </c>
    </row>
    <row r="2158" spans="1:12">
      <c r="A2158" s="11" t="s">
        <v>3885</v>
      </c>
      <c r="D2158" s="11" t="s">
        <v>239</v>
      </c>
      <c r="E2158" s="19" t="s">
        <v>4129</v>
      </c>
      <c r="F2158" s="10">
        <v>42036</v>
      </c>
      <c r="G2158" s="10">
        <v>45323</v>
      </c>
      <c r="H2158" s="11">
        <v>10</v>
      </c>
      <c r="I2158" s="20" t="s">
        <v>238</v>
      </c>
      <c r="J2158" s="11" t="s">
        <v>240</v>
      </c>
      <c r="K2158" s="11" t="s">
        <v>4263</v>
      </c>
      <c r="L2158" s="11">
        <v>2</v>
      </c>
    </row>
    <row r="2159" spans="1:12">
      <c r="A2159" s="11" t="s">
        <v>3886</v>
      </c>
      <c r="D2159" s="11" t="s">
        <v>239</v>
      </c>
      <c r="E2159" s="19" t="s">
        <v>4130</v>
      </c>
      <c r="F2159" s="10">
        <v>42036</v>
      </c>
      <c r="G2159" s="10">
        <v>45323</v>
      </c>
      <c r="H2159" s="11">
        <v>10</v>
      </c>
      <c r="I2159" s="20" t="s">
        <v>238</v>
      </c>
      <c r="J2159" s="11" t="s">
        <v>240</v>
      </c>
      <c r="K2159" s="11" t="s">
        <v>4263</v>
      </c>
      <c r="L2159" s="11">
        <v>2</v>
      </c>
    </row>
    <row r="2160" spans="1:12">
      <c r="A2160" s="11" t="s">
        <v>3887</v>
      </c>
      <c r="D2160" s="11" t="s">
        <v>239</v>
      </c>
      <c r="E2160" s="19" t="s">
        <v>4131</v>
      </c>
      <c r="F2160" s="10">
        <v>42036</v>
      </c>
      <c r="G2160" s="10">
        <v>45323</v>
      </c>
      <c r="H2160" s="11">
        <v>10</v>
      </c>
      <c r="I2160" s="20" t="s">
        <v>238</v>
      </c>
      <c r="J2160" s="11" t="s">
        <v>240</v>
      </c>
      <c r="K2160" s="11" t="s">
        <v>4263</v>
      </c>
      <c r="L2160" s="11">
        <v>2</v>
      </c>
    </row>
    <row r="2161" spans="1:12">
      <c r="A2161" s="11" t="s">
        <v>3888</v>
      </c>
      <c r="D2161" s="11" t="s">
        <v>239</v>
      </c>
      <c r="E2161" s="19" t="s">
        <v>4132</v>
      </c>
      <c r="F2161" s="10">
        <v>42036</v>
      </c>
      <c r="G2161" s="10">
        <v>45323</v>
      </c>
      <c r="H2161" s="11">
        <v>10</v>
      </c>
      <c r="I2161" s="20" t="s">
        <v>238</v>
      </c>
      <c r="J2161" s="11" t="s">
        <v>240</v>
      </c>
      <c r="K2161" s="11" t="s">
        <v>4263</v>
      </c>
      <c r="L2161" s="11">
        <v>2</v>
      </c>
    </row>
    <row r="2162" spans="1:12">
      <c r="A2162" s="11" t="s">
        <v>3889</v>
      </c>
      <c r="D2162" s="11" t="s">
        <v>239</v>
      </c>
      <c r="E2162" s="19" t="s">
        <v>4133</v>
      </c>
      <c r="F2162" s="10">
        <v>42036</v>
      </c>
      <c r="G2162" s="10">
        <v>45323</v>
      </c>
      <c r="H2162" s="11">
        <v>10</v>
      </c>
      <c r="I2162" s="20" t="s">
        <v>238</v>
      </c>
      <c r="J2162" s="11" t="s">
        <v>240</v>
      </c>
      <c r="K2162" s="11" t="s">
        <v>4263</v>
      </c>
      <c r="L2162" s="11">
        <v>2</v>
      </c>
    </row>
    <row r="2163" spans="1:12">
      <c r="A2163" s="11" t="s">
        <v>3890</v>
      </c>
      <c r="D2163" s="11" t="s">
        <v>239</v>
      </c>
      <c r="E2163" s="19" t="s">
        <v>4134</v>
      </c>
      <c r="F2163" s="10">
        <v>42036</v>
      </c>
      <c r="G2163" s="10">
        <v>45323</v>
      </c>
      <c r="H2163" s="11">
        <v>10</v>
      </c>
      <c r="I2163" s="20" t="s">
        <v>238</v>
      </c>
      <c r="J2163" s="11" t="s">
        <v>240</v>
      </c>
      <c r="K2163" s="11" t="s">
        <v>4263</v>
      </c>
      <c r="L2163" s="11">
        <v>2</v>
      </c>
    </row>
    <row r="2164" spans="1:12">
      <c r="A2164" s="11" t="s">
        <v>3891</v>
      </c>
      <c r="D2164" s="11" t="s">
        <v>239</v>
      </c>
      <c r="E2164" s="19" t="s">
        <v>4135</v>
      </c>
      <c r="F2164" s="10">
        <v>42036</v>
      </c>
      <c r="G2164" s="10">
        <v>45323</v>
      </c>
      <c r="H2164" s="11">
        <v>10</v>
      </c>
      <c r="I2164" s="20" t="s">
        <v>238</v>
      </c>
      <c r="J2164" s="11" t="s">
        <v>240</v>
      </c>
      <c r="K2164" s="11" t="s">
        <v>4263</v>
      </c>
      <c r="L2164" s="11">
        <v>2</v>
      </c>
    </row>
    <row r="2165" spans="1:12">
      <c r="A2165" s="11" t="s">
        <v>3892</v>
      </c>
      <c r="D2165" s="11" t="s">
        <v>239</v>
      </c>
      <c r="E2165" s="19" t="s">
        <v>4136</v>
      </c>
      <c r="F2165" s="10">
        <v>42036</v>
      </c>
      <c r="G2165" s="10">
        <v>45323</v>
      </c>
      <c r="H2165" s="11">
        <v>10</v>
      </c>
      <c r="I2165" s="20" t="s">
        <v>238</v>
      </c>
      <c r="J2165" s="11" t="s">
        <v>240</v>
      </c>
      <c r="K2165" s="11" t="s">
        <v>4263</v>
      </c>
      <c r="L2165" s="11">
        <v>2</v>
      </c>
    </row>
    <row r="2166" spans="1:12">
      <c r="A2166" s="11" t="s">
        <v>3893</v>
      </c>
      <c r="D2166" s="11" t="s">
        <v>239</v>
      </c>
      <c r="E2166" s="19" t="s">
        <v>4137</v>
      </c>
      <c r="F2166" s="10">
        <v>42036</v>
      </c>
      <c r="G2166" s="10">
        <v>45323</v>
      </c>
      <c r="H2166" s="11">
        <v>10</v>
      </c>
      <c r="I2166" s="20" t="s">
        <v>238</v>
      </c>
      <c r="J2166" s="11" t="s">
        <v>240</v>
      </c>
      <c r="K2166" s="11" t="s">
        <v>4263</v>
      </c>
      <c r="L2166" s="11">
        <v>2</v>
      </c>
    </row>
    <row r="2167" spans="1:12">
      <c r="A2167" s="11" t="s">
        <v>3894</v>
      </c>
      <c r="D2167" s="11" t="s">
        <v>239</v>
      </c>
      <c r="E2167" s="19" t="s">
        <v>4138</v>
      </c>
      <c r="F2167" s="10">
        <v>42036</v>
      </c>
      <c r="G2167" s="10">
        <v>45323</v>
      </c>
      <c r="H2167" s="11">
        <v>10</v>
      </c>
      <c r="I2167" s="20" t="s">
        <v>238</v>
      </c>
      <c r="J2167" s="11" t="s">
        <v>240</v>
      </c>
      <c r="K2167" s="11" t="s">
        <v>4263</v>
      </c>
      <c r="L2167" s="11">
        <v>2</v>
      </c>
    </row>
    <row r="2168" spans="1:12">
      <c r="A2168" s="11" t="s">
        <v>3895</v>
      </c>
      <c r="D2168" s="11" t="s">
        <v>239</v>
      </c>
      <c r="E2168" s="19" t="s">
        <v>4139</v>
      </c>
      <c r="F2168" s="10">
        <v>42036</v>
      </c>
      <c r="G2168" s="10">
        <v>45323</v>
      </c>
      <c r="H2168" s="11">
        <v>10</v>
      </c>
      <c r="I2168" s="20" t="s">
        <v>238</v>
      </c>
      <c r="J2168" s="11" t="s">
        <v>240</v>
      </c>
      <c r="K2168" s="11" t="s">
        <v>4263</v>
      </c>
      <c r="L2168" s="11">
        <v>2</v>
      </c>
    </row>
    <row r="2169" spans="1:12">
      <c r="A2169" s="11" t="s">
        <v>3896</v>
      </c>
      <c r="D2169" s="11" t="s">
        <v>239</v>
      </c>
      <c r="E2169" s="19" t="s">
        <v>4140</v>
      </c>
      <c r="F2169" s="10">
        <v>42036</v>
      </c>
      <c r="G2169" s="10">
        <v>45323</v>
      </c>
      <c r="H2169" s="11">
        <v>10</v>
      </c>
      <c r="I2169" s="20" t="s">
        <v>238</v>
      </c>
      <c r="J2169" s="11" t="s">
        <v>240</v>
      </c>
      <c r="K2169" s="11" t="s">
        <v>4263</v>
      </c>
      <c r="L2169" s="11">
        <v>2</v>
      </c>
    </row>
    <row r="2170" spans="1:12">
      <c r="A2170" s="11" t="s">
        <v>3897</v>
      </c>
      <c r="D2170" s="11" t="s">
        <v>239</v>
      </c>
      <c r="E2170" s="19" t="s">
        <v>4141</v>
      </c>
      <c r="F2170" s="10">
        <v>42036</v>
      </c>
      <c r="G2170" s="10">
        <v>45323</v>
      </c>
      <c r="H2170" s="11">
        <v>10</v>
      </c>
      <c r="I2170" s="20" t="s">
        <v>238</v>
      </c>
      <c r="J2170" s="11" t="s">
        <v>240</v>
      </c>
      <c r="K2170" s="11" t="s">
        <v>4263</v>
      </c>
      <c r="L2170" s="11">
        <v>2</v>
      </c>
    </row>
    <row r="2171" spans="1:12">
      <c r="A2171" s="11" t="s">
        <v>3898</v>
      </c>
      <c r="D2171" s="11" t="s">
        <v>239</v>
      </c>
      <c r="E2171" s="19" t="s">
        <v>4142</v>
      </c>
      <c r="F2171" s="10">
        <v>42036</v>
      </c>
      <c r="G2171" s="10">
        <v>45323</v>
      </c>
      <c r="H2171" s="11">
        <v>10</v>
      </c>
      <c r="I2171" s="20" t="s">
        <v>238</v>
      </c>
      <c r="J2171" s="11" t="s">
        <v>240</v>
      </c>
      <c r="K2171" s="11" t="s">
        <v>4263</v>
      </c>
      <c r="L2171" s="11">
        <v>2</v>
      </c>
    </row>
    <row r="2172" spans="1:12">
      <c r="A2172" s="11" t="s">
        <v>3899</v>
      </c>
      <c r="D2172" s="11" t="s">
        <v>239</v>
      </c>
      <c r="E2172" s="19" t="s">
        <v>4143</v>
      </c>
      <c r="F2172" s="10">
        <v>42036</v>
      </c>
      <c r="G2172" s="10">
        <v>45323</v>
      </c>
      <c r="H2172" s="11">
        <v>10</v>
      </c>
      <c r="I2172" s="20" t="s">
        <v>238</v>
      </c>
      <c r="J2172" s="11" t="s">
        <v>240</v>
      </c>
      <c r="K2172" s="11" t="s">
        <v>4263</v>
      </c>
      <c r="L2172" s="11">
        <v>2</v>
      </c>
    </row>
    <row r="2173" spans="1:12">
      <c r="A2173" s="11" t="s">
        <v>3900</v>
      </c>
      <c r="D2173" s="11" t="s">
        <v>239</v>
      </c>
      <c r="E2173" s="19" t="s">
        <v>4144</v>
      </c>
      <c r="F2173" s="10">
        <v>42036</v>
      </c>
      <c r="G2173" s="10">
        <v>45323</v>
      </c>
      <c r="H2173" s="11">
        <v>10</v>
      </c>
      <c r="I2173" s="20" t="s">
        <v>238</v>
      </c>
      <c r="J2173" s="11" t="s">
        <v>240</v>
      </c>
      <c r="K2173" s="11" t="s">
        <v>4263</v>
      </c>
      <c r="L2173" s="11">
        <v>2</v>
      </c>
    </row>
    <row r="2174" spans="1:12">
      <c r="A2174" s="11" t="s">
        <v>3901</v>
      </c>
      <c r="D2174" s="11" t="s">
        <v>239</v>
      </c>
      <c r="E2174" s="19" t="s">
        <v>4145</v>
      </c>
      <c r="F2174" s="10">
        <v>42036</v>
      </c>
      <c r="G2174" s="10">
        <v>45323</v>
      </c>
      <c r="H2174" s="11">
        <v>10</v>
      </c>
      <c r="I2174" s="20" t="s">
        <v>238</v>
      </c>
      <c r="J2174" s="11" t="s">
        <v>240</v>
      </c>
      <c r="K2174" s="11" t="s">
        <v>4263</v>
      </c>
      <c r="L2174" s="11">
        <v>2</v>
      </c>
    </row>
    <row r="2175" spans="1:12">
      <c r="A2175" s="11" t="s">
        <v>3902</v>
      </c>
      <c r="D2175" s="11" t="s">
        <v>239</v>
      </c>
      <c r="E2175" s="19" t="s">
        <v>4146</v>
      </c>
      <c r="F2175" s="10">
        <v>42036</v>
      </c>
      <c r="G2175" s="10">
        <v>45323</v>
      </c>
      <c r="H2175" s="11">
        <v>10</v>
      </c>
      <c r="I2175" s="20" t="s">
        <v>238</v>
      </c>
      <c r="J2175" s="11" t="s">
        <v>240</v>
      </c>
      <c r="K2175" s="11" t="s">
        <v>4263</v>
      </c>
      <c r="L2175" s="11">
        <v>2</v>
      </c>
    </row>
    <row r="2176" spans="1:12">
      <c r="A2176" s="11" t="s">
        <v>3903</v>
      </c>
      <c r="D2176" s="11" t="s">
        <v>239</v>
      </c>
      <c r="E2176" s="19" t="s">
        <v>4147</v>
      </c>
      <c r="F2176" s="10">
        <v>42036</v>
      </c>
      <c r="G2176" s="10">
        <v>45323</v>
      </c>
      <c r="H2176" s="11">
        <v>10</v>
      </c>
      <c r="I2176" s="20" t="s">
        <v>238</v>
      </c>
      <c r="J2176" s="11" t="s">
        <v>240</v>
      </c>
      <c r="K2176" s="11" t="s">
        <v>4263</v>
      </c>
      <c r="L2176" s="11">
        <v>2</v>
      </c>
    </row>
    <row r="2177" spans="1:12">
      <c r="A2177" s="11" t="s">
        <v>3904</v>
      </c>
      <c r="D2177" s="11" t="s">
        <v>239</v>
      </c>
      <c r="E2177" s="19" t="s">
        <v>4148</v>
      </c>
      <c r="F2177" s="10">
        <v>42036</v>
      </c>
      <c r="G2177" s="10">
        <v>45323</v>
      </c>
      <c r="H2177" s="11">
        <v>10</v>
      </c>
      <c r="I2177" s="20" t="s">
        <v>238</v>
      </c>
      <c r="J2177" s="11" t="s">
        <v>240</v>
      </c>
      <c r="K2177" s="11" t="s">
        <v>4263</v>
      </c>
      <c r="L2177" s="11">
        <v>2</v>
      </c>
    </row>
    <row r="2178" spans="1:12">
      <c r="A2178" s="11" t="s">
        <v>3905</v>
      </c>
      <c r="D2178" s="11" t="s">
        <v>239</v>
      </c>
      <c r="E2178" s="19" t="s">
        <v>4149</v>
      </c>
      <c r="F2178" s="10">
        <v>42036</v>
      </c>
      <c r="G2178" s="10">
        <v>45323</v>
      </c>
      <c r="H2178" s="11">
        <v>10</v>
      </c>
      <c r="I2178" s="20" t="s">
        <v>238</v>
      </c>
      <c r="J2178" s="11" t="s">
        <v>240</v>
      </c>
      <c r="K2178" s="11" t="s">
        <v>4263</v>
      </c>
      <c r="L2178" s="11">
        <v>2</v>
      </c>
    </row>
    <row r="2179" spans="1:12">
      <c r="A2179" s="11" t="s">
        <v>3906</v>
      </c>
      <c r="D2179" s="11" t="s">
        <v>239</v>
      </c>
      <c r="E2179" s="19" t="s">
        <v>4150</v>
      </c>
      <c r="F2179" s="10">
        <v>42036</v>
      </c>
      <c r="G2179" s="10">
        <v>45323</v>
      </c>
      <c r="H2179" s="11">
        <v>10</v>
      </c>
      <c r="I2179" s="20" t="s">
        <v>238</v>
      </c>
      <c r="J2179" s="11" t="s">
        <v>240</v>
      </c>
      <c r="K2179" s="11" t="s">
        <v>4263</v>
      </c>
      <c r="L2179" s="11">
        <v>2</v>
      </c>
    </row>
    <row r="2180" spans="1:12">
      <c r="A2180" s="11" t="s">
        <v>3907</v>
      </c>
      <c r="D2180" s="11" t="s">
        <v>239</v>
      </c>
      <c r="E2180" s="19" t="s">
        <v>4151</v>
      </c>
      <c r="F2180" s="10">
        <v>42036</v>
      </c>
      <c r="G2180" s="10">
        <v>45323</v>
      </c>
      <c r="H2180" s="11">
        <v>10</v>
      </c>
      <c r="I2180" s="20" t="s">
        <v>238</v>
      </c>
      <c r="J2180" s="11" t="s">
        <v>240</v>
      </c>
      <c r="K2180" s="11" t="s">
        <v>4263</v>
      </c>
      <c r="L2180" s="11">
        <v>2</v>
      </c>
    </row>
    <row r="2181" spans="1:12">
      <c r="A2181" s="11" t="s">
        <v>3908</v>
      </c>
      <c r="D2181" s="11" t="s">
        <v>239</v>
      </c>
      <c r="E2181" s="19" t="s">
        <v>4152</v>
      </c>
      <c r="F2181" s="10">
        <v>42036</v>
      </c>
      <c r="G2181" s="10">
        <v>45323</v>
      </c>
      <c r="H2181" s="11">
        <v>10</v>
      </c>
      <c r="I2181" s="20" t="s">
        <v>238</v>
      </c>
      <c r="J2181" s="11" t="s">
        <v>240</v>
      </c>
      <c r="K2181" s="11" t="s">
        <v>4263</v>
      </c>
      <c r="L2181" s="11">
        <v>2</v>
      </c>
    </row>
    <row r="2182" spans="1:12">
      <c r="A2182" s="11" t="s">
        <v>3909</v>
      </c>
      <c r="D2182" s="11" t="s">
        <v>239</v>
      </c>
      <c r="E2182" s="19" t="s">
        <v>4153</v>
      </c>
      <c r="F2182" s="10">
        <v>42036</v>
      </c>
      <c r="G2182" s="10">
        <v>45323</v>
      </c>
      <c r="H2182" s="11">
        <v>10</v>
      </c>
      <c r="I2182" s="20" t="s">
        <v>238</v>
      </c>
      <c r="J2182" s="11" t="s">
        <v>240</v>
      </c>
      <c r="K2182" s="11" t="s">
        <v>4263</v>
      </c>
      <c r="L2182" s="11">
        <v>2</v>
      </c>
    </row>
    <row r="2183" spans="1:12">
      <c r="A2183" s="11" t="s">
        <v>3910</v>
      </c>
      <c r="D2183" s="11" t="s">
        <v>239</v>
      </c>
      <c r="E2183" s="19" t="s">
        <v>4154</v>
      </c>
      <c r="F2183" s="10">
        <v>42036</v>
      </c>
      <c r="G2183" s="10">
        <v>45323</v>
      </c>
      <c r="H2183" s="11">
        <v>10</v>
      </c>
      <c r="I2183" s="20" t="s">
        <v>238</v>
      </c>
      <c r="J2183" s="11" t="s">
        <v>240</v>
      </c>
      <c r="K2183" s="11" t="s">
        <v>4263</v>
      </c>
      <c r="L2183" s="11">
        <v>2</v>
      </c>
    </row>
    <row r="2184" spans="1:12">
      <c r="A2184" s="11" t="s">
        <v>3911</v>
      </c>
      <c r="D2184" s="11" t="s">
        <v>239</v>
      </c>
      <c r="E2184" s="19" t="s">
        <v>4155</v>
      </c>
      <c r="F2184" s="10">
        <v>42036</v>
      </c>
      <c r="G2184" s="10">
        <v>45323</v>
      </c>
      <c r="H2184" s="11">
        <v>10</v>
      </c>
      <c r="I2184" s="20" t="s">
        <v>238</v>
      </c>
      <c r="J2184" s="11" t="s">
        <v>240</v>
      </c>
      <c r="K2184" s="11" t="s">
        <v>4263</v>
      </c>
      <c r="L2184" s="11">
        <v>2</v>
      </c>
    </row>
    <row r="2185" spans="1:12">
      <c r="A2185" s="11" t="s">
        <v>3912</v>
      </c>
      <c r="D2185" s="11" t="s">
        <v>239</v>
      </c>
      <c r="E2185" s="19" t="s">
        <v>4156</v>
      </c>
      <c r="F2185" s="10">
        <v>42036</v>
      </c>
      <c r="G2185" s="10">
        <v>45323</v>
      </c>
      <c r="H2185" s="11">
        <v>10</v>
      </c>
      <c r="I2185" s="20" t="s">
        <v>238</v>
      </c>
      <c r="J2185" s="11" t="s">
        <v>240</v>
      </c>
      <c r="K2185" s="11" t="s">
        <v>4263</v>
      </c>
      <c r="L2185" s="11">
        <v>2</v>
      </c>
    </row>
    <row r="2186" spans="1:12">
      <c r="A2186" s="11" t="s">
        <v>3913</v>
      </c>
      <c r="D2186" s="11" t="s">
        <v>239</v>
      </c>
      <c r="E2186" s="19" t="s">
        <v>4157</v>
      </c>
      <c r="F2186" s="10">
        <v>42036</v>
      </c>
      <c r="G2186" s="10">
        <v>45323</v>
      </c>
      <c r="H2186" s="11">
        <v>10</v>
      </c>
      <c r="I2186" s="20" t="s">
        <v>238</v>
      </c>
      <c r="J2186" s="11" t="s">
        <v>240</v>
      </c>
      <c r="K2186" s="11" t="s">
        <v>4263</v>
      </c>
      <c r="L2186" s="11">
        <v>2</v>
      </c>
    </row>
    <row r="2187" spans="1:12">
      <c r="A2187" s="11" t="s">
        <v>3914</v>
      </c>
      <c r="D2187" s="11" t="s">
        <v>239</v>
      </c>
      <c r="E2187" s="19" t="s">
        <v>4158</v>
      </c>
      <c r="F2187" s="10">
        <v>42036</v>
      </c>
      <c r="G2187" s="10">
        <v>45323</v>
      </c>
      <c r="H2187" s="11">
        <v>10</v>
      </c>
      <c r="I2187" s="20" t="s">
        <v>238</v>
      </c>
      <c r="J2187" s="11" t="s">
        <v>240</v>
      </c>
      <c r="K2187" s="11" t="s">
        <v>4263</v>
      </c>
      <c r="L2187" s="11">
        <v>2</v>
      </c>
    </row>
    <row r="2188" spans="1:12">
      <c r="A2188" s="11" t="s">
        <v>3915</v>
      </c>
      <c r="D2188" s="11" t="s">
        <v>239</v>
      </c>
      <c r="E2188" s="19" t="s">
        <v>4159</v>
      </c>
      <c r="F2188" s="10">
        <v>42036</v>
      </c>
      <c r="G2188" s="10">
        <v>45323</v>
      </c>
      <c r="H2188" s="11">
        <v>10</v>
      </c>
      <c r="I2188" s="20" t="s">
        <v>238</v>
      </c>
      <c r="J2188" s="11" t="s">
        <v>240</v>
      </c>
      <c r="K2188" s="11" t="s">
        <v>4263</v>
      </c>
      <c r="L2188" s="11">
        <v>2</v>
      </c>
    </row>
    <row r="2189" spans="1:12">
      <c r="A2189" s="11" t="s">
        <v>3916</v>
      </c>
      <c r="D2189" s="11" t="s">
        <v>239</v>
      </c>
      <c r="E2189" s="19" t="s">
        <v>4160</v>
      </c>
      <c r="F2189" s="10">
        <v>42036</v>
      </c>
      <c r="G2189" s="10">
        <v>45323</v>
      </c>
      <c r="H2189" s="11">
        <v>10</v>
      </c>
      <c r="I2189" s="20" t="s">
        <v>238</v>
      </c>
      <c r="J2189" s="11" t="s">
        <v>240</v>
      </c>
      <c r="K2189" s="11" t="s">
        <v>4263</v>
      </c>
      <c r="L2189" s="11">
        <v>2</v>
      </c>
    </row>
    <row r="2190" spans="1:12">
      <c r="A2190" s="11" t="s">
        <v>3917</v>
      </c>
      <c r="D2190" s="11" t="s">
        <v>239</v>
      </c>
      <c r="E2190" s="19" t="s">
        <v>4161</v>
      </c>
      <c r="F2190" s="10">
        <v>42036</v>
      </c>
      <c r="G2190" s="10">
        <v>45323</v>
      </c>
      <c r="H2190" s="11">
        <v>10</v>
      </c>
      <c r="I2190" s="20" t="s">
        <v>238</v>
      </c>
      <c r="J2190" s="11" t="s">
        <v>240</v>
      </c>
      <c r="K2190" s="11" t="s">
        <v>4263</v>
      </c>
      <c r="L2190" s="11">
        <v>2</v>
      </c>
    </row>
    <row r="2191" spans="1:12">
      <c r="A2191" s="11" t="s">
        <v>3918</v>
      </c>
      <c r="D2191" s="11" t="s">
        <v>239</v>
      </c>
      <c r="E2191" s="19" t="s">
        <v>4162</v>
      </c>
      <c r="F2191" s="10">
        <v>42036</v>
      </c>
      <c r="G2191" s="10">
        <v>45323</v>
      </c>
      <c r="H2191" s="11">
        <v>10</v>
      </c>
      <c r="I2191" s="20" t="s">
        <v>238</v>
      </c>
      <c r="J2191" s="11" t="s">
        <v>240</v>
      </c>
      <c r="K2191" s="11" t="s">
        <v>4263</v>
      </c>
      <c r="L2191" s="11">
        <v>2</v>
      </c>
    </row>
    <row r="2192" spans="1:12">
      <c r="A2192" s="11" t="s">
        <v>3919</v>
      </c>
      <c r="D2192" s="11" t="s">
        <v>239</v>
      </c>
      <c r="E2192" s="19" t="s">
        <v>4163</v>
      </c>
      <c r="F2192" s="10">
        <v>42036</v>
      </c>
      <c r="G2192" s="10">
        <v>45323</v>
      </c>
      <c r="H2192" s="11">
        <v>10</v>
      </c>
      <c r="I2192" s="20" t="s">
        <v>238</v>
      </c>
      <c r="J2192" s="11" t="s">
        <v>240</v>
      </c>
      <c r="K2192" s="11" t="s">
        <v>4263</v>
      </c>
      <c r="L2192" s="11">
        <v>2</v>
      </c>
    </row>
    <row r="2193" spans="1:12">
      <c r="A2193" s="11" t="s">
        <v>3920</v>
      </c>
      <c r="D2193" s="11" t="s">
        <v>239</v>
      </c>
      <c r="E2193" s="19" t="s">
        <v>4164</v>
      </c>
      <c r="F2193" s="10">
        <v>42036</v>
      </c>
      <c r="G2193" s="10">
        <v>45323</v>
      </c>
      <c r="H2193" s="11">
        <v>10</v>
      </c>
      <c r="I2193" s="20" t="s">
        <v>238</v>
      </c>
      <c r="J2193" s="11" t="s">
        <v>240</v>
      </c>
      <c r="K2193" s="11" t="s">
        <v>4263</v>
      </c>
      <c r="L2193" s="11">
        <v>2</v>
      </c>
    </row>
    <row r="2194" spans="1:12">
      <c r="A2194" s="11" t="s">
        <v>3921</v>
      </c>
      <c r="D2194" s="11" t="s">
        <v>239</v>
      </c>
      <c r="E2194" s="19" t="s">
        <v>4165</v>
      </c>
      <c r="F2194" s="10">
        <v>42036</v>
      </c>
      <c r="G2194" s="10">
        <v>45323</v>
      </c>
      <c r="H2194" s="11">
        <v>10</v>
      </c>
      <c r="I2194" s="20" t="s">
        <v>238</v>
      </c>
      <c r="J2194" s="11" t="s">
        <v>240</v>
      </c>
      <c r="K2194" s="11" t="s">
        <v>4263</v>
      </c>
      <c r="L2194" s="11">
        <v>2</v>
      </c>
    </row>
    <row r="2195" spans="1:12">
      <c r="A2195" s="11" t="s">
        <v>3922</v>
      </c>
      <c r="D2195" s="11" t="s">
        <v>239</v>
      </c>
      <c r="E2195" s="19" t="s">
        <v>4166</v>
      </c>
      <c r="F2195" s="10">
        <v>42036</v>
      </c>
      <c r="G2195" s="10">
        <v>45323</v>
      </c>
      <c r="H2195" s="11">
        <v>10</v>
      </c>
      <c r="I2195" s="20" t="s">
        <v>238</v>
      </c>
      <c r="J2195" s="11" t="s">
        <v>240</v>
      </c>
      <c r="K2195" s="11" t="s">
        <v>4263</v>
      </c>
      <c r="L2195" s="11">
        <v>2</v>
      </c>
    </row>
    <row r="2196" spans="1:12">
      <c r="A2196" s="11" t="s">
        <v>3923</v>
      </c>
      <c r="D2196" s="11" t="s">
        <v>239</v>
      </c>
      <c r="E2196" s="19" t="s">
        <v>4167</v>
      </c>
      <c r="F2196" s="10">
        <v>42036</v>
      </c>
      <c r="G2196" s="10">
        <v>45323</v>
      </c>
      <c r="H2196" s="11">
        <v>10</v>
      </c>
      <c r="I2196" s="20" t="s">
        <v>238</v>
      </c>
      <c r="J2196" s="11" t="s">
        <v>240</v>
      </c>
      <c r="K2196" s="11" t="s">
        <v>4263</v>
      </c>
      <c r="L2196" s="11">
        <v>2</v>
      </c>
    </row>
    <row r="2197" spans="1:12">
      <c r="A2197" s="11" t="s">
        <v>3924</v>
      </c>
      <c r="D2197" s="11" t="s">
        <v>239</v>
      </c>
      <c r="E2197" s="19" t="s">
        <v>4168</v>
      </c>
      <c r="F2197" s="10">
        <v>42036</v>
      </c>
      <c r="G2197" s="10">
        <v>45323</v>
      </c>
      <c r="H2197" s="11">
        <v>10</v>
      </c>
      <c r="I2197" s="20" t="s">
        <v>238</v>
      </c>
      <c r="J2197" s="11" t="s">
        <v>240</v>
      </c>
      <c r="K2197" s="11" t="s">
        <v>4263</v>
      </c>
      <c r="L2197" s="11">
        <v>2</v>
      </c>
    </row>
    <row r="2198" spans="1:12">
      <c r="A2198" s="11" t="s">
        <v>3925</v>
      </c>
      <c r="D2198" s="11" t="s">
        <v>239</v>
      </c>
      <c r="E2198" s="19" t="s">
        <v>4169</v>
      </c>
      <c r="F2198" s="10">
        <v>42036</v>
      </c>
      <c r="G2198" s="10">
        <v>45323</v>
      </c>
      <c r="H2198" s="11">
        <v>10</v>
      </c>
      <c r="I2198" s="20" t="s">
        <v>238</v>
      </c>
      <c r="J2198" s="11" t="s">
        <v>240</v>
      </c>
      <c r="K2198" s="11" t="s">
        <v>4263</v>
      </c>
      <c r="L2198" s="11">
        <v>2</v>
      </c>
    </row>
    <row r="2199" spans="1:12">
      <c r="A2199" s="11" t="s">
        <v>3926</v>
      </c>
      <c r="D2199" s="11" t="s">
        <v>239</v>
      </c>
      <c r="E2199" s="19" t="s">
        <v>4170</v>
      </c>
      <c r="F2199" s="10">
        <v>42036</v>
      </c>
      <c r="G2199" s="10">
        <v>45323</v>
      </c>
      <c r="H2199" s="11">
        <v>10</v>
      </c>
      <c r="I2199" s="20" t="s">
        <v>238</v>
      </c>
      <c r="J2199" s="11" t="s">
        <v>240</v>
      </c>
      <c r="K2199" s="11" t="s">
        <v>4263</v>
      </c>
      <c r="L2199" s="11">
        <v>2</v>
      </c>
    </row>
    <row r="2200" spans="1:12">
      <c r="A2200" s="11" t="s">
        <v>3927</v>
      </c>
      <c r="D2200" s="11" t="s">
        <v>239</v>
      </c>
      <c r="E2200" s="19" t="s">
        <v>4171</v>
      </c>
      <c r="F2200" s="10">
        <v>42036</v>
      </c>
      <c r="G2200" s="10">
        <v>45323</v>
      </c>
      <c r="H2200" s="11">
        <v>10</v>
      </c>
      <c r="I2200" s="20" t="s">
        <v>238</v>
      </c>
      <c r="J2200" s="11" t="s">
        <v>240</v>
      </c>
      <c r="K2200" s="11" t="s">
        <v>4263</v>
      </c>
      <c r="L2200" s="11">
        <v>2</v>
      </c>
    </row>
    <row r="2201" spans="1:12">
      <c r="A2201" s="11" t="s">
        <v>3928</v>
      </c>
      <c r="D2201" s="11" t="s">
        <v>239</v>
      </c>
      <c r="E2201" s="19" t="s">
        <v>4172</v>
      </c>
      <c r="F2201" s="10">
        <v>42036</v>
      </c>
      <c r="G2201" s="10">
        <v>45323</v>
      </c>
      <c r="H2201" s="11">
        <v>10</v>
      </c>
      <c r="I2201" s="20" t="s">
        <v>238</v>
      </c>
      <c r="J2201" s="11" t="s">
        <v>240</v>
      </c>
      <c r="K2201" s="11" t="s">
        <v>4263</v>
      </c>
      <c r="L2201" s="11">
        <v>2</v>
      </c>
    </row>
    <row r="2202" spans="1:12">
      <c r="A2202" s="11" t="s">
        <v>3929</v>
      </c>
      <c r="D2202" s="11" t="s">
        <v>239</v>
      </c>
      <c r="E2202" s="19" t="s">
        <v>4173</v>
      </c>
      <c r="F2202" s="10">
        <v>42036</v>
      </c>
      <c r="G2202" s="10">
        <v>45323</v>
      </c>
      <c r="H2202" s="11">
        <v>10</v>
      </c>
      <c r="I2202" s="20" t="s">
        <v>238</v>
      </c>
      <c r="J2202" s="11" t="s">
        <v>240</v>
      </c>
      <c r="K2202" s="11" t="s">
        <v>4263</v>
      </c>
      <c r="L2202" s="11">
        <v>2</v>
      </c>
    </row>
    <row r="2203" spans="1:12">
      <c r="A2203" s="11" t="s">
        <v>3930</v>
      </c>
      <c r="D2203" s="11" t="s">
        <v>239</v>
      </c>
      <c r="E2203" s="19" t="s">
        <v>4174</v>
      </c>
      <c r="F2203" s="10">
        <v>42036</v>
      </c>
      <c r="G2203" s="10">
        <v>45323</v>
      </c>
      <c r="H2203" s="11">
        <v>10</v>
      </c>
      <c r="I2203" s="20" t="s">
        <v>238</v>
      </c>
      <c r="J2203" s="11" t="s">
        <v>240</v>
      </c>
      <c r="K2203" s="11" t="s">
        <v>4263</v>
      </c>
      <c r="L2203" s="11">
        <v>2</v>
      </c>
    </row>
    <row r="2204" spans="1:12">
      <c r="A2204" s="11" t="s">
        <v>3931</v>
      </c>
      <c r="D2204" s="11" t="s">
        <v>239</v>
      </c>
      <c r="E2204" s="19" t="s">
        <v>4175</v>
      </c>
      <c r="F2204" s="10">
        <v>42036</v>
      </c>
      <c r="G2204" s="10">
        <v>45323</v>
      </c>
      <c r="H2204" s="11">
        <v>10</v>
      </c>
      <c r="I2204" s="20" t="s">
        <v>238</v>
      </c>
      <c r="J2204" s="11" t="s">
        <v>240</v>
      </c>
      <c r="K2204" s="11" t="s">
        <v>4263</v>
      </c>
      <c r="L2204" s="11">
        <v>2</v>
      </c>
    </row>
    <row r="2205" spans="1:12">
      <c r="A2205" s="11" t="s">
        <v>3932</v>
      </c>
      <c r="D2205" s="11" t="s">
        <v>239</v>
      </c>
      <c r="E2205" s="19" t="s">
        <v>4176</v>
      </c>
      <c r="F2205" s="10">
        <v>42036</v>
      </c>
      <c r="G2205" s="10">
        <v>45323</v>
      </c>
      <c r="H2205" s="11">
        <v>10</v>
      </c>
      <c r="I2205" s="20" t="s">
        <v>238</v>
      </c>
      <c r="J2205" s="11" t="s">
        <v>240</v>
      </c>
      <c r="K2205" s="11" t="s">
        <v>4263</v>
      </c>
      <c r="L2205" s="11">
        <v>2</v>
      </c>
    </row>
    <row r="2206" spans="1:12">
      <c r="A2206" s="11" t="s">
        <v>3933</v>
      </c>
      <c r="D2206" s="11" t="s">
        <v>239</v>
      </c>
      <c r="E2206" s="19" t="s">
        <v>4177</v>
      </c>
      <c r="F2206" s="10">
        <v>42036</v>
      </c>
      <c r="G2206" s="10">
        <v>45323</v>
      </c>
      <c r="H2206" s="11">
        <v>10</v>
      </c>
      <c r="I2206" s="20" t="s">
        <v>238</v>
      </c>
      <c r="J2206" s="11" t="s">
        <v>240</v>
      </c>
      <c r="K2206" s="11" t="s">
        <v>4263</v>
      </c>
      <c r="L2206" s="11">
        <v>2</v>
      </c>
    </row>
    <row r="2207" spans="1:12">
      <c r="A2207" s="11" t="s">
        <v>3934</v>
      </c>
      <c r="D2207" s="11" t="s">
        <v>239</v>
      </c>
      <c r="E2207" s="19" t="s">
        <v>4178</v>
      </c>
      <c r="F2207" s="10">
        <v>42036</v>
      </c>
      <c r="G2207" s="10">
        <v>45323</v>
      </c>
      <c r="H2207" s="11">
        <v>10</v>
      </c>
      <c r="I2207" s="20" t="s">
        <v>238</v>
      </c>
      <c r="J2207" s="11" t="s">
        <v>240</v>
      </c>
      <c r="K2207" s="11" t="s">
        <v>4263</v>
      </c>
      <c r="L2207" s="11">
        <v>2</v>
      </c>
    </row>
    <row r="2208" spans="1:12">
      <c r="A2208" s="11" t="s">
        <v>3935</v>
      </c>
      <c r="D2208" s="11" t="s">
        <v>239</v>
      </c>
      <c r="E2208" s="19" t="s">
        <v>4179</v>
      </c>
      <c r="F2208" s="10">
        <v>42036</v>
      </c>
      <c r="G2208" s="10">
        <v>45323</v>
      </c>
      <c r="H2208" s="11">
        <v>10</v>
      </c>
      <c r="I2208" s="20" t="s">
        <v>238</v>
      </c>
      <c r="J2208" s="11" t="s">
        <v>240</v>
      </c>
      <c r="K2208" s="11" t="s">
        <v>4263</v>
      </c>
      <c r="L2208" s="11">
        <v>2</v>
      </c>
    </row>
    <row r="2209" spans="1:12">
      <c r="A2209" s="11" t="s">
        <v>3936</v>
      </c>
      <c r="D2209" s="11" t="s">
        <v>239</v>
      </c>
      <c r="E2209" s="19" t="s">
        <v>4180</v>
      </c>
      <c r="F2209" s="10">
        <v>42036</v>
      </c>
      <c r="G2209" s="10">
        <v>45323</v>
      </c>
      <c r="H2209" s="11">
        <v>10</v>
      </c>
      <c r="I2209" s="20" t="s">
        <v>238</v>
      </c>
      <c r="J2209" s="11" t="s">
        <v>240</v>
      </c>
      <c r="K2209" s="11" t="s">
        <v>4263</v>
      </c>
      <c r="L2209" s="11">
        <v>2</v>
      </c>
    </row>
    <row r="2210" spans="1:12">
      <c r="A2210" s="11" t="s">
        <v>3937</v>
      </c>
      <c r="D2210" s="11" t="s">
        <v>239</v>
      </c>
      <c r="E2210" s="19" t="s">
        <v>4181</v>
      </c>
      <c r="F2210" s="10">
        <v>42036</v>
      </c>
      <c r="G2210" s="10">
        <v>45323</v>
      </c>
      <c r="H2210" s="11">
        <v>10</v>
      </c>
      <c r="I2210" s="20" t="s">
        <v>238</v>
      </c>
      <c r="J2210" s="11" t="s">
        <v>240</v>
      </c>
      <c r="K2210" s="11" t="s">
        <v>4263</v>
      </c>
      <c r="L2210" s="11">
        <v>2</v>
      </c>
    </row>
    <row r="2211" spans="1:12">
      <c r="A2211" s="11" t="s">
        <v>3938</v>
      </c>
      <c r="D2211" s="11" t="s">
        <v>239</v>
      </c>
      <c r="E2211" s="19" t="s">
        <v>4182</v>
      </c>
      <c r="F2211" s="10">
        <v>42036</v>
      </c>
      <c r="G2211" s="10">
        <v>45323</v>
      </c>
      <c r="H2211" s="11">
        <v>10</v>
      </c>
      <c r="I2211" s="20" t="s">
        <v>238</v>
      </c>
      <c r="J2211" s="11" t="s">
        <v>240</v>
      </c>
      <c r="K2211" s="11" t="s">
        <v>4263</v>
      </c>
      <c r="L2211" s="11">
        <v>2</v>
      </c>
    </row>
    <row r="2212" spans="1:12">
      <c r="A2212" s="11" t="s">
        <v>3939</v>
      </c>
      <c r="D2212" s="11" t="s">
        <v>239</v>
      </c>
      <c r="E2212" s="19" t="s">
        <v>4183</v>
      </c>
      <c r="F2212" s="10">
        <v>42036</v>
      </c>
      <c r="G2212" s="10">
        <v>45323</v>
      </c>
      <c r="H2212" s="11">
        <v>10</v>
      </c>
      <c r="I2212" s="20" t="s">
        <v>238</v>
      </c>
      <c r="J2212" s="11" t="s">
        <v>240</v>
      </c>
      <c r="K2212" s="11" t="s">
        <v>4263</v>
      </c>
      <c r="L2212" s="11">
        <v>2</v>
      </c>
    </row>
    <row r="2213" spans="1:12">
      <c r="A2213" s="11" t="s">
        <v>3940</v>
      </c>
      <c r="D2213" s="11" t="s">
        <v>239</v>
      </c>
      <c r="E2213" s="19" t="s">
        <v>4184</v>
      </c>
      <c r="F2213" s="10">
        <v>42036</v>
      </c>
      <c r="G2213" s="10">
        <v>45323</v>
      </c>
      <c r="H2213" s="11">
        <v>10</v>
      </c>
      <c r="I2213" s="20" t="s">
        <v>238</v>
      </c>
      <c r="J2213" s="11" t="s">
        <v>240</v>
      </c>
      <c r="K2213" s="11" t="s">
        <v>4263</v>
      </c>
      <c r="L2213" s="11">
        <v>2</v>
      </c>
    </row>
    <row r="2214" spans="1:12">
      <c r="A2214" s="11" t="s">
        <v>3941</v>
      </c>
      <c r="D2214" s="11" t="s">
        <v>239</v>
      </c>
      <c r="E2214" s="19" t="s">
        <v>4185</v>
      </c>
      <c r="F2214" s="10">
        <v>42036</v>
      </c>
      <c r="G2214" s="10">
        <v>45323</v>
      </c>
      <c r="H2214" s="11">
        <v>10</v>
      </c>
      <c r="I2214" s="20" t="s">
        <v>238</v>
      </c>
      <c r="J2214" s="11" t="s">
        <v>240</v>
      </c>
      <c r="K2214" s="11" t="s">
        <v>4263</v>
      </c>
      <c r="L2214" s="11">
        <v>2</v>
      </c>
    </row>
    <row r="2215" spans="1:12">
      <c r="A2215" s="11" t="s">
        <v>3942</v>
      </c>
      <c r="D2215" s="11" t="s">
        <v>239</v>
      </c>
      <c r="E2215" s="19" t="s">
        <v>4186</v>
      </c>
      <c r="F2215" s="10">
        <v>42036</v>
      </c>
      <c r="G2215" s="10">
        <v>45323</v>
      </c>
      <c r="H2215" s="11">
        <v>10</v>
      </c>
      <c r="I2215" s="20" t="s">
        <v>238</v>
      </c>
      <c r="J2215" s="11" t="s">
        <v>240</v>
      </c>
      <c r="K2215" s="11" t="s">
        <v>4263</v>
      </c>
      <c r="L2215" s="11">
        <v>2</v>
      </c>
    </row>
    <row r="2216" spans="1:12">
      <c r="A2216" s="11" t="s">
        <v>3943</v>
      </c>
      <c r="D2216" s="11" t="s">
        <v>239</v>
      </c>
      <c r="E2216" s="19" t="s">
        <v>4187</v>
      </c>
      <c r="F2216" s="10">
        <v>42036</v>
      </c>
      <c r="G2216" s="10">
        <v>45323</v>
      </c>
      <c r="H2216" s="11">
        <v>10</v>
      </c>
      <c r="I2216" s="20" t="s">
        <v>238</v>
      </c>
      <c r="J2216" s="11" t="s">
        <v>240</v>
      </c>
      <c r="K2216" s="11" t="s">
        <v>4263</v>
      </c>
      <c r="L2216" s="11">
        <v>2</v>
      </c>
    </row>
    <row r="2217" spans="1:12">
      <c r="A2217" s="11" t="s">
        <v>3944</v>
      </c>
      <c r="D2217" s="11" t="s">
        <v>239</v>
      </c>
      <c r="E2217" s="19" t="s">
        <v>4188</v>
      </c>
      <c r="F2217" s="10">
        <v>42036</v>
      </c>
      <c r="G2217" s="10">
        <v>45323</v>
      </c>
      <c r="H2217" s="11">
        <v>10</v>
      </c>
      <c r="I2217" s="20" t="s">
        <v>238</v>
      </c>
      <c r="J2217" s="11" t="s">
        <v>240</v>
      </c>
      <c r="K2217" s="11" t="s">
        <v>4263</v>
      </c>
      <c r="L2217" s="11">
        <v>2</v>
      </c>
    </row>
    <row r="2218" spans="1:12">
      <c r="A2218" s="11" t="s">
        <v>3945</v>
      </c>
      <c r="D2218" s="11" t="s">
        <v>239</v>
      </c>
      <c r="E2218" s="19" t="s">
        <v>4189</v>
      </c>
      <c r="F2218" s="10">
        <v>42036</v>
      </c>
      <c r="G2218" s="10">
        <v>45323</v>
      </c>
      <c r="H2218" s="11">
        <v>10</v>
      </c>
      <c r="I2218" s="20" t="s">
        <v>238</v>
      </c>
      <c r="J2218" s="11" t="s">
        <v>240</v>
      </c>
      <c r="K2218" s="11" t="s">
        <v>4263</v>
      </c>
      <c r="L2218" s="11">
        <v>2</v>
      </c>
    </row>
    <row r="2219" spans="1:12">
      <c r="A2219" s="11" t="s">
        <v>3946</v>
      </c>
      <c r="D2219" s="11" t="s">
        <v>239</v>
      </c>
      <c r="E2219" s="19" t="s">
        <v>4190</v>
      </c>
      <c r="F2219" s="10">
        <v>42036</v>
      </c>
      <c r="G2219" s="10">
        <v>45323</v>
      </c>
      <c r="H2219" s="11">
        <v>10</v>
      </c>
      <c r="I2219" s="20" t="s">
        <v>238</v>
      </c>
      <c r="J2219" s="11" t="s">
        <v>240</v>
      </c>
      <c r="K2219" s="11" t="s">
        <v>4263</v>
      </c>
      <c r="L2219" s="11">
        <v>2</v>
      </c>
    </row>
    <row r="2220" spans="1:12">
      <c r="A2220" s="11" t="s">
        <v>3947</v>
      </c>
      <c r="D2220" s="11" t="s">
        <v>239</v>
      </c>
      <c r="E2220" s="19" t="s">
        <v>4191</v>
      </c>
      <c r="F2220" s="10">
        <v>42036</v>
      </c>
      <c r="G2220" s="10">
        <v>45323</v>
      </c>
      <c r="H2220" s="11">
        <v>10</v>
      </c>
      <c r="I2220" s="20" t="s">
        <v>238</v>
      </c>
      <c r="J2220" s="11" t="s">
        <v>240</v>
      </c>
      <c r="K2220" s="11" t="s">
        <v>4263</v>
      </c>
      <c r="L2220" s="11">
        <v>2</v>
      </c>
    </row>
    <row r="2221" spans="1:12">
      <c r="A2221" s="11" t="s">
        <v>3948</v>
      </c>
      <c r="D2221" s="11" t="s">
        <v>239</v>
      </c>
      <c r="E2221" s="19" t="s">
        <v>4192</v>
      </c>
      <c r="F2221" s="10">
        <v>42036</v>
      </c>
      <c r="G2221" s="10">
        <v>45323</v>
      </c>
      <c r="H2221" s="11">
        <v>10</v>
      </c>
      <c r="I2221" s="20" t="s">
        <v>238</v>
      </c>
      <c r="J2221" s="11" t="s">
        <v>240</v>
      </c>
      <c r="K2221" s="11" t="s">
        <v>4263</v>
      </c>
      <c r="L2221" s="11">
        <v>2</v>
      </c>
    </row>
    <row r="2222" spans="1:12">
      <c r="A2222" s="11" t="s">
        <v>3949</v>
      </c>
      <c r="D2222" s="11" t="s">
        <v>239</v>
      </c>
      <c r="E2222" s="19" t="s">
        <v>4193</v>
      </c>
      <c r="F2222" s="10">
        <v>42036</v>
      </c>
      <c r="G2222" s="10">
        <v>45323</v>
      </c>
      <c r="H2222" s="11">
        <v>10</v>
      </c>
      <c r="I2222" s="20" t="s">
        <v>238</v>
      </c>
      <c r="J2222" s="11" t="s">
        <v>240</v>
      </c>
      <c r="K2222" s="11" t="s">
        <v>4263</v>
      </c>
      <c r="L2222" s="11">
        <v>2</v>
      </c>
    </row>
    <row r="2223" spans="1:12">
      <c r="A2223" s="11" t="s">
        <v>3950</v>
      </c>
      <c r="D2223" s="11" t="s">
        <v>239</v>
      </c>
      <c r="E2223" s="19" t="s">
        <v>4194</v>
      </c>
      <c r="F2223" s="10">
        <v>42036</v>
      </c>
      <c r="G2223" s="10">
        <v>45323</v>
      </c>
      <c r="H2223" s="11">
        <v>10</v>
      </c>
      <c r="I2223" s="20" t="s">
        <v>238</v>
      </c>
      <c r="J2223" s="11" t="s">
        <v>240</v>
      </c>
      <c r="K2223" s="11" t="s">
        <v>4263</v>
      </c>
      <c r="L2223" s="11">
        <v>2</v>
      </c>
    </row>
    <row r="2224" spans="1:12">
      <c r="A2224" s="11" t="s">
        <v>3951</v>
      </c>
      <c r="D2224" s="11" t="s">
        <v>239</v>
      </c>
      <c r="E2224" s="19" t="s">
        <v>4195</v>
      </c>
      <c r="F2224" s="10">
        <v>42036</v>
      </c>
      <c r="G2224" s="10">
        <v>45323</v>
      </c>
      <c r="H2224" s="11">
        <v>10</v>
      </c>
      <c r="I2224" s="20" t="s">
        <v>238</v>
      </c>
      <c r="J2224" s="11" t="s">
        <v>240</v>
      </c>
      <c r="K2224" s="11" t="s">
        <v>4263</v>
      </c>
      <c r="L2224" s="11">
        <v>2</v>
      </c>
    </row>
    <row r="2225" spans="1:12">
      <c r="A2225" s="11" t="s">
        <v>3952</v>
      </c>
      <c r="D2225" s="11" t="s">
        <v>239</v>
      </c>
      <c r="E2225" s="19" t="s">
        <v>4196</v>
      </c>
      <c r="F2225" s="10">
        <v>42036</v>
      </c>
      <c r="G2225" s="10">
        <v>45323</v>
      </c>
      <c r="H2225" s="11">
        <v>10</v>
      </c>
      <c r="I2225" s="20" t="s">
        <v>238</v>
      </c>
      <c r="J2225" s="11" t="s">
        <v>240</v>
      </c>
      <c r="K2225" s="11" t="s">
        <v>4263</v>
      </c>
      <c r="L2225" s="11">
        <v>2</v>
      </c>
    </row>
    <row r="2226" spans="1:12">
      <c r="A2226" s="11" t="s">
        <v>3953</v>
      </c>
      <c r="D2226" s="11" t="s">
        <v>239</v>
      </c>
      <c r="E2226" s="19" t="s">
        <v>4197</v>
      </c>
      <c r="F2226" s="10">
        <v>42036</v>
      </c>
      <c r="G2226" s="10">
        <v>45323</v>
      </c>
      <c r="H2226" s="11">
        <v>10</v>
      </c>
      <c r="I2226" s="20" t="s">
        <v>238</v>
      </c>
      <c r="J2226" s="11" t="s">
        <v>240</v>
      </c>
      <c r="K2226" s="11" t="s">
        <v>4263</v>
      </c>
      <c r="L2226" s="11">
        <v>2</v>
      </c>
    </row>
    <row r="2227" spans="1:12">
      <c r="A2227" s="11" t="s">
        <v>3954</v>
      </c>
      <c r="D2227" s="11" t="s">
        <v>239</v>
      </c>
      <c r="E2227" s="19" t="s">
        <v>4198</v>
      </c>
      <c r="F2227" s="10">
        <v>42036</v>
      </c>
      <c r="G2227" s="10">
        <v>45323</v>
      </c>
      <c r="H2227" s="11">
        <v>10</v>
      </c>
      <c r="I2227" s="20" t="s">
        <v>238</v>
      </c>
      <c r="J2227" s="11" t="s">
        <v>240</v>
      </c>
      <c r="K2227" s="11" t="s">
        <v>4263</v>
      </c>
      <c r="L2227" s="11">
        <v>2</v>
      </c>
    </row>
    <row r="2228" spans="1:12">
      <c r="A2228" s="11" t="s">
        <v>3955</v>
      </c>
      <c r="D2228" s="11" t="s">
        <v>239</v>
      </c>
      <c r="E2228" s="19" t="s">
        <v>4199</v>
      </c>
      <c r="F2228" s="10">
        <v>42036</v>
      </c>
      <c r="G2228" s="10">
        <v>45323</v>
      </c>
      <c r="H2228" s="11">
        <v>10</v>
      </c>
      <c r="I2228" s="20" t="s">
        <v>238</v>
      </c>
      <c r="J2228" s="11" t="s">
        <v>240</v>
      </c>
      <c r="K2228" s="11" t="s">
        <v>4263</v>
      </c>
      <c r="L2228" s="11">
        <v>2</v>
      </c>
    </row>
    <row r="2229" spans="1:12">
      <c r="A2229" s="11" t="s">
        <v>3956</v>
      </c>
      <c r="D2229" s="11" t="s">
        <v>239</v>
      </c>
      <c r="E2229" s="19" t="s">
        <v>4200</v>
      </c>
      <c r="F2229" s="10">
        <v>42036</v>
      </c>
      <c r="G2229" s="10">
        <v>45323</v>
      </c>
      <c r="H2229" s="11">
        <v>10</v>
      </c>
      <c r="I2229" s="20" t="s">
        <v>238</v>
      </c>
      <c r="J2229" s="11" t="s">
        <v>240</v>
      </c>
      <c r="K2229" s="11" t="s">
        <v>4263</v>
      </c>
      <c r="L2229" s="11">
        <v>2</v>
      </c>
    </row>
    <row r="2230" spans="1:12">
      <c r="A2230" s="11" t="s">
        <v>3957</v>
      </c>
      <c r="D2230" s="11" t="s">
        <v>239</v>
      </c>
      <c r="E2230" s="19" t="s">
        <v>4201</v>
      </c>
      <c r="F2230" s="10">
        <v>42036</v>
      </c>
      <c r="G2230" s="10">
        <v>45323</v>
      </c>
      <c r="H2230" s="11">
        <v>10</v>
      </c>
      <c r="I2230" s="20" t="s">
        <v>238</v>
      </c>
      <c r="J2230" s="11" t="s">
        <v>240</v>
      </c>
      <c r="K2230" s="11" t="s">
        <v>4263</v>
      </c>
      <c r="L2230" s="11">
        <v>2</v>
      </c>
    </row>
    <row r="2231" spans="1:12">
      <c r="A2231" s="11" t="s">
        <v>3958</v>
      </c>
      <c r="D2231" s="11" t="s">
        <v>239</v>
      </c>
      <c r="E2231" s="19" t="s">
        <v>4202</v>
      </c>
      <c r="F2231" s="10">
        <v>42036</v>
      </c>
      <c r="G2231" s="10">
        <v>45323</v>
      </c>
      <c r="H2231" s="11">
        <v>10</v>
      </c>
      <c r="I2231" s="20" t="s">
        <v>238</v>
      </c>
      <c r="J2231" s="11" t="s">
        <v>240</v>
      </c>
      <c r="K2231" s="11" t="s">
        <v>4263</v>
      </c>
      <c r="L2231" s="11">
        <v>2</v>
      </c>
    </row>
    <row r="2232" spans="1:12">
      <c r="A2232" s="11" t="s">
        <v>3959</v>
      </c>
      <c r="D2232" s="11" t="s">
        <v>239</v>
      </c>
      <c r="E2232" s="19" t="s">
        <v>4203</v>
      </c>
      <c r="F2232" s="10">
        <v>42036</v>
      </c>
      <c r="G2232" s="10">
        <v>45323</v>
      </c>
      <c r="H2232" s="11">
        <v>10</v>
      </c>
      <c r="I2232" s="20" t="s">
        <v>238</v>
      </c>
      <c r="J2232" s="11" t="s">
        <v>240</v>
      </c>
      <c r="K2232" s="11" t="s">
        <v>4263</v>
      </c>
      <c r="L2232" s="11">
        <v>2</v>
      </c>
    </row>
    <row r="2233" spans="1:12">
      <c r="A2233" s="11" t="s">
        <v>3960</v>
      </c>
      <c r="D2233" s="11" t="s">
        <v>239</v>
      </c>
      <c r="E2233" s="19" t="s">
        <v>4204</v>
      </c>
      <c r="F2233" s="10">
        <v>42036</v>
      </c>
      <c r="G2233" s="10">
        <v>45323</v>
      </c>
      <c r="H2233" s="11">
        <v>10</v>
      </c>
      <c r="I2233" s="20" t="s">
        <v>238</v>
      </c>
      <c r="J2233" s="11" t="s">
        <v>240</v>
      </c>
      <c r="K2233" s="11" t="s">
        <v>4263</v>
      </c>
      <c r="L2233" s="11">
        <v>2</v>
      </c>
    </row>
    <row r="2234" spans="1:12">
      <c r="A2234" s="11" t="s">
        <v>3961</v>
      </c>
      <c r="D2234" s="11" t="s">
        <v>239</v>
      </c>
      <c r="E2234" s="19" t="s">
        <v>4205</v>
      </c>
      <c r="F2234" s="10">
        <v>42036</v>
      </c>
      <c r="G2234" s="10">
        <v>45323</v>
      </c>
      <c r="H2234" s="11">
        <v>10</v>
      </c>
      <c r="I2234" s="20" t="s">
        <v>238</v>
      </c>
      <c r="J2234" s="11" t="s">
        <v>240</v>
      </c>
      <c r="K2234" s="11" t="s">
        <v>4263</v>
      </c>
      <c r="L2234" s="11">
        <v>2</v>
      </c>
    </row>
    <row r="2235" spans="1:12">
      <c r="A2235" s="11" t="s">
        <v>3962</v>
      </c>
      <c r="D2235" s="11" t="s">
        <v>239</v>
      </c>
      <c r="E2235" s="19" t="s">
        <v>4206</v>
      </c>
      <c r="F2235" s="10">
        <v>42036</v>
      </c>
      <c r="G2235" s="10">
        <v>45323</v>
      </c>
      <c r="H2235" s="11">
        <v>10</v>
      </c>
      <c r="I2235" s="20" t="s">
        <v>238</v>
      </c>
      <c r="J2235" s="11" t="s">
        <v>240</v>
      </c>
      <c r="K2235" s="11" t="s">
        <v>4263</v>
      </c>
      <c r="L2235" s="11">
        <v>2</v>
      </c>
    </row>
    <row r="2236" spans="1:12">
      <c r="A2236" s="11" t="s">
        <v>3963</v>
      </c>
      <c r="D2236" s="11" t="s">
        <v>239</v>
      </c>
      <c r="E2236" s="19" t="s">
        <v>4207</v>
      </c>
      <c r="F2236" s="10">
        <v>42036</v>
      </c>
      <c r="G2236" s="10">
        <v>45323</v>
      </c>
      <c r="H2236" s="11">
        <v>10</v>
      </c>
      <c r="I2236" s="20" t="s">
        <v>238</v>
      </c>
      <c r="J2236" s="11" t="s">
        <v>240</v>
      </c>
      <c r="K2236" s="11" t="s">
        <v>4263</v>
      </c>
      <c r="L2236" s="11">
        <v>2</v>
      </c>
    </row>
    <row r="2237" spans="1:12">
      <c r="A2237" s="11" t="s">
        <v>3964</v>
      </c>
      <c r="D2237" s="11" t="s">
        <v>239</v>
      </c>
      <c r="E2237" s="19" t="s">
        <v>4208</v>
      </c>
      <c r="F2237" s="10">
        <v>42036</v>
      </c>
      <c r="G2237" s="10">
        <v>45323</v>
      </c>
      <c r="H2237" s="11">
        <v>10</v>
      </c>
      <c r="I2237" s="20" t="s">
        <v>238</v>
      </c>
      <c r="J2237" s="11" t="s">
        <v>240</v>
      </c>
      <c r="K2237" s="11" t="s">
        <v>4263</v>
      </c>
      <c r="L2237" s="11">
        <v>2</v>
      </c>
    </row>
    <row r="2238" spans="1:12">
      <c r="A2238" s="11" t="s">
        <v>3965</v>
      </c>
      <c r="D2238" s="11" t="s">
        <v>239</v>
      </c>
      <c r="E2238" s="19" t="s">
        <v>4209</v>
      </c>
      <c r="F2238" s="10">
        <v>42036</v>
      </c>
      <c r="G2238" s="10">
        <v>45323</v>
      </c>
      <c r="H2238" s="11">
        <v>10</v>
      </c>
      <c r="I2238" s="20" t="s">
        <v>238</v>
      </c>
      <c r="J2238" s="11" t="s">
        <v>240</v>
      </c>
      <c r="K2238" s="11" t="s">
        <v>4263</v>
      </c>
      <c r="L2238" s="11">
        <v>2</v>
      </c>
    </row>
    <row r="2239" spans="1:12">
      <c r="A2239" s="11" t="s">
        <v>3966</v>
      </c>
      <c r="D2239" s="11" t="s">
        <v>239</v>
      </c>
      <c r="E2239" s="19" t="s">
        <v>4210</v>
      </c>
      <c r="F2239" s="10">
        <v>42036</v>
      </c>
      <c r="G2239" s="10">
        <v>45323</v>
      </c>
      <c r="H2239" s="11">
        <v>10</v>
      </c>
      <c r="I2239" s="20" t="s">
        <v>238</v>
      </c>
      <c r="J2239" s="11" t="s">
        <v>240</v>
      </c>
      <c r="K2239" s="11" t="s">
        <v>4263</v>
      </c>
      <c r="L2239" s="11">
        <v>2</v>
      </c>
    </row>
    <row r="2240" spans="1:12">
      <c r="A2240" s="11" t="s">
        <v>3967</v>
      </c>
      <c r="D2240" s="11" t="s">
        <v>239</v>
      </c>
      <c r="E2240" s="19" t="s">
        <v>4211</v>
      </c>
      <c r="F2240" s="10">
        <v>42036</v>
      </c>
      <c r="G2240" s="10">
        <v>45323</v>
      </c>
      <c r="H2240" s="11">
        <v>10</v>
      </c>
      <c r="I2240" s="20" t="s">
        <v>238</v>
      </c>
      <c r="J2240" s="11" t="s">
        <v>240</v>
      </c>
      <c r="K2240" s="11" t="s">
        <v>4263</v>
      </c>
      <c r="L2240" s="11">
        <v>2</v>
      </c>
    </row>
    <row r="2241" spans="1:12">
      <c r="A2241" s="11" t="s">
        <v>3968</v>
      </c>
      <c r="D2241" s="11" t="s">
        <v>239</v>
      </c>
      <c r="E2241" s="19" t="s">
        <v>4212</v>
      </c>
      <c r="F2241" s="10">
        <v>42036</v>
      </c>
      <c r="G2241" s="10">
        <v>45323</v>
      </c>
      <c r="H2241" s="11">
        <v>10</v>
      </c>
      <c r="I2241" s="20" t="s">
        <v>238</v>
      </c>
      <c r="J2241" s="11" t="s">
        <v>240</v>
      </c>
      <c r="K2241" s="11" t="s">
        <v>4263</v>
      </c>
      <c r="L2241" s="11">
        <v>2</v>
      </c>
    </row>
    <row r="2242" spans="1:12">
      <c r="A2242" s="11" t="s">
        <v>3969</v>
      </c>
      <c r="D2242" s="11" t="s">
        <v>239</v>
      </c>
      <c r="E2242" s="19" t="s">
        <v>4213</v>
      </c>
      <c r="F2242" s="10">
        <v>42036</v>
      </c>
      <c r="G2242" s="10">
        <v>45323</v>
      </c>
      <c r="H2242" s="11">
        <v>10</v>
      </c>
      <c r="I2242" s="20" t="s">
        <v>238</v>
      </c>
      <c r="J2242" s="11" t="s">
        <v>240</v>
      </c>
      <c r="K2242" s="11" t="s">
        <v>4263</v>
      </c>
      <c r="L2242" s="11">
        <v>2</v>
      </c>
    </row>
    <row r="2243" spans="1:12">
      <c r="A2243" s="11" t="s">
        <v>3970</v>
      </c>
      <c r="D2243" s="11" t="s">
        <v>239</v>
      </c>
      <c r="E2243" s="19" t="s">
        <v>4214</v>
      </c>
      <c r="F2243" s="10">
        <v>42036</v>
      </c>
      <c r="G2243" s="10">
        <v>45323</v>
      </c>
      <c r="H2243" s="11">
        <v>10</v>
      </c>
      <c r="I2243" s="20" t="s">
        <v>238</v>
      </c>
      <c r="J2243" s="11" t="s">
        <v>240</v>
      </c>
      <c r="K2243" s="11" t="s">
        <v>4263</v>
      </c>
      <c r="L2243" s="11">
        <v>2</v>
      </c>
    </row>
    <row r="2244" spans="1:12">
      <c r="A2244" s="11" t="s">
        <v>3971</v>
      </c>
      <c r="D2244" s="11" t="s">
        <v>239</v>
      </c>
      <c r="E2244" s="19" t="s">
        <v>4215</v>
      </c>
      <c r="F2244" s="10">
        <v>42036</v>
      </c>
      <c r="G2244" s="10">
        <v>45323</v>
      </c>
      <c r="H2244" s="11">
        <v>10</v>
      </c>
      <c r="I2244" s="20" t="s">
        <v>238</v>
      </c>
      <c r="J2244" s="11" t="s">
        <v>240</v>
      </c>
      <c r="K2244" s="11" t="s">
        <v>4263</v>
      </c>
      <c r="L2244" s="11">
        <v>2</v>
      </c>
    </row>
    <row r="2245" spans="1:12">
      <c r="A2245" s="11" t="s">
        <v>3972</v>
      </c>
      <c r="D2245" s="11" t="s">
        <v>239</v>
      </c>
      <c r="E2245" s="19" t="s">
        <v>4216</v>
      </c>
      <c r="F2245" s="10">
        <v>42036</v>
      </c>
      <c r="G2245" s="10">
        <v>45323</v>
      </c>
      <c r="H2245" s="11">
        <v>10</v>
      </c>
      <c r="I2245" s="20" t="s">
        <v>238</v>
      </c>
      <c r="J2245" s="11" t="s">
        <v>240</v>
      </c>
      <c r="K2245" s="11" t="s">
        <v>4263</v>
      </c>
      <c r="L2245" s="11">
        <v>2</v>
      </c>
    </row>
    <row r="2246" spans="1:12">
      <c r="A2246" s="11" t="s">
        <v>3973</v>
      </c>
      <c r="D2246" s="11" t="s">
        <v>239</v>
      </c>
      <c r="E2246" s="19" t="s">
        <v>4217</v>
      </c>
      <c r="F2246" s="10">
        <v>42036</v>
      </c>
      <c r="G2246" s="10">
        <v>45323</v>
      </c>
      <c r="H2246" s="11">
        <v>10</v>
      </c>
      <c r="I2246" s="20" t="s">
        <v>238</v>
      </c>
      <c r="J2246" s="11" t="s">
        <v>240</v>
      </c>
      <c r="K2246" s="11" t="s">
        <v>4263</v>
      </c>
      <c r="L2246" s="11">
        <v>2</v>
      </c>
    </row>
    <row r="2247" spans="1:12">
      <c r="A2247" s="11" t="s">
        <v>3974</v>
      </c>
      <c r="D2247" s="11" t="s">
        <v>239</v>
      </c>
      <c r="E2247" s="19" t="s">
        <v>4218</v>
      </c>
      <c r="F2247" s="10">
        <v>42036</v>
      </c>
      <c r="G2247" s="10">
        <v>45323</v>
      </c>
      <c r="H2247" s="11">
        <v>10</v>
      </c>
      <c r="I2247" s="20" t="s">
        <v>238</v>
      </c>
      <c r="J2247" s="11" t="s">
        <v>240</v>
      </c>
      <c r="K2247" s="11" t="s">
        <v>4263</v>
      </c>
      <c r="L2247" s="11">
        <v>2</v>
      </c>
    </row>
    <row r="2248" spans="1:12">
      <c r="A2248" s="11" t="s">
        <v>3975</v>
      </c>
      <c r="D2248" s="11" t="s">
        <v>239</v>
      </c>
      <c r="E2248" s="19" t="s">
        <v>4219</v>
      </c>
      <c r="F2248" s="10">
        <v>42036</v>
      </c>
      <c r="G2248" s="10">
        <v>45323</v>
      </c>
      <c r="H2248" s="11">
        <v>10</v>
      </c>
      <c r="I2248" s="20" t="s">
        <v>238</v>
      </c>
      <c r="J2248" s="11" t="s">
        <v>240</v>
      </c>
      <c r="K2248" s="11" t="s">
        <v>4263</v>
      </c>
      <c r="L2248" s="11">
        <v>2</v>
      </c>
    </row>
    <row r="2249" spans="1:12">
      <c r="A2249" s="11" t="s">
        <v>3976</v>
      </c>
      <c r="D2249" s="11" t="s">
        <v>239</v>
      </c>
      <c r="E2249" s="19" t="s">
        <v>4220</v>
      </c>
      <c r="F2249" s="10">
        <v>42036</v>
      </c>
      <c r="G2249" s="10">
        <v>45323</v>
      </c>
      <c r="H2249" s="11">
        <v>10</v>
      </c>
      <c r="I2249" s="20" t="s">
        <v>238</v>
      </c>
      <c r="J2249" s="11" t="s">
        <v>240</v>
      </c>
      <c r="K2249" s="11" t="s">
        <v>4263</v>
      </c>
      <c r="L2249" s="11">
        <v>2</v>
      </c>
    </row>
    <row r="2250" spans="1:12">
      <c r="A2250" s="11" t="s">
        <v>3977</v>
      </c>
      <c r="D2250" s="11" t="s">
        <v>239</v>
      </c>
      <c r="E2250" s="19" t="s">
        <v>4221</v>
      </c>
      <c r="F2250" s="10">
        <v>42036</v>
      </c>
      <c r="G2250" s="10">
        <v>45323</v>
      </c>
      <c r="H2250" s="11">
        <v>10</v>
      </c>
      <c r="I2250" s="20" t="s">
        <v>238</v>
      </c>
      <c r="J2250" s="11" t="s">
        <v>240</v>
      </c>
      <c r="K2250" s="11" t="s">
        <v>4263</v>
      </c>
      <c r="L2250" s="11">
        <v>2</v>
      </c>
    </row>
    <row r="2251" spans="1:12">
      <c r="A2251" s="11" t="s">
        <v>3978</v>
      </c>
      <c r="D2251" s="11" t="s">
        <v>239</v>
      </c>
      <c r="E2251" s="19" t="s">
        <v>4222</v>
      </c>
      <c r="F2251" s="10">
        <v>42036</v>
      </c>
      <c r="G2251" s="10">
        <v>45323</v>
      </c>
      <c r="H2251" s="11">
        <v>10</v>
      </c>
      <c r="I2251" s="20" t="s">
        <v>238</v>
      </c>
      <c r="J2251" s="11" t="s">
        <v>240</v>
      </c>
      <c r="K2251" s="11" t="s">
        <v>4263</v>
      </c>
      <c r="L2251" s="11">
        <v>2</v>
      </c>
    </row>
    <row r="2252" spans="1:12">
      <c r="A2252" s="11" t="s">
        <v>3979</v>
      </c>
      <c r="D2252" s="11" t="s">
        <v>239</v>
      </c>
      <c r="E2252" s="19" t="s">
        <v>4223</v>
      </c>
      <c r="F2252" s="10">
        <v>42036</v>
      </c>
      <c r="G2252" s="10">
        <v>45323</v>
      </c>
      <c r="H2252" s="11">
        <v>10</v>
      </c>
      <c r="I2252" s="20" t="s">
        <v>238</v>
      </c>
      <c r="J2252" s="11" t="s">
        <v>240</v>
      </c>
      <c r="K2252" s="11" t="s">
        <v>4263</v>
      </c>
      <c r="L2252" s="11">
        <v>2</v>
      </c>
    </row>
    <row r="2253" spans="1:12">
      <c r="A2253" s="11" t="s">
        <v>3980</v>
      </c>
      <c r="D2253" s="11" t="s">
        <v>239</v>
      </c>
      <c r="E2253" s="19" t="s">
        <v>4224</v>
      </c>
      <c r="F2253" s="10">
        <v>42036</v>
      </c>
      <c r="G2253" s="10">
        <v>45323</v>
      </c>
      <c r="H2253" s="11">
        <v>10</v>
      </c>
      <c r="I2253" s="20" t="s">
        <v>238</v>
      </c>
      <c r="J2253" s="11" t="s">
        <v>240</v>
      </c>
      <c r="K2253" s="11" t="s">
        <v>4263</v>
      </c>
      <c r="L2253" s="11">
        <v>2</v>
      </c>
    </row>
    <row r="2254" spans="1:12">
      <c r="A2254" s="11" t="s">
        <v>3981</v>
      </c>
      <c r="D2254" s="11" t="s">
        <v>239</v>
      </c>
      <c r="E2254" s="19" t="s">
        <v>4225</v>
      </c>
      <c r="F2254" s="10">
        <v>42036</v>
      </c>
      <c r="G2254" s="10">
        <v>45323</v>
      </c>
      <c r="H2254" s="11">
        <v>10</v>
      </c>
      <c r="I2254" s="20" t="s">
        <v>238</v>
      </c>
      <c r="J2254" s="11" t="s">
        <v>240</v>
      </c>
      <c r="K2254" s="11" t="s">
        <v>4263</v>
      </c>
      <c r="L2254" s="11">
        <v>2</v>
      </c>
    </row>
    <row r="2255" spans="1:12">
      <c r="A2255" s="11" t="s">
        <v>3982</v>
      </c>
      <c r="D2255" s="11" t="s">
        <v>239</v>
      </c>
      <c r="E2255" s="19" t="s">
        <v>4226</v>
      </c>
      <c r="F2255" s="10">
        <v>42036</v>
      </c>
      <c r="G2255" s="10">
        <v>45323</v>
      </c>
      <c r="H2255" s="11">
        <v>10</v>
      </c>
      <c r="I2255" s="20" t="s">
        <v>238</v>
      </c>
      <c r="J2255" s="11" t="s">
        <v>240</v>
      </c>
      <c r="K2255" s="11" t="s">
        <v>4263</v>
      </c>
      <c r="L2255" s="11">
        <v>2</v>
      </c>
    </row>
    <row r="2256" spans="1:12">
      <c r="A2256" s="11" t="s">
        <v>3923</v>
      </c>
      <c r="D2256" s="11" t="s">
        <v>239</v>
      </c>
      <c r="E2256" s="19" t="s">
        <v>4227</v>
      </c>
      <c r="F2256" s="10">
        <v>42036</v>
      </c>
      <c r="G2256" s="10">
        <v>45323</v>
      </c>
      <c r="H2256" s="11">
        <v>10</v>
      </c>
      <c r="I2256" s="20" t="s">
        <v>238</v>
      </c>
      <c r="J2256" s="11" t="s">
        <v>240</v>
      </c>
      <c r="K2256" s="11" t="s">
        <v>4263</v>
      </c>
      <c r="L2256" s="11">
        <v>2</v>
      </c>
    </row>
    <row r="2257" spans="1:12">
      <c r="A2257" s="11" t="s">
        <v>3924</v>
      </c>
      <c r="D2257" s="11" t="s">
        <v>239</v>
      </c>
      <c r="E2257" s="19" t="s">
        <v>4228</v>
      </c>
      <c r="F2257" s="10">
        <v>42036</v>
      </c>
      <c r="G2257" s="10">
        <v>45323</v>
      </c>
      <c r="H2257" s="11">
        <v>10</v>
      </c>
      <c r="I2257" s="20" t="s">
        <v>238</v>
      </c>
      <c r="J2257" s="11" t="s">
        <v>240</v>
      </c>
      <c r="K2257" s="11" t="s">
        <v>4263</v>
      </c>
      <c r="L2257" s="11">
        <v>2</v>
      </c>
    </row>
    <row r="2258" spans="1:12">
      <c r="A2258" s="11" t="s">
        <v>3925</v>
      </c>
      <c r="D2258" s="11" t="s">
        <v>239</v>
      </c>
      <c r="E2258" s="19" t="s">
        <v>4229</v>
      </c>
      <c r="F2258" s="10">
        <v>42036</v>
      </c>
      <c r="G2258" s="10">
        <v>45323</v>
      </c>
      <c r="H2258" s="11">
        <v>10</v>
      </c>
      <c r="I2258" s="20" t="s">
        <v>238</v>
      </c>
      <c r="J2258" s="11" t="s">
        <v>240</v>
      </c>
      <c r="K2258" s="11" t="s">
        <v>4263</v>
      </c>
      <c r="L2258" s="11">
        <v>2</v>
      </c>
    </row>
    <row r="2259" spans="1:12">
      <c r="A2259" s="11" t="s">
        <v>3926</v>
      </c>
      <c r="D2259" s="11" t="s">
        <v>239</v>
      </c>
      <c r="E2259" s="19" t="s">
        <v>4230</v>
      </c>
      <c r="F2259" s="10">
        <v>42036</v>
      </c>
      <c r="G2259" s="10">
        <v>45323</v>
      </c>
      <c r="H2259" s="11">
        <v>10</v>
      </c>
      <c r="I2259" s="20" t="s">
        <v>238</v>
      </c>
      <c r="J2259" s="11" t="s">
        <v>240</v>
      </c>
      <c r="K2259" s="11" t="s">
        <v>4263</v>
      </c>
      <c r="L2259" s="11">
        <v>2</v>
      </c>
    </row>
    <row r="2260" spans="1:12">
      <c r="A2260" s="11" t="s">
        <v>3927</v>
      </c>
      <c r="D2260" s="11" t="s">
        <v>239</v>
      </c>
      <c r="E2260" s="19" t="s">
        <v>4231</v>
      </c>
      <c r="F2260" s="10">
        <v>42036</v>
      </c>
      <c r="G2260" s="10">
        <v>45323</v>
      </c>
      <c r="H2260" s="11">
        <v>10</v>
      </c>
      <c r="I2260" s="20" t="s">
        <v>238</v>
      </c>
      <c r="J2260" s="11" t="s">
        <v>240</v>
      </c>
      <c r="K2260" s="11" t="s">
        <v>4263</v>
      </c>
      <c r="L2260" s="11">
        <v>2</v>
      </c>
    </row>
    <row r="2261" spans="1:12">
      <c r="A2261" s="11" t="s">
        <v>3928</v>
      </c>
      <c r="D2261" s="11" t="s">
        <v>239</v>
      </c>
      <c r="E2261" s="19" t="s">
        <v>4232</v>
      </c>
      <c r="F2261" s="10">
        <v>42036</v>
      </c>
      <c r="G2261" s="10">
        <v>45323</v>
      </c>
      <c r="H2261" s="11">
        <v>10</v>
      </c>
      <c r="I2261" s="20" t="s">
        <v>238</v>
      </c>
      <c r="J2261" s="11" t="s">
        <v>240</v>
      </c>
      <c r="K2261" s="11" t="s">
        <v>4263</v>
      </c>
      <c r="L2261" s="11">
        <v>2</v>
      </c>
    </row>
    <row r="2262" spans="1:12">
      <c r="A2262" s="11" t="s">
        <v>3929</v>
      </c>
      <c r="D2262" s="11" t="s">
        <v>239</v>
      </c>
      <c r="E2262" s="19" t="s">
        <v>4236</v>
      </c>
      <c r="F2262" s="10">
        <v>42036</v>
      </c>
      <c r="G2262" s="10">
        <v>45323</v>
      </c>
      <c r="H2262" s="11">
        <v>10</v>
      </c>
      <c r="I2262" s="20" t="s">
        <v>238</v>
      </c>
      <c r="J2262" s="11" t="s">
        <v>240</v>
      </c>
      <c r="K2262" s="11" t="s">
        <v>4263</v>
      </c>
      <c r="L2262" s="11">
        <v>2</v>
      </c>
    </row>
    <row r="2263" spans="1:12">
      <c r="A2263" s="11" t="s">
        <v>3930</v>
      </c>
      <c r="D2263" s="11" t="s">
        <v>239</v>
      </c>
      <c r="E2263" s="19" t="s">
        <v>4237</v>
      </c>
      <c r="F2263" s="10">
        <v>42036</v>
      </c>
      <c r="G2263" s="10">
        <v>45323</v>
      </c>
      <c r="H2263" s="11">
        <v>10</v>
      </c>
      <c r="I2263" s="20" t="s">
        <v>238</v>
      </c>
      <c r="J2263" s="11" t="s">
        <v>240</v>
      </c>
      <c r="K2263" s="11" t="s">
        <v>4263</v>
      </c>
      <c r="L2263" s="11">
        <v>2</v>
      </c>
    </row>
    <row r="2264" spans="1:12">
      <c r="A2264" s="11" t="s">
        <v>3931</v>
      </c>
      <c r="D2264" s="11" t="s">
        <v>239</v>
      </c>
      <c r="E2264" s="19" t="s">
        <v>4238</v>
      </c>
      <c r="F2264" s="10">
        <v>42036</v>
      </c>
      <c r="G2264" s="10">
        <v>45323</v>
      </c>
      <c r="H2264" s="11">
        <v>10</v>
      </c>
      <c r="I2264" s="20" t="s">
        <v>238</v>
      </c>
      <c r="J2264" s="11" t="s">
        <v>240</v>
      </c>
      <c r="K2264" s="11" t="s">
        <v>4263</v>
      </c>
      <c r="L2264" s="11">
        <v>2</v>
      </c>
    </row>
    <row r="2265" spans="1:12">
      <c r="A2265" s="11" t="s">
        <v>4233</v>
      </c>
      <c r="D2265" s="11" t="s">
        <v>239</v>
      </c>
      <c r="E2265" s="19" t="s">
        <v>4239</v>
      </c>
      <c r="F2265" s="10">
        <v>42036</v>
      </c>
      <c r="G2265" s="10">
        <v>45323</v>
      </c>
      <c r="H2265" s="11">
        <v>10</v>
      </c>
      <c r="I2265" s="20" t="s">
        <v>238</v>
      </c>
      <c r="J2265" s="11" t="s">
        <v>240</v>
      </c>
      <c r="K2265" s="11" t="s">
        <v>4263</v>
      </c>
      <c r="L2265" s="11">
        <v>2</v>
      </c>
    </row>
    <row r="2266" spans="1:12">
      <c r="A2266" s="11" t="s">
        <v>4234</v>
      </c>
      <c r="D2266" s="11" t="s">
        <v>239</v>
      </c>
      <c r="E2266" s="19" t="s">
        <v>4240</v>
      </c>
      <c r="F2266" s="10">
        <v>42036</v>
      </c>
      <c r="G2266" s="10">
        <v>45323</v>
      </c>
      <c r="H2266" s="11">
        <v>10</v>
      </c>
      <c r="I2266" s="20" t="s">
        <v>238</v>
      </c>
      <c r="J2266" s="11" t="s">
        <v>240</v>
      </c>
      <c r="K2266" s="11" t="s">
        <v>4263</v>
      </c>
      <c r="L2266" s="11">
        <v>2</v>
      </c>
    </row>
    <row r="2267" spans="1:12">
      <c r="A2267" s="11" t="s">
        <v>4235</v>
      </c>
      <c r="D2267" s="11" t="s">
        <v>239</v>
      </c>
      <c r="E2267" s="19" t="s">
        <v>4241</v>
      </c>
      <c r="F2267" s="10">
        <v>42036</v>
      </c>
      <c r="G2267" s="10">
        <v>45323</v>
      </c>
      <c r="H2267" s="11">
        <v>10</v>
      </c>
      <c r="I2267" s="20" t="s">
        <v>238</v>
      </c>
      <c r="J2267" s="11" t="s">
        <v>240</v>
      </c>
      <c r="K2267" s="11" t="s">
        <v>4263</v>
      </c>
      <c r="L2267" s="11">
        <v>2</v>
      </c>
    </row>
    <row r="2268" spans="1:12">
      <c r="A2268" s="11" t="s">
        <v>3935</v>
      </c>
      <c r="D2268" s="11" t="s">
        <v>239</v>
      </c>
      <c r="E2268" s="19" t="s">
        <v>4242</v>
      </c>
      <c r="F2268" s="10">
        <v>42036</v>
      </c>
      <c r="G2268" s="10">
        <v>45323</v>
      </c>
      <c r="H2268" s="11">
        <v>10</v>
      </c>
      <c r="I2268" s="20" t="s">
        <v>238</v>
      </c>
      <c r="J2268" s="11" t="s">
        <v>240</v>
      </c>
      <c r="K2268" s="11" t="s">
        <v>4263</v>
      </c>
      <c r="L2268" s="11">
        <v>2</v>
      </c>
    </row>
    <row r="2269" spans="1:12">
      <c r="A2269" s="11" t="s">
        <v>3936</v>
      </c>
      <c r="D2269" s="11" t="s">
        <v>239</v>
      </c>
      <c r="E2269" s="19" t="s">
        <v>4243</v>
      </c>
      <c r="F2269" s="10">
        <v>42036</v>
      </c>
      <c r="G2269" s="10">
        <v>45323</v>
      </c>
      <c r="H2269" s="11">
        <v>10</v>
      </c>
      <c r="I2269" s="20" t="s">
        <v>238</v>
      </c>
      <c r="J2269" s="11" t="s">
        <v>240</v>
      </c>
      <c r="K2269" s="11" t="s">
        <v>4263</v>
      </c>
      <c r="L2269" s="11">
        <v>2</v>
      </c>
    </row>
    <row r="2270" spans="1:12">
      <c r="A2270" s="11" t="s">
        <v>3937</v>
      </c>
      <c r="D2270" s="11" t="s">
        <v>239</v>
      </c>
      <c r="E2270" s="19" t="s">
        <v>4244</v>
      </c>
      <c r="F2270" s="10">
        <v>42036</v>
      </c>
      <c r="G2270" s="10">
        <v>45323</v>
      </c>
      <c r="H2270" s="11">
        <v>10</v>
      </c>
      <c r="I2270" s="20" t="s">
        <v>238</v>
      </c>
      <c r="J2270" s="11" t="s">
        <v>240</v>
      </c>
      <c r="K2270" s="11" t="s">
        <v>4263</v>
      </c>
      <c r="L2270" s="11">
        <v>2</v>
      </c>
    </row>
    <row r="2271" spans="1:12">
      <c r="A2271" s="11" t="s">
        <v>3938</v>
      </c>
      <c r="D2271" s="11" t="s">
        <v>239</v>
      </c>
      <c r="E2271" s="19" t="s">
        <v>4245</v>
      </c>
      <c r="F2271" s="10">
        <v>42036</v>
      </c>
      <c r="G2271" s="10">
        <v>45323</v>
      </c>
      <c r="H2271" s="11">
        <v>10</v>
      </c>
      <c r="I2271" s="20" t="s">
        <v>238</v>
      </c>
      <c r="J2271" s="11" t="s">
        <v>240</v>
      </c>
      <c r="K2271" s="11" t="s">
        <v>4263</v>
      </c>
      <c r="L2271" s="11">
        <v>2</v>
      </c>
    </row>
    <row r="2272" spans="1:12">
      <c r="A2272" s="11" t="s">
        <v>3939</v>
      </c>
      <c r="D2272" s="11" t="s">
        <v>239</v>
      </c>
      <c r="E2272" s="19" t="s">
        <v>4246</v>
      </c>
      <c r="F2272" s="10">
        <v>42036</v>
      </c>
      <c r="G2272" s="10">
        <v>45323</v>
      </c>
      <c r="H2272" s="11">
        <v>10</v>
      </c>
      <c r="I2272" s="20" t="s">
        <v>238</v>
      </c>
      <c r="J2272" s="11" t="s">
        <v>240</v>
      </c>
      <c r="K2272" s="11" t="s">
        <v>4263</v>
      </c>
      <c r="L2272" s="11">
        <v>2</v>
      </c>
    </row>
    <row r="2273" spans="1:12">
      <c r="A2273" s="11" t="s">
        <v>3940</v>
      </c>
      <c r="D2273" s="11" t="s">
        <v>239</v>
      </c>
      <c r="E2273" s="19" t="s">
        <v>4247</v>
      </c>
      <c r="F2273" s="10">
        <v>42036</v>
      </c>
      <c r="G2273" s="10">
        <v>45323</v>
      </c>
      <c r="H2273" s="11">
        <v>10</v>
      </c>
      <c r="I2273" s="20" t="s">
        <v>238</v>
      </c>
      <c r="J2273" s="11" t="s">
        <v>240</v>
      </c>
      <c r="K2273" s="11" t="s">
        <v>4263</v>
      </c>
      <c r="L2273" s="11">
        <v>2</v>
      </c>
    </row>
    <row r="2274" spans="1:12">
      <c r="A2274" s="11" t="s">
        <v>3941</v>
      </c>
      <c r="D2274" s="11" t="s">
        <v>239</v>
      </c>
      <c r="E2274" s="19" t="s">
        <v>4248</v>
      </c>
      <c r="F2274" s="10">
        <v>42036</v>
      </c>
      <c r="G2274" s="10">
        <v>45323</v>
      </c>
      <c r="H2274" s="11">
        <v>10</v>
      </c>
      <c r="I2274" s="20" t="s">
        <v>238</v>
      </c>
      <c r="J2274" s="11" t="s">
        <v>240</v>
      </c>
      <c r="K2274" s="11" t="s">
        <v>4263</v>
      </c>
      <c r="L2274" s="11">
        <v>2</v>
      </c>
    </row>
    <row r="2275" spans="1:12">
      <c r="A2275" s="11" t="s">
        <v>3942</v>
      </c>
      <c r="D2275" s="11" t="s">
        <v>239</v>
      </c>
      <c r="E2275" s="19" t="s">
        <v>4249</v>
      </c>
      <c r="F2275" s="10">
        <v>42036</v>
      </c>
      <c r="G2275" s="10">
        <v>45323</v>
      </c>
      <c r="H2275" s="11">
        <v>10</v>
      </c>
      <c r="I2275" s="20" t="s">
        <v>238</v>
      </c>
      <c r="J2275" s="11" t="s">
        <v>240</v>
      </c>
      <c r="K2275" s="11" t="s">
        <v>4263</v>
      </c>
      <c r="L2275" s="11">
        <v>2</v>
      </c>
    </row>
    <row r="2276" spans="1:12">
      <c r="A2276" s="11" t="s">
        <v>3943</v>
      </c>
      <c r="D2276" s="11" t="s">
        <v>239</v>
      </c>
      <c r="E2276" s="19" t="s">
        <v>4250</v>
      </c>
      <c r="F2276" s="10">
        <v>42036</v>
      </c>
      <c r="G2276" s="10">
        <v>45323</v>
      </c>
      <c r="H2276" s="11">
        <v>10</v>
      </c>
      <c r="I2276" s="20" t="s">
        <v>238</v>
      </c>
      <c r="J2276" s="11" t="s">
        <v>240</v>
      </c>
      <c r="K2276" s="11" t="s">
        <v>4263</v>
      </c>
      <c r="L2276" s="11">
        <v>2</v>
      </c>
    </row>
    <row r="2277" spans="1:12">
      <c r="A2277" s="11" t="s">
        <v>3944</v>
      </c>
      <c r="D2277" s="11" t="s">
        <v>239</v>
      </c>
      <c r="E2277" s="19" t="s">
        <v>4251</v>
      </c>
      <c r="F2277" s="10">
        <v>42036</v>
      </c>
      <c r="G2277" s="10">
        <v>45323</v>
      </c>
      <c r="H2277" s="11">
        <v>10</v>
      </c>
      <c r="I2277" s="20" t="s">
        <v>238</v>
      </c>
      <c r="J2277" s="11" t="s">
        <v>240</v>
      </c>
      <c r="K2277" s="11" t="s">
        <v>4263</v>
      </c>
      <c r="L2277" s="11">
        <v>2</v>
      </c>
    </row>
    <row r="2278" spans="1:12">
      <c r="A2278" s="11" t="s">
        <v>3945</v>
      </c>
      <c r="D2278" s="11" t="s">
        <v>239</v>
      </c>
      <c r="E2278" s="19" t="s">
        <v>4252</v>
      </c>
      <c r="F2278" s="10">
        <v>42036</v>
      </c>
      <c r="G2278" s="10">
        <v>45323</v>
      </c>
      <c r="H2278" s="11">
        <v>10</v>
      </c>
      <c r="I2278" s="20" t="s">
        <v>238</v>
      </c>
      <c r="J2278" s="11" t="s">
        <v>240</v>
      </c>
      <c r="K2278" s="11" t="s">
        <v>4263</v>
      </c>
      <c r="L2278" s="11">
        <v>2</v>
      </c>
    </row>
    <row r="2279" spans="1:12">
      <c r="A2279" s="11" t="s">
        <v>3946</v>
      </c>
      <c r="D2279" s="11" t="s">
        <v>239</v>
      </c>
      <c r="E2279" s="19" t="s">
        <v>4253</v>
      </c>
      <c r="F2279" s="10">
        <v>42036</v>
      </c>
      <c r="G2279" s="10">
        <v>45323</v>
      </c>
      <c r="H2279" s="11">
        <v>10</v>
      </c>
      <c r="I2279" s="20" t="s">
        <v>238</v>
      </c>
      <c r="J2279" s="11" t="s">
        <v>240</v>
      </c>
      <c r="K2279" s="11" t="s">
        <v>4263</v>
      </c>
      <c r="L2279" s="11">
        <v>2</v>
      </c>
    </row>
    <row r="2281" spans="1:12">
      <c r="A2281" s="11" t="s">
        <v>4262</v>
      </c>
    </row>
  </sheetData>
  <mergeCells count="1">
    <mergeCell ref="B6:L6"/>
  </mergeCells>
  <hyperlinks>
    <hyperlink ref="D8" location="Contents!B22" display="Enquiries" xr:uid="{00000000-0004-0000-0000-000000000000}"/>
    <hyperlink ref="E12" location="A126273910C" display="A126273910C" xr:uid="{00000000-0004-0000-0000-000001000000}"/>
    <hyperlink ref="E13" location="A126297238L" display="A126297238L" xr:uid="{00000000-0004-0000-0000-000002000000}"/>
    <hyperlink ref="E14" location="A126285574A" display="A126285574A" xr:uid="{00000000-0004-0000-0000-000003000000}"/>
    <hyperlink ref="E15" location="A126273866F" display="A126273866F" xr:uid="{00000000-0004-0000-0000-000004000000}"/>
    <hyperlink ref="E16" location="A126297194W" display="A126297194W" xr:uid="{00000000-0004-0000-0000-000005000000}"/>
    <hyperlink ref="E17" location="A126285530X" display="A126285530X" xr:uid="{00000000-0004-0000-0000-000006000000}"/>
    <hyperlink ref="E18" location="A126273794F" display="A126273794F" xr:uid="{00000000-0004-0000-0000-000007000000}"/>
    <hyperlink ref="E19" location="A126297122K" display="A126297122K" xr:uid="{00000000-0004-0000-0000-000008000000}"/>
    <hyperlink ref="E20" location="A126285458T" display="A126285458T" xr:uid="{00000000-0004-0000-0000-000009000000}"/>
    <hyperlink ref="E21" location="A126273870W" display="A126273870W" xr:uid="{00000000-0004-0000-0000-00000A000000}"/>
    <hyperlink ref="E22" location="A126297198F" display="A126297198F" xr:uid="{00000000-0004-0000-0000-00000B000000}"/>
    <hyperlink ref="E23" location="A126285534J" display="A126285534J" xr:uid="{00000000-0004-0000-0000-00000C000000}"/>
    <hyperlink ref="E24" location="A126273874F" display="A126273874F" xr:uid="{00000000-0004-0000-0000-00000D000000}"/>
    <hyperlink ref="E25" location="A126297202K" display="A126297202K" xr:uid="{00000000-0004-0000-0000-00000E000000}"/>
    <hyperlink ref="E26" location="A126285538T" display="A126285538T" xr:uid="{00000000-0004-0000-0000-00000F000000}"/>
    <hyperlink ref="E27" location="A126273798R" display="A126273798R" xr:uid="{00000000-0004-0000-0000-000010000000}"/>
    <hyperlink ref="E28" location="A126297126V" display="A126297126V" xr:uid="{00000000-0004-0000-0000-000011000000}"/>
    <hyperlink ref="E29" location="A126285462J" display="A126285462J" xr:uid="{00000000-0004-0000-0000-000012000000}"/>
    <hyperlink ref="E30" location="A126273802V" display="A126273802V" xr:uid="{00000000-0004-0000-0000-000013000000}"/>
    <hyperlink ref="E31" location="A126297130K" display="A126297130K" xr:uid="{00000000-0004-0000-0000-000014000000}"/>
    <hyperlink ref="E32" location="A126285466T" display="A126285466T" xr:uid="{00000000-0004-0000-0000-000015000000}"/>
    <hyperlink ref="E33" location="A126273842L" display="A126273842L" xr:uid="{00000000-0004-0000-0000-000016000000}"/>
    <hyperlink ref="E34" location="A126297170C" display="A126297170C" xr:uid="{00000000-0004-0000-0000-000017000000}"/>
    <hyperlink ref="E35" location="A126285506X" display="A126285506X" xr:uid="{00000000-0004-0000-0000-000018000000}"/>
    <hyperlink ref="E36" location="A126273758W" display="A126273758W" xr:uid="{00000000-0004-0000-0000-000019000000}"/>
    <hyperlink ref="E37" location="A126297086L" display="A126297086L" xr:uid="{00000000-0004-0000-0000-00001A000000}"/>
    <hyperlink ref="E38" location="A126285422R" display="A126285422R" xr:uid="{00000000-0004-0000-0000-00001B000000}"/>
    <hyperlink ref="E39" location="A126273878R" display="A126273878R" xr:uid="{00000000-0004-0000-0000-00001C000000}"/>
    <hyperlink ref="E40" location="A126297206V" display="A126297206V" xr:uid="{00000000-0004-0000-0000-00001D000000}"/>
    <hyperlink ref="E41" location="A126285542J" display="A126285542J" xr:uid="{00000000-0004-0000-0000-00001E000000}"/>
    <hyperlink ref="E42" location="A126273846W" display="A126273846W" xr:uid="{00000000-0004-0000-0000-00001F000000}"/>
    <hyperlink ref="E43" location="A126297174L" display="A126297174L" xr:uid="{00000000-0004-0000-0000-000020000000}"/>
    <hyperlink ref="E44" location="A126285510R" display="A126285510R" xr:uid="{00000000-0004-0000-0000-000021000000}"/>
    <hyperlink ref="E45" location="A126273890F" display="A126273890F" xr:uid="{00000000-0004-0000-0000-000022000000}"/>
    <hyperlink ref="E46" location="A126297218C" display="A126297218C" xr:uid="{00000000-0004-0000-0000-000023000000}"/>
    <hyperlink ref="E47" location="A126285554T" display="A126285554T" xr:uid="{00000000-0004-0000-0000-000024000000}"/>
    <hyperlink ref="E48" location="A126273762L" display="A126273762L" xr:uid="{00000000-0004-0000-0000-000025000000}"/>
    <hyperlink ref="E49" location="A126297090C" display="A126297090C" xr:uid="{00000000-0004-0000-0000-000026000000}"/>
    <hyperlink ref="E50" location="A126285426X" display="A126285426X" xr:uid="{00000000-0004-0000-0000-000027000000}"/>
    <hyperlink ref="E51" location="A126273698F" display="A126273698F" xr:uid="{00000000-0004-0000-0000-000028000000}"/>
    <hyperlink ref="E52" location="A126297026K" display="A126297026K" xr:uid="{00000000-0004-0000-0000-000029000000}"/>
    <hyperlink ref="E53" location="A126285362X" display="A126285362X" xr:uid="{00000000-0004-0000-0000-00002A000000}"/>
    <hyperlink ref="E54" location="A126273726C" display="A126273726C" xr:uid="{00000000-0004-0000-0000-00002B000000}"/>
    <hyperlink ref="E55" location="A126297054V" display="A126297054V" xr:uid="{00000000-0004-0000-0000-00002C000000}"/>
    <hyperlink ref="E56" location="A126285390J" display="A126285390J" xr:uid="{00000000-0004-0000-0000-00002D000000}"/>
    <hyperlink ref="E57" location="A126273806C" display="A126273806C" xr:uid="{00000000-0004-0000-0000-00002E000000}"/>
    <hyperlink ref="E58" location="A126297134V" display="A126297134V" xr:uid="{00000000-0004-0000-0000-00002F000000}"/>
    <hyperlink ref="E59" location="A126285470J" display="A126285470J" xr:uid="{00000000-0004-0000-0000-000030000000}"/>
    <hyperlink ref="E60" location="A126273730V" display="A126273730V" xr:uid="{00000000-0004-0000-0000-000031000000}"/>
    <hyperlink ref="E61" location="A126297058C" display="A126297058C" xr:uid="{00000000-0004-0000-0000-000032000000}"/>
    <hyperlink ref="E62" location="A126285394T" display="A126285394T" xr:uid="{00000000-0004-0000-0000-000033000000}"/>
    <hyperlink ref="E63" location="A126273810V" display="A126273810V" xr:uid="{00000000-0004-0000-0000-000034000000}"/>
    <hyperlink ref="E64" location="A126297138C" display="A126297138C" xr:uid="{00000000-0004-0000-0000-000035000000}"/>
    <hyperlink ref="E65" location="A126285474T" display="A126285474T" xr:uid="{00000000-0004-0000-0000-000036000000}"/>
    <hyperlink ref="E66" location="A126273814C" display="A126273814C" xr:uid="{00000000-0004-0000-0000-000037000000}"/>
    <hyperlink ref="E67" location="A126297142V" display="A126297142V" xr:uid="{00000000-0004-0000-0000-000038000000}"/>
    <hyperlink ref="E68" location="A126285478A" display="A126285478A" xr:uid="{00000000-0004-0000-0000-000039000000}"/>
    <hyperlink ref="E69" location="A126273894R" display="A126273894R" xr:uid="{00000000-0004-0000-0000-00003A000000}"/>
    <hyperlink ref="E70" location="A126297222V" display="A126297222V" xr:uid="{00000000-0004-0000-0000-00003B000000}"/>
    <hyperlink ref="E71" location="A126285558A" display="A126285558A" xr:uid="{00000000-0004-0000-0000-00003C000000}"/>
    <hyperlink ref="E72" location="A126273702K" display="A126273702K" xr:uid="{00000000-0004-0000-0000-00003D000000}"/>
    <hyperlink ref="E73" location="A126297030A" display="A126297030A" xr:uid="{00000000-0004-0000-0000-00003E000000}"/>
    <hyperlink ref="E74" location="A126285366J" display="A126285366J" xr:uid="{00000000-0004-0000-0000-00003F000000}"/>
    <hyperlink ref="E75" location="A126273882F" display="A126273882F" xr:uid="{00000000-0004-0000-0000-000040000000}"/>
    <hyperlink ref="E76" location="A126297210K" display="A126297210K" xr:uid="{00000000-0004-0000-0000-000041000000}"/>
    <hyperlink ref="E77" location="A126285546T" display="A126285546T" xr:uid="{00000000-0004-0000-0000-000042000000}"/>
    <hyperlink ref="E78" location="A126273886R" display="A126273886R" xr:uid="{00000000-0004-0000-0000-000043000000}"/>
    <hyperlink ref="E79" location="A126297214V" display="A126297214V" xr:uid="{00000000-0004-0000-0000-000044000000}"/>
    <hyperlink ref="E80" location="A126285550J" display="A126285550J" xr:uid="{00000000-0004-0000-0000-000045000000}"/>
    <hyperlink ref="E81" location="A126273706V" display="A126273706V" xr:uid="{00000000-0004-0000-0000-000046000000}"/>
    <hyperlink ref="E82" location="A126297034K" display="A126297034K" xr:uid="{00000000-0004-0000-0000-000047000000}"/>
    <hyperlink ref="E83" location="A126285370X" display="A126285370X" xr:uid="{00000000-0004-0000-0000-000048000000}"/>
    <hyperlink ref="E84" location="A126273766W" display="A126273766W" xr:uid="{00000000-0004-0000-0000-000049000000}"/>
    <hyperlink ref="E85" location="A126297094L" display="A126297094L" xr:uid="{00000000-0004-0000-0000-00004A000000}"/>
    <hyperlink ref="E86" location="A126285430R" display="A126285430R" xr:uid="{00000000-0004-0000-0000-00004B000000}"/>
    <hyperlink ref="E87" location="A126273818L" display="A126273818L" xr:uid="{00000000-0004-0000-0000-00004C000000}"/>
    <hyperlink ref="E88" location="A126297146C" display="A126297146C" xr:uid="{00000000-0004-0000-0000-00004D000000}"/>
    <hyperlink ref="E89" location="A126285482T" display="A126285482T" xr:uid="{00000000-0004-0000-0000-00004E000000}"/>
    <hyperlink ref="E90" location="A126273898X" display="A126273898X" xr:uid="{00000000-0004-0000-0000-00004F000000}"/>
    <hyperlink ref="E91" location="A126297226C" display="A126297226C" xr:uid="{00000000-0004-0000-0000-000050000000}"/>
    <hyperlink ref="E92" location="A126285562T" display="A126285562T" xr:uid="{00000000-0004-0000-0000-000051000000}"/>
    <hyperlink ref="E93" location="A126273710K" display="A126273710K" xr:uid="{00000000-0004-0000-0000-000052000000}"/>
    <hyperlink ref="E94" location="A126297038V" display="A126297038V" xr:uid="{00000000-0004-0000-0000-000053000000}"/>
    <hyperlink ref="E95" location="A126285374J" display="A126285374J" xr:uid="{00000000-0004-0000-0000-000054000000}"/>
    <hyperlink ref="E96" location="A126273850L" display="A126273850L" xr:uid="{00000000-0004-0000-0000-000055000000}"/>
    <hyperlink ref="E97" location="A126297178W" display="A126297178W" xr:uid="{00000000-0004-0000-0000-000056000000}"/>
    <hyperlink ref="E98" location="A126285514X" display="A126285514X" xr:uid="{00000000-0004-0000-0000-000057000000}"/>
    <hyperlink ref="E99" location="A126273854W" display="A126273854W" xr:uid="{00000000-0004-0000-0000-000058000000}"/>
    <hyperlink ref="E100" location="A126297182L" display="A126297182L" xr:uid="{00000000-0004-0000-0000-000059000000}"/>
    <hyperlink ref="E101" location="A126285518J" display="A126285518J" xr:uid="{00000000-0004-0000-0000-00005A000000}"/>
    <hyperlink ref="E102" location="A126273742C" display="A126273742C" xr:uid="{00000000-0004-0000-0000-00005B000000}"/>
    <hyperlink ref="E103" location="A126297070V" display="A126297070V" xr:uid="{00000000-0004-0000-0000-00005C000000}"/>
    <hyperlink ref="E104" location="A126285406R" display="A126285406R" xr:uid="{00000000-0004-0000-0000-00005D000000}"/>
    <hyperlink ref="E105" location="A126273714V" display="A126273714V" xr:uid="{00000000-0004-0000-0000-00005E000000}"/>
    <hyperlink ref="E106" location="A126297042K" display="A126297042K" xr:uid="{00000000-0004-0000-0000-00005F000000}"/>
    <hyperlink ref="E107" location="A126285378T" display="A126285378T" xr:uid="{00000000-0004-0000-0000-000060000000}"/>
    <hyperlink ref="E108" location="A126273770L" display="A126273770L" xr:uid="{00000000-0004-0000-0000-000061000000}"/>
    <hyperlink ref="E109" location="A126297098W" display="A126297098W" xr:uid="{00000000-0004-0000-0000-000062000000}"/>
    <hyperlink ref="E110" location="A126285434X" display="A126285434X" xr:uid="{00000000-0004-0000-0000-000063000000}"/>
    <hyperlink ref="E111" location="A126273734C" display="A126273734C" xr:uid="{00000000-0004-0000-0000-000064000000}"/>
    <hyperlink ref="E112" location="A126297062V" display="A126297062V" xr:uid="{00000000-0004-0000-0000-000065000000}"/>
    <hyperlink ref="E113" location="A126285398A" display="A126285398A" xr:uid="{00000000-0004-0000-0000-000066000000}"/>
    <hyperlink ref="E114" location="A126273774W" display="A126273774W" xr:uid="{00000000-0004-0000-0000-000067000000}"/>
    <hyperlink ref="E115" location="A126297102A" display="A126297102A" xr:uid="{00000000-0004-0000-0000-000068000000}"/>
    <hyperlink ref="E116" location="A126285438J" display="A126285438J" xr:uid="{00000000-0004-0000-0000-000069000000}"/>
    <hyperlink ref="E117" location="A126273746L" display="A126273746L" xr:uid="{00000000-0004-0000-0000-00006A000000}"/>
    <hyperlink ref="E118" location="A126297074C" display="A126297074C" xr:uid="{00000000-0004-0000-0000-00006B000000}"/>
    <hyperlink ref="E119" location="A126285410F" display="A126285410F" xr:uid="{00000000-0004-0000-0000-00006C000000}"/>
    <hyperlink ref="E120" location="A126273778F" display="A126273778F" xr:uid="{00000000-0004-0000-0000-00006D000000}"/>
    <hyperlink ref="E121" location="A126297106K" display="A126297106K" xr:uid="{00000000-0004-0000-0000-00006E000000}"/>
    <hyperlink ref="E122" location="A126285442X" display="A126285442X" xr:uid="{00000000-0004-0000-0000-00006F000000}"/>
    <hyperlink ref="E123" location="A126273822C" display="A126273822C" xr:uid="{00000000-0004-0000-0000-000070000000}"/>
    <hyperlink ref="E124" location="A126297150V" display="A126297150V" xr:uid="{00000000-0004-0000-0000-000071000000}"/>
    <hyperlink ref="E125" location="A126285486A" display="A126285486A" xr:uid="{00000000-0004-0000-0000-000072000000}"/>
    <hyperlink ref="E126" location="A126273782W" display="A126273782W" xr:uid="{00000000-0004-0000-0000-000073000000}"/>
    <hyperlink ref="E127" location="A126297110A" display="A126297110A" xr:uid="{00000000-0004-0000-0000-000074000000}"/>
    <hyperlink ref="E128" location="A126285446J" display="A126285446J" xr:uid="{00000000-0004-0000-0000-000075000000}"/>
    <hyperlink ref="E129" location="A126273750C" display="A126273750C" xr:uid="{00000000-0004-0000-0000-000076000000}"/>
    <hyperlink ref="E130" location="A126297078L" display="A126297078L" xr:uid="{00000000-0004-0000-0000-000077000000}"/>
    <hyperlink ref="E131" location="A126285414R" display="A126285414R" xr:uid="{00000000-0004-0000-0000-000078000000}"/>
    <hyperlink ref="E132" location="A126273858F" display="A126273858F" xr:uid="{00000000-0004-0000-0000-000079000000}"/>
    <hyperlink ref="E133" location="A126297186W" display="A126297186W" xr:uid="{00000000-0004-0000-0000-00007A000000}"/>
    <hyperlink ref="E134" location="A126285522X" display="A126285522X" xr:uid="{00000000-0004-0000-0000-00007B000000}"/>
    <hyperlink ref="E135" location="A126273826L" display="A126273826L" xr:uid="{00000000-0004-0000-0000-00007C000000}"/>
    <hyperlink ref="E136" location="A126297154C" display="A126297154C" xr:uid="{00000000-0004-0000-0000-00007D000000}"/>
    <hyperlink ref="E137" location="A126285490T" display="A126285490T" xr:uid="{00000000-0004-0000-0000-00007E000000}"/>
    <hyperlink ref="E138" location="A126273830C" display="A126273830C" xr:uid="{00000000-0004-0000-0000-00007F000000}"/>
    <hyperlink ref="E139" location="A126297158L" display="A126297158L" xr:uid="{00000000-0004-0000-0000-000080000000}"/>
    <hyperlink ref="E140" location="A126285494A" display="A126285494A" xr:uid="{00000000-0004-0000-0000-000081000000}"/>
    <hyperlink ref="E141" location="A126273902C" display="A126273902C" xr:uid="{00000000-0004-0000-0000-000082000000}"/>
    <hyperlink ref="E142" location="A126297230V" display="A126297230V" xr:uid="{00000000-0004-0000-0000-000083000000}"/>
    <hyperlink ref="E143" location="A126285566A" display="A126285566A" xr:uid="{00000000-0004-0000-0000-000084000000}"/>
    <hyperlink ref="E144" location="A126273718C" display="A126273718C" xr:uid="{00000000-0004-0000-0000-000085000000}"/>
    <hyperlink ref="E145" location="A126297046V" display="A126297046V" xr:uid="{00000000-0004-0000-0000-000086000000}"/>
    <hyperlink ref="E146" location="A126285382J" display="A126285382J" xr:uid="{00000000-0004-0000-0000-000087000000}"/>
    <hyperlink ref="E147" location="A126273786F" display="A126273786F" xr:uid="{00000000-0004-0000-0000-000088000000}"/>
    <hyperlink ref="E148" location="A126297114K" display="A126297114K" xr:uid="{00000000-0004-0000-0000-000089000000}"/>
    <hyperlink ref="E149" location="A126285450X" display="A126285450X" xr:uid="{00000000-0004-0000-0000-00008A000000}"/>
    <hyperlink ref="E150" location="A126273738L" display="A126273738L" xr:uid="{00000000-0004-0000-0000-00008B000000}"/>
    <hyperlink ref="E151" location="A126297066C" display="A126297066C" xr:uid="{00000000-0004-0000-0000-00008C000000}"/>
    <hyperlink ref="E152" location="A126285402F" display="A126285402F" xr:uid="{00000000-0004-0000-0000-00008D000000}"/>
    <hyperlink ref="E153" location="A126273834L" display="A126273834L" xr:uid="{00000000-0004-0000-0000-00008E000000}"/>
    <hyperlink ref="E154" location="A126297162C" display="A126297162C" xr:uid="{00000000-0004-0000-0000-00008F000000}"/>
    <hyperlink ref="E155" location="A126285498K" display="A126285498K" xr:uid="{00000000-0004-0000-0000-000090000000}"/>
    <hyperlink ref="E156" location="A126273838W" display="A126273838W" xr:uid="{00000000-0004-0000-0000-000091000000}"/>
    <hyperlink ref="E157" location="A126297166L" display="A126297166L" xr:uid="{00000000-0004-0000-0000-000092000000}"/>
    <hyperlink ref="E158" location="A126285502R" display="A126285502R" xr:uid="{00000000-0004-0000-0000-000093000000}"/>
    <hyperlink ref="E159" location="A126273754L" display="A126273754L" xr:uid="{00000000-0004-0000-0000-000094000000}"/>
    <hyperlink ref="E160" location="A126297082C" display="A126297082C" xr:uid="{00000000-0004-0000-0000-000095000000}"/>
    <hyperlink ref="E161" location="A126285418X" display="A126285418X" xr:uid="{00000000-0004-0000-0000-000096000000}"/>
    <hyperlink ref="E162" location="A126273722V" display="A126273722V" xr:uid="{00000000-0004-0000-0000-000097000000}"/>
    <hyperlink ref="E163" location="A126297050K" display="A126297050K" xr:uid="{00000000-0004-0000-0000-000098000000}"/>
    <hyperlink ref="E164" location="A126285386T" display="A126285386T" xr:uid="{00000000-0004-0000-0000-000099000000}"/>
    <hyperlink ref="E165" location="A126273906L" display="A126273906L" xr:uid="{00000000-0004-0000-0000-00009A000000}"/>
    <hyperlink ref="E166" location="A126297234C" display="A126297234C" xr:uid="{00000000-0004-0000-0000-00009B000000}"/>
    <hyperlink ref="E167" location="A126285570T" display="A126285570T" xr:uid="{00000000-0004-0000-0000-00009C000000}"/>
    <hyperlink ref="E168" location="A126273790W" display="A126273790W" xr:uid="{00000000-0004-0000-0000-00009D000000}"/>
    <hyperlink ref="E169" location="A126297118V" display="A126297118V" xr:uid="{00000000-0004-0000-0000-00009E000000}"/>
    <hyperlink ref="E170" location="A126285454J" display="A126285454J" xr:uid="{00000000-0004-0000-0000-00009F000000}"/>
    <hyperlink ref="E171" location="A126273862W" display="A126273862W" xr:uid="{00000000-0004-0000-0000-0000A0000000}"/>
    <hyperlink ref="E172" location="A126297190L" display="A126297190L" xr:uid="{00000000-0004-0000-0000-0000A1000000}"/>
    <hyperlink ref="E173" location="A126285526J" display="A126285526J" xr:uid="{00000000-0004-0000-0000-0000A2000000}"/>
    <hyperlink ref="E174" location="A126279742L" display="A126279742L" xr:uid="{00000000-0004-0000-0000-0000A3000000}"/>
    <hyperlink ref="E175" location="A126303070T" display="A126303070T" xr:uid="{00000000-0004-0000-0000-0000A4000000}"/>
    <hyperlink ref="E176" location="A126291406C" display="A126291406C" xr:uid="{00000000-0004-0000-0000-0000A5000000}"/>
    <hyperlink ref="E177" location="A126279698R" display="A126279698R" xr:uid="{00000000-0004-0000-0000-0000A6000000}"/>
    <hyperlink ref="E178" location="A126303026J" display="A126303026J" xr:uid="{00000000-0004-0000-0000-0000A7000000}"/>
    <hyperlink ref="E179" location="A126291362L" display="A126291362L" xr:uid="{00000000-0004-0000-0000-0000A8000000}"/>
    <hyperlink ref="E180" location="A126279626C" display="A126279626C" xr:uid="{00000000-0004-0000-0000-0000A9000000}"/>
    <hyperlink ref="E181" location="A126302954F" display="A126302954F" xr:uid="{00000000-0004-0000-0000-0000AA000000}"/>
    <hyperlink ref="E182" location="A126291290L" display="A126291290L" xr:uid="{00000000-0004-0000-0000-0000AB000000}"/>
    <hyperlink ref="E183" location="A126279702V" display="A126279702V" xr:uid="{00000000-0004-0000-0000-0000AC000000}"/>
    <hyperlink ref="E184" location="A126303030X" display="A126303030X" xr:uid="{00000000-0004-0000-0000-0000AD000000}"/>
    <hyperlink ref="E185" location="A126291366W" display="A126291366W" xr:uid="{00000000-0004-0000-0000-0000AE000000}"/>
    <hyperlink ref="E186" location="A126279706C" display="A126279706C" xr:uid="{00000000-0004-0000-0000-0000AF000000}"/>
    <hyperlink ref="E187" location="A126303034J" display="A126303034J" xr:uid="{00000000-0004-0000-0000-0000B0000000}"/>
    <hyperlink ref="E188" location="A126291370L" display="A126291370L" xr:uid="{00000000-0004-0000-0000-0000B1000000}"/>
    <hyperlink ref="E189" location="A126279630V" display="A126279630V" xr:uid="{00000000-0004-0000-0000-0000B2000000}"/>
    <hyperlink ref="E190" location="A126302958R" display="A126302958R" xr:uid="{00000000-0004-0000-0000-0000B3000000}"/>
    <hyperlink ref="E191" location="A126291294W" display="A126291294W" xr:uid="{00000000-0004-0000-0000-0000B4000000}"/>
    <hyperlink ref="E192" location="A126279634C" display="A126279634C" xr:uid="{00000000-0004-0000-0000-0000B5000000}"/>
    <hyperlink ref="E193" location="A126302962F" display="A126302962F" xr:uid="{00000000-0004-0000-0000-0000B6000000}"/>
    <hyperlink ref="E194" location="A126291298F" display="A126291298F" xr:uid="{00000000-0004-0000-0000-0000B7000000}"/>
    <hyperlink ref="E195" location="A126279674W" display="A126279674W" xr:uid="{00000000-0004-0000-0000-0000B8000000}"/>
    <hyperlink ref="E196" location="A126303002R" display="A126303002R" xr:uid="{00000000-0004-0000-0000-0000B9000000}"/>
    <hyperlink ref="E197" location="A126291338L" display="A126291338L" xr:uid="{00000000-0004-0000-0000-0000BA000000}"/>
    <hyperlink ref="E198" location="A126279590L" display="A126279590L" xr:uid="{00000000-0004-0000-0000-0000BB000000}"/>
    <hyperlink ref="E199" location="A126302918W" display="A126302918W" xr:uid="{00000000-0004-0000-0000-0000BC000000}"/>
    <hyperlink ref="E200" location="A126291254C" display="A126291254C" xr:uid="{00000000-0004-0000-0000-0000BD000000}"/>
    <hyperlink ref="E201" location="A126279710V" display="A126279710V" xr:uid="{00000000-0004-0000-0000-0000BE000000}"/>
    <hyperlink ref="E202" location="A126303038T" display="A126303038T" xr:uid="{00000000-0004-0000-0000-0000BF000000}"/>
    <hyperlink ref="E203" location="A126291374W" display="A126291374W" xr:uid="{00000000-0004-0000-0000-0000C0000000}"/>
    <hyperlink ref="E204" location="A126279678F" display="A126279678F" xr:uid="{00000000-0004-0000-0000-0000C1000000}"/>
    <hyperlink ref="E205" location="A126303006X" display="A126303006X" xr:uid="{00000000-0004-0000-0000-0000C2000000}"/>
    <hyperlink ref="E206" location="A126291342C" display="A126291342C" xr:uid="{00000000-0004-0000-0000-0000C3000000}"/>
    <hyperlink ref="E207" location="A126279722C" display="A126279722C" xr:uid="{00000000-0004-0000-0000-0000C4000000}"/>
    <hyperlink ref="E208" location="A126303050J" display="A126303050J" xr:uid="{00000000-0004-0000-0000-0000C5000000}"/>
    <hyperlink ref="E209" location="A126291386F" display="A126291386F" xr:uid="{00000000-0004-0000-0000-0000C6000000}"/>
    <hyperlink ref="E210" location="A126279594W" display="A126279594W" xr:uid="{00000000-0004-0000-0000-0000C7000000}"/>
    <hyperlink ref="E211" location="A126302922L" display="A126302922L" xr:uid="{00000000-0004-0000-0000-0000C8000000}"/>
    <hyperlink ref="E212" location="A126291258L" display="A126291258L" xr:uid="{00000000-0004-0000-0000-0000C9000000}"/>
    <hyperlink ref="E213" location="A126279530K" display="A126279530K" xr:uid="{00000000-0004-0000-0000-0000CA000000}"/>
    <hyperlink ref="E214" location="A126302858F" display="A126302858F" xr:uid="{00000000-0004-0000-0000-0000CB000000}"/>
    <hyperlink ref="E215" location="A126291194L" display="A126291194L" xr:uid="{00000000-0004-0000-0000-0000CC000000}"/>
    <hyperlink ref="E216" location="A126279558L" display="A126279558L" xr:uid="{00000000-0004-0000-0000-0000CD000000}"/>
    <hyperlink ref="E217" location="A126302886R" display="A126302886R" xr:uid="{00000000-0004-0000-0000-0000CE000000}"/>
    <hyperlink ref="E218" location="A126291222K" display="A126291222K" xr:uid="{00000000-0004-0000-0000-0000CF000000}"/>
    <hyperlink ref="E219" location="A126279638L" display="A126279638L" xr:uid="{00000000-0004-0000-0000-0000D0000000}"/>
    <hyperlink ref="E220" location="A126302966R" display="A126302966R" xr:uid="{00000000-0004-0000-0000-0000D1000000}"/>
    <hyperlink ref="E221" location="A126291302K" display="A126291302K" xr:uid="{00000000-0004-0000-0000-0000D2000000}"/>
    <hyperlink ref="E222" location="A126279562C" display="A126279562C" xr:uid="{00000000-0004-0000-0000-0000D3000000}"/>
    <hyperlink ref="E223" location="A126302890F" display="A126302890F" xr:uid="{00000000-0004-0000-0000-0000D4000000}"/>
    <hyperlink ref="E224" location="A126291226V" display="A126291226V" xr:uid="{00000000-0004-0000-0000-0000D5000000}"/>
    <hyperlink ref="E225" location="A126279642C" display="A126279642C" xr:uid="{00000000-0004-0000-0000-0000D6000000}"/>
    <hyperlink ref="E226" location="A126302970F" display="A126302970F" xr:uid="{00000000-0004-0000-0000-0000D7000000}"/>
    <hyperlink ref="E227" location="A126291306V" display="A126291306V" xr:uid="{00000000-0004-0000-0000-0000D8000000}"/>
    <hyperlink ref="E228" location="A126279646L" display="A126279646L" xr:uid="{00000000-0004-0000-0000-0000D9000000}"/>
    <hyperlink ref="E229" location="A126302974R" display="A126302974R" xr:uid="{00000000-0004-0000-0000-0000DA000000}"/>
    <hyperlink ref="E230" location="A126291310K" display="A126291310K" xr:uid="{00000000-0004-0000-0000-0000DB000000}"/>
    <hyperlink ref="E231" location="A126279726L" display="A126279726L" xr:uid="{00000000-0004-0000-0000-0000DC000000}"/>
    <hyperlink ref="E232" location="A126303054T" display="A126303054T" xr:uid="{00000000-0004-0000-0000-0000DD000000}"/>
    <hyperlink ref="E233" location="A126291390W" display="A126291390W" xr:uid="{00000000-0004-0000-0000-0000DE000000}"/>
    <hyperlink ref="E234" location="A126279534V" display="A126279534V" xr:uid="{00000000-0004-0000-0000-0000DF000000}"/>
    <hyperlink ref="E235" location="A126302862W" display="A126302862W" xr:uid="{00000000-0004-0000-0000-0000E0000000}"/>
    <hyperlink ref="E236" location="A126291198W" display="A126291198W" xr:uid="{00000000-0004-0000-0000-0000E1000000}"/>
    <hyperlink ref="E237" location="A126279714C" display="A126279714C" xr:uid="{00000000-0004-0000-0000-0000E2000000}"/>
    <hyperlink ref="E238" location="A126303042J" display="A126303042J" xr:uid="{00000000-0004-0000-0000-0000E3000000}"/>
    <hyperlink ref="E239" location="A126291378F" display="A126291378F" xr:uid="{00000000-0004-0000-0000-0000E4000000}"/>
    <hyperlink ref="E240" location="A126279718L" display="A126279718L" xr:uid="{00000000-0004-0000-0000-0000E5000000}"/>
    <hyperlink ref="E241" location="A126303046T" display="A126303046T" xr:uid="{00000000-0004-0000-0000-0000E6000000}"/>
    <hyperlink ref="E242" location="A126291382W" display="A126291382W" xr:uid="{00000000-0004-0000-0000-0000E7000000}"/>
    <hyperlink ref="E243" location="A126279538C" display="A126279538C" xr:uid="{00000000-0004-0000-0000-0000E8000000}"/>
    <hyperlink ref="E244" location="A126302866F" display="A126302866F" xr:uid="{00000000-0004-0000-0000-0000E9000000}"/>
    <hyperlink ref="E245" location="A126291202A" display="A126291202A" xr:uid="{00000000-0004-0000-0000-0000EA000000}"/>
    <hyperlink ref="E246" location="A126279598F" display="A126279598F" xr:uid="{00000000-0004-0000-0000-0000EB000000}"/>
    <hyperlink ref="E247" location="A126302926W" display="A126302926W" xr:uid="{00000000-0004-0000-0000-0000EC000000}"/>
    <hyperlink ref="E248" location="A126291262C" display="A126291262C" xr:uid="{00000000-0004-0000-0000-0000ED000000}"/>
    <hyperlink ref="E249" location="A126279650C" display="A126279650C" xr:uid="{00000000-0004-0000-0000-0000EE000000}"/>
    <hyperlink ref="E250" location="A126302978X" display="A126302978X" xr:uid="{00000000-0004-0000-0000-0000EF000000}"/>
    <hyperlink ref="E251" location="A126291314V" display="A126291314V" xr:uid="{00000000-0004-0000-0000-0000F0000000}"/>
    <hyperlink ref="E252" location="A126279730C" display="A126279730C" xr:uid="{00000000-0004-0000-0000-0000F1000000}"/>
    <hyperlink ref="E253" location="A126303058A" display="A126303058A" xr:uid="{00000000-0004-0000-0000-0000F2000000}"/>
    <hyperlink ref="E254" location="A126291394F" display="A126291394F" xr:uid="{00000000-0004-0000-0000-0000F3000000}"/>
    <hyperlink ref="E255" location="A126279542V" display="A126279542V" xr:uid="{00000000-0004-0000-0000-0000F4000000}"/>
    <hyperlink ref="E256" location="A126302870W" display="A126302870W" xr:uid="{00000000-0004-0000-0000-0000F5000000}"/>
    <hyperlink ref="E257" location="A126291206K" display="A126291206K" xr:uid="{00000000-0004-0000-0000-0000F6000000}"/>
    <hyperlink ref="E258" location="A126279682W" display="A126279682W" xr:uid="{00000000-0004-0000-0000-0000F7000000}"/>
    <hyperlink ref="E259" location="A126303010R" display="A126303010R" xr:uid="{00000000-0004-0000-0000-0000F8000000}"/>
    <hyperlink ref="E260" location="A126291346L" display="A126291346L" xr:uid="{00000000-0004-0000-0000-0000F9000000}"/>
    <hyperlink ref="E261" location="A126279686F" display="A126279686F" xr:uid="{00000000-0004-0000-0000-0000FA000000}"/>
    <hyperlink ref="E262" location="A126303014X" display="A126303014X" xr:uid="{00000000-0004-0000-0000-0000FB000000}"/>
    <hyperlink ref="E263" location="A126291350C" display="A126291350C" xr:uid="{00000000-0004-0000-0000-0000FC000000}"/>
    <hyperlink ref="E264" location="A126279574L" display="A126279574L" xr:uid="{00000000-0004-0000-0000-0000FD000000}"/>
    <hyperlink ref="E265" location="A126302902C" display="A126302902C" xr:uid="{00000000-0004-0000-0000-0000FE000000}"/>
    <hyperlink ref="E266" location="A126291238C" display="A126291238C" xr:uid="{00000000-0004-0000-0000-0000FF000000}"/>
    <hyperlink ref="E267" location="A126279546C" display="A126279546C" xr:uid="{00000000-0004-0000-0000-000000010000}"/>
    <hyperlink ref="E268" location="A126302874F" display="A126302874F" xr:uid="{00000000-0004-0000-0000-000001010000}"/>
    <hyperlink ref="E269" location="A126291210A" display="A126291210A" xr:uid="{00000000-0004-0000-0000-000002010000}"/>
    <hyperlink ref="E270" location="A126279602K" display="A126279602K" xr:uid="{00000000-0004-0000-0000-000003010000}"/>
    <hyperlink ref="E271" location="A126302930L" display="A126302930L" xr:uid="{00000000-0004-0000-0000-000004010000}"/>
    <hyperlink ref="E272" location="A126291266L" display="A126291266L" xr:uid="{00000000-0004-0000-0000-000005010000}"/>
    <hyperlink ref="E273" location="A126279566L" display="A126279566L" xr:uid="{00000000-0004-0000-0000-000006010000}"/>
    <hyperlink ref="E274" location="A126302894R" display="A126302894R" xr:uid="{00000000-0004-0000-0000-000007010000}"/>
    <hyperlink ref="E275" location="A126291230K" display="A126291230K" xr:uid="{00000000-0004-0000-0000-000008010000}"/>
    <hyperlink ref="E276" location="A126279606V" display="A126279606V" xr:uid="{00000000-0004-0000-0000-000009010000}"/>
    <hyperlink ref="E277" location="A126302934W" display="A126302934W" xr:uid="{00000000-0004-0000-0000-00000A010000}"/>
    <hyperlink ref="E278" location="A126291270C" display="A126291270C" xr:uid="{00000000-0004-0000-0000-00000B010000}"/>
    <hyperlink ref="E279" location="A126279578W" display="A126279578W" xr:uid="{00000000-0004-0000-0000-00000C010000}"/>
    <hyperlink ref="E280" location="A126302906L" display="A126302906L" xr:uid="{00000000-0004-0000-0000-00000D010000}"/>
    <hyperlink ref="E281" location="A126291242V" display="A126291242V" xr:uid="{00000000-0004-0000-0000-00000E010000}"/>
    <hyperlink ref="E282" location="A126279610K" display="A126279610K" xr:uid="{00000000-0004-0000-0000-00000F010000}"/>
    <hyperlink ref="E283" location="A126302938F" display="A126302938F" xr:uid="{00000000-0004-0000-0000-000010010000}"/>
    <hyperlink ref="E284" location="A126291274L" display="A126291274L" xr:uid="{00000000-0004-0000-0000-000011010000}"/>
    <hyperlink ref="E285" location="A126279654L" display="A126279654L" xr:uid="{00000000-0004-0000-0000-000012010000}"/>
    <hyperlink ref="E286" location="A126302982R" display="A126302982R" xr:uid="{00000000-0004-0000-0000-000013010000}"/>
    <hyperlink ref="E287" location="A126291318C" display="A126291318C" xr:uid="{00000000-0004-0000-0000-000014010000}"/>
    <hyperlink ref="E288" location="A126279614V" display="A126279614V" xr:uid="{00000000-0004-0000-0000-000015010000}"/>
    <hyperlink ref="E289" location="A126302942W" display="A126302942W" xr:uid="{00000000-0004-0000-0000-000016010000}"/>
    <hyperlink ref="E290" location="A126291278W" display="A126291278W" xr:uid="{00000000-0004-0000-0000-000017010000}"/>
    <hyperlink ref="E291" location="A126279582L" display="A126279582L" xr:uid="{00000000-0004-0000-0000-000018010000}"/>
    <hyperlink ref="E292" location="A126302910C" display="A126302910C" xr:uid="{00000000-0004-0000-0000-000019010000}"/>
    <hyperlink ref="E293" location="A126291246C" display="A126291246C" xr:uid="{00000000-0004-0000-0000-00001A010000}"/>
    <hyperlink ref="E294" location="A126279690W" display="A126279690W" xr:uid="{00000000-0004-0000-0000-00001B010000}"/>
    <hyperlink ref="E295" location="A126303018J" display="A126303018J" xr:uid="{00000000-0004-0000-0000-00001C010000}"/>
    <hyperlink ref="E296" location="A126291354L" display="A126291354L" xr:uid="{00000000-0004-0000-0000-00001D010000}"/>
    <hyperlink ref="E297" location="A126279658W" display="A126279658W" xr:uid="{00000000-0004-0000-0000-00001E010000}"/>
    <hyperlink ref="E298" location="A126302986X" display="A126302986X" xr:uid="{00000000-0004-0000-0000-00001F010000}"/>
    <hyperlink ref="E299" location="A126291322V" display="A126291322V" xr:uid="{00000000-0004-0000-0000-000020010000}"/>
    <hyperlink ref="E300" location="A126279662L" display="A126279662L" xr:uid="{00000000-0004-0000-0000-000021010000}"/>
    <hyperlink ref="E301" location="A126302990R" display="A126302990R" xr:uid="{00000000-0004-0000-0000-000022010000}"/>
    <hyperlink ref="E302" location="A126291326C" display="A126291326C" xr:uid="{00000000-0004-0000-0000-000023010000}"/>
    <hyperlink ref="E303" location="A126279734L" display="A126279734L" xr:uid="{00000000-0004-0000-0000-000024010000}"/>
    <hyperlink ref="E304" location="A126303062T" display="A126303062T" xr:uid="{00000000-0004-0000-0000-000025010000}"/>
    <hyperlink ref="E305" location="A126291398R" display="A126291398R" xr:uid="{00000000-0004-0000-0000-000026010000}"/>
    <hyperlink ref="E306" location="A126279550V" display="A126279550V" xr:uid="{00000000-0004-0000-0000-000027010000}"/>
    <hyperlink ref="E307" location="A126302878R" display="A126302878R" xr:uid="{00000000-0004-0000-0000-000028010000}"/>
    <hyperlink ref="E308" location="A126291214K" display="A126291214K" xr:uid="{00000000-0004-0000-0000-000029010000}"/>
    <hyperlink ref="E309" location="A126279618C" display="A126279618C" xr:uid="{00000000-0004-0000-0000-00002A010000}"/>
    <hyperlink ref="E310" location="A126302946F" display="A126302946F" xr:uid="{00000000-0004-0000-0000-00002B010000}"/>
    <hyperlink ref="E311" location="A126291282L" display="A126291282L" xr:uid="{00000000-0004-0000-0000-00002C010000}"/>
    <hyperlink ref="E312" location="A126279570C" display="A126279570C" xr:uid="{00000000-0004-0000-0000-00002D010000}"/>
    <hyperlink ref="E313" location="A126302898X" display="A126302898X" xr:uid="{00000000-0004-0000-0000-00002E010000}"/>
    <hyperlink ref="E314" location="A126291234V" display="A126291234V" xr:uid="{00000000-0004-0000-0000-00002F010000}"/>
    <hyperlink ref="E315" location="A126279666W" display="A126279666W" xr:uid="{00000000-0004-0000-0000-000030010000}"/>
    <hyperlink ref="E316" location="A126302994X" display="A126302994X" xr:uid="{00000000-0004-0000-0000-000031010000}"/>
    <hyperlink ref="E317" location="A126291330V" display="A126291330V" xr:uid="{00000000-0004-0000-0000-000032010000}"/>
    <hyperlink ref="E318" location="A126279670L" display="A126279670L" xr:uid="{00000000-0004-0000-0000-000033010000}"/>
    <hyperlink ref="E319" location="A126302998J" display="A126302998J" xr:uid="{00000000-0004-0000-0000-000034010000}"/>
    <hyperlink ref="E320" location="A126291334C" display="A126291334C" xr:uid="{00000000-0004-0000-0000-000035010000}"/>
    <hyperlink ref="E321" location="A126279586W" display="A126279586W" xr:uid="{00000000-0004-0000-0000-000036010000}"/>
    <hyperlink ref="E322" location="A126302914L" display="A126302914L" xr:uid="{00000000-0004-0000-0000-000037010000}"/>
    <hyperlink ref="E323" location="A126291250V" display="A126291250V" xr:uid="{00000000-0004-0000-0000-000038010000}"/>
    <hyperlink ref="E324" location="A126279554C" display="A126279554C" xr:uid="{00000000-0004-0000-0000-000039010000}"/>
    <hyperlink ref="E325" location="A126302882F" display="A126302882F" xr:uid="{00000000-0004-0000-0000-00003A010000}"/>
    <hyperlink ref="E326" location="A126291218V" display="A126291218V" xr:uid="{00000000-0004-0000-0000-00003B010000}"/>
    <hyperlink ref="E327" location="A126279738W" display="A126279738W" xr:uid="{00000000-0004-0000-0000-00003C010000}"/>
    <hyperlink ref="E328" location="A126303066A" display="A126303066A" xr:uid="{00000000-0004-0000-0000-00003D010000}"/>
    <hyperlink ref="E329" location="A126291402V" display="A126291402V" xr:uid="{00000000-0004-0000-0000-00003E010000}"/>
    <hyperlink ref="E330" location="A126279622V" display="A126279622V" xr:uid="{00000000-0004-0000-0000-00003F010000}"/>
    <hyperlink ref="E331" location="A126302950W" display="A126302950W" xr:uid="{00000000-0004-0000-0000-000040010000}"/>
    <hyperlink ref="E332" location="A126291286W" display="A126291286W" xr:uid="{00000000-0004-0000-0000-000041010000}"/>
    <hyperlink ref="E333" location="A126279694F" display="A126279694F" xr:uid="{00000000-0004-0000-0000-000042010000}"/>
    <hyperlink ref="E334" location="A126303022X" display="A126303022X" xr:uid="{00000000-0004-0000-0000-000043010000}"/>
    <hyperlink ref="E335" location="A126291358W" display="A126291358W" xr:uid="{00000000-0004-0000-0000-000044010000}"/>
    <hyperlink ref="E336" location="A126275854J" display="A126275854J" xr:uid="{00000000-0004-0000-0000-000045010000}"/>
    <hyperlink ref="E337" location="A126299182X" display="A126299182X" xr:uid="{00000000-0004-0000-0000-000046010000}"/>
    <hyperlink ref="E338" location="A126287518V" display="A126287518V" xr:uid="{00000000-0004-0000-0000-000047010000}"/>
    <hyperlink ref="E339" location="A126275810F" display="A126275810F" xr:uid="{00000000-0004-0000-0000-000048010000}"/>
    <hyperlink ref="E340" location="A126299138R" display="A126299138R" xr:uid="{00000000-0004-0000-0000-000049010000}"/>
    <hyperlink ref="E341" location="A126287474C" display="A126287474C" xr:uid="{00000000-0004-0000-0000-00004A010000}"/>
    <hyperlink ref="E342" location="A126275738X" display="A126275738X" xr:uid="{00000000-0004-0000-0000-00004B010000}"/>
    <hyperlink ref="E343" location="A126299066R" display="A126299066R" xr:uid="{00000000-0004-0000-0000-00004C010000}"/>
    <hyperlink ref="E344" location="A126287402T" display="A126287402T" xr:uid="{00000000-0004-0000-0000-00004D010000}"/>
    <hyperlink ref="E345" location="A126275814R" display="A126275814R" xr:uid="{00000000-0004-0000-0000-00004E010000}"/>
    <hyperlink ref="E346" location="A126299142F" display="A126299142F" xr:uid="{00000000-0004-0000-0000-00004F010000}"/>
    <hyperlink ref="E347" location="A126287478L" display="A126287478L" xr:uid="{00000000-0004-0000-0000-000050010000}"/>
    <hyperlink ref="E348" location="A126275818X" display="A126275818X" xr:uid="{00000000-0004-0000-0000-000051010000}"/>
    <hyperlink ref="E349" location="A126299146R" display="A126299146R" xr:uid="{00000000-0004-0000-0000-000052010000}"/>
    <hyperlink ref="E350" location="A126287482C" display="A126287482C" xr:uid="{00000000-0004-0000-0000-000053010000}"/>
    <hyperlink ref="E351" location="A126275742R" display="A126275742R" xr:uid="{00000000-0004-0000-0000-000054010000}"/>
    <hyperlink ref="E352" location="A126299070F" display="A126299070F" xr:uid="{00000000-0004-0000-0000-000055010000}"/>
    <hyperlink ref="E353" location="A126287406A" display="A126287406A" xr:uid="{00000000-0004-0000-0000-000056010000}"/>
    <hyperlink ref="E354" location="A126275746X" display="A126275746X" xr:uid="{00000000-0004-0000-0000-000057010000}"/>
    <hyperlink ref="E355" location="A126299074R" display="A126299074R" xr:uid="{00000000-0004-0000-0000-000058010000}"/>
    <hyperlink ref="E356" location="A126287410T" display="A126287410T" xr:uid="{00000000-0004-0000-0000-000059010000}"/>
    <hyperlink ref="E357" location="A126275786T" display="A126275786T" xr:uid="{00000000-0004-0000-0000-00005A010000}"/>
    <hyperlink ref="E358" location="A126299114W" display="A126299114W" xr:uid="{00000000-0004-0000-0000-00005B010000}"/>
    <hyperlink ref="E359" location="A126287450K" display="A126287450K" xr:uid="{00000000-0004-0000-0000-00005C010000}"/>
    <hyperlink ref="E360" location="A126275702W" display="A126275702W" xr:uid="{00000000-0004-0000-0000-00005D010000}"/>
    <hyperlink ref="E361" location="A126299030L" display="A126299030L" xr:uid="{00000000-0004-0000-0000-00005E010000}"/>
    <hyperlink ref="E362" location="A126287366V" display="A126287366V" xr:uid="{00000000-0004-0000-0000-00005F010000}"/>
    <hyperlink ref="E363" location="A126275822R" display="A126275822R" xr:uid="{00000000-0004-0000-0000-000060010000}"/>
    <hyperlink ref="E364" location="A126299150F" display="A126299150F" xr:uid="{00000000-0004-0000-0000-000061010000}"/>
    <hyperlink ref="E365" location="A126287486L" display="A126287486L" xr:uid="{00000000-0004-0000-0000-000062010000}"/>
    <hyperlink ref="E366" location="A126275790J" display="A126275790J" xr:uid="{00000000-0004-0000-0000-000063010000}"/>
    <hyperlink ref="E367" location="A126299118F" display="A126299118F" xr:uid="{00000000-0004-0000-0000-000064010000}"/>
    <hyperlink ref="E368" location="A126287454V" display="A126287454V" xr:uid="{00000000-0004-0000-0000-000065010000}"/>
    <hyperlink ref="E369" location="A126275834X" display="A126275834X" xr:uid="{00000000-0004-0000-0000-000066010000}"/>
    <hyperlink ref="E370" location="A126299162R" display="A126299162R" xr:uid="{00000000-0004-0000-0000-000067010000}"/>
    <hyperlink ref="E371" location="A126287498W" display="A126287498W" xr:uid="{00000000-0004-0000-0000-000068010000}"/>
    <hyperlink ref="E372" location="A126275706F" display="A126275706F" xr:uid="{00000000-0004-0000-0000-000069010000}"/>
    <hyperlink ref="E373" location="A126299034W" display="A126299034W" xr:uid="{00000000-0004-0000-0000-00006A010000}"/>
    <hyperlink ref="E374" location="A126287370K" display="A126287370K" xr:uid="{00000000-0004-0000-0000-00006B010000}"/>
    <hyperlink ref="E375" location="A126275642F" display="A126275642F" xr:uid="{00000000-0004-0000-0000-00006C010000}"/>
    <hyperlink ref="E376" location="A126298970V" display="A126298970V" xr:uid="{00000000-0004-0000-0000-00006D010000}"/>
    <hyperlink ref="E377" location="A126287306T" display="A126287306T" xr:uid="{00000000-0004-0000-0000-00006E010000}"/>
    <hyperlink ref="E378" location="A126275670R" display="A126275670R" xr:uid="{00000000-0004-0000-0000-00006F010000}"/>
    <hyperlink ref="E379" location="A126298998W" display="A126298998W" xr:uid="{00000000-0004-0000-0000-000070010000}"/>
    <hyperlink ref="E380" location="A126287334A" display="A126287334A" xr:uid="{00000000-0004-0000-0000-000071010000}"/>
    <hyperlink ref="E381" location="A126275750R" display="A126275750R" xr:uid="{00000000-0004-0000-0000-000072010000}"/>
    <hyperlink ref="E382" location="A126299078X" display="A126299078X" xr:uid="{00000000-0004-0000-0000-000073010000}"/>
    <hyperlink ref="E383" location="A126287414A" display="A126287414A" xr:uid="{00000000-0004-0000-0000-000074010000}"/>
    <hyperlink ref="E384" location="A126275674X" display="A126275674X" xr:uid="{00000000-0004-0000-0000-000075010000}"/>
    <hyperlink ref="E385" location="A126299002C" display="A126299002C" xr:uid="{00000000-0004-0000-0000-000076010000}"/>
    <hyperlink ref="E386" location="A126287338K" display="A126287338K" xr:uid="{00000000-0004-0000-0000-000077010000}"/>
    <hyperlink ref="E387" location="A126275754X" display="A126275754X" xr:uid="{00000000-0004-0000-0000-000078010000}"/>
    <hyperlink ref="E388" location="A126299082R" display="A126299082R" xr:uid="{00000000-0004-0000-0000-000079010000}"/>
    <hyperlink ref="E389" location="A126287418K" display="A126287418K" xr:uid="{00000000-0004-0000-0000-00007A010000}"/>
    <hyperlink ref="E390" location="A126275758J" display="A126275758J" xr:uid="{00000000-0004-0000-0000-00007B010000}"/>
    <hyperlink ref="E391" location="A126299086X" display="A126299086X" xr:uid="{00000000-0004-0000-0000-00007C010000}"/>
    <hyperlink ref="E392" location="A126287422A" display="A126287422A" xr:uid="{00000000-0004-0000-0000-00007D010000}"/>
    <hyperlink ref="E393" location="A126275838J" display="A126275838J" xr:uid="{00000000-0004-0000-0000-00007E010000}"/>
    <hyperlink ref="E394" location="A126299166X" display="A126299166X" xr:uid="{00000000-0004-0000-0000-00007F010000}"/>
    <hyperlink ref="E395" location="A126287502A" display="A126287502A" xr:uid="{00000000-0004-0000-0000-000080010000}"/>
    <hyperlink ref="E396" location="A126275646R" display="A126275646R" xr:uid="{00000000-0004-0000-0000-000081010000}"/>
    <hyperlink ref="E397" location="A126298974C" display="A126298974C" xr:uid="{00000000-0004-0000-0000-000082010000}"/>
    <hyperlink ref="E398" location="A126287310J" display="A126287310J" xr:uid="{00000000-0004-0000-0000-000083010000}"/>
    <hyperlink ref="E399" location="A126275826X" display="A126275826X" xr:uid="{00000000-0004-0000-0000-000084010000}"/>
    <hyperlink ref="E400" location="A126299154R" display="A126299154R" xr:uid="{00000000-0004-0000-0000-000085010000}"/>
    <hyperlink ref="E401" location="A126287490C" display="A126287490C" xr:uid="{00000000-0004-0000-0000-000086010000}"/>
    <hyperlink ref="E402" location="A126275830R" display="A126275830R" xr:uid="{00000000-0004-0000-0000-000087010000}"/>
    <hyperlink ref="E403" location="A126299158X" display="A126299158X" xr:uid="{00000000-0004-0000-0000-000088010000}"/>
    <hyperlink ref="E404" location="A126287494L" display="A126287494L" xr:uid="{00000000-0004-0000-0000-000089010000}"/>
    <hyperlink ref="E405" location="A126275650F" display="A126275650F" xr:uid="{00000000-0004-0000-0000-00008A010000}"/>
    <hyperlink ref="E406" location="A126298978L" display="A126298978L" xr:uid="{00000000-0004-0000-0000-00008B010000}"/>
    <hyperlink ref="E407" location="A126287314T" display="A126287314T" xr:uid="{00000000-0004-0000-0000-00008C010000}"/>
    <hyperlink ref="E408" location="A126275710W" display="A126275710W" xr:uid="{00000000-0004-0000-0000-00008D010000}"/>
    <hyperlink ref="E409" location="A126299038F" display="A126299038F" xr:uid="{00000000-0004-0000-0000-00008E010000}"/>
    <hyperlink ref="E410" location="A126287374V" display="A126287374V" xr:uid="{00000000-0004-0000-0000-00008F010000}"/>
    <hyperlink ref="E411" location="A126275762X" display="A126275762X" xr:uid="{00000000-0004-0000-0000-000090010000}"/>
    <hyperlink ref="E412" location="A126299090R" display="A126299090R" xr:uid="{00000000-0004-0000-0000-000091010000}"/>
    <hyperlink ref="E413" location="A126287426K" display="A126287426K" xr:uid="{00000000-0004-0000-0000-000092010000}"/>
    <hyperlink ref="E414" location="A126275842X" display="A126275842X" xr:uid="{00000000-0004-0000-0000-000093010000}"/>
    <hyperlink ref="E415" location="A126299170R" display="A126299170R" xr:uid="{00000000-0004-0000-0000-000094010000}"/>
    <hyperlink ref="E416" location="A126287506K" display="A126287506K" xr:uid="{00000000-0004-0000-0000-000095010000}"/>
    <hyperlink ref="E417" location="A126275654R" display="A126275654R" xr:uid="{00000000-0004-0000-0000-000096010000}"/>
    <hyperlink ref="E418" location="A126298982C" display="A126298982C" xr:uid="{00000000-0004-0000-0000-000097010000}"/>
    <hyperlink ref="E419" location="A126287318A" display="A126287318A" xr:uid="{00000000-0004-0000-0000-000098010000}"/>
    <hyperlink ref="E420" location="A126275794T" display="A126275794T" xr:uid="{00000000-0004-0000-0000-000099010000}"/>
    <hyperlink ref="E421" location="A126299122W" display="A126299122W" xr:uid="{00000000-0004-0000-0000-00009A010000}"/>
    <hyperlink ref="E422" location="A126287458C" display="A126287458C" xr:uid="{00000000-0004-0000-0000-00009B010000}"/>
    <hyperlink ref="E423" location="A126275798A" display="A126275798A" xr:uid="{00000000-0004-0000-0000-00009C010000}"/>
    <hyperlink ref="E424" location="A126299126F" display="A126299126F" xr:uid="{00000000-0004-0000-0000-00009D010000}"/>
    <hyperlink ref="E425" location="A126287462V" display="A126287462V" xr:uid="{00000000-0004-0000-0000-00009E010000}"/>
    <hyperlink ref="E426" location="A126275686J" display="A126275686J" xr:uid="{00000000-0004-0000-0000-00009F010000}"/>
    <hyperlink ref="E427" location="A126299014L" display="A126299014L" xr:uid="{00000000-0004-0000-0000-0000A0010000}"/>
    <hyperlink ref="E428" location="A126287350A" display="A126287350A" xr:uid="{00000000-0004-0000-0000-0000A1010000}"/>
    <hyperlink ref="E429" location="A126275658X" display="A126275658X" xr:uid="{00000000-0004-0000-0000-0000A2010000}"/>
    <hyperlink ref="E430" location="A126298986L" display="A126298986L" xr:uid="{00000000-0004-0000-0000-0000A3010000}"/>
    <hyperlink ref="E431" location="A126287322T" display="A126287322T" xr:uid="{00000000-0004-0000-0000-0000A4010000}"/>
    <hyperlink ref="E432" location="A126275714F" display="A126275714F" xr:uid="{00000000-0004-0000-0000-0000A5010000}"/>
    <hyperlink ref="E433" location="A126299042W" display="A126299042W" xr:uid="{00000000-0004-0000-0000-0000A6010000}"/>
    <hyperlink ref="E434" location="A126287378C" display="A126287378C" xr:uid="{00000000-0004-0000-0000-0000A7010000}"/>
    <hyperlink ref="E435" location="A126275678J" display="A126275678J" xr:uid="{00000000-0004-0000-0000-0000A8010000}"/>
    <hyperlink ref="E436" location="A126299006L" display="A126299006L" xr:uid="{00000000-0004-0000-0000-0000A9010000}"/>
    <hyperlink ref="E437" location="A126287342A" display="A126287342A" xr:uid="{00000000-0004-0000-0000-0000AA010000}"/>
    <hyperlink ref="E438" location="A126275718R" display="A126275718R" xr:uid="{00000000-0004-0000-0000-0000AB010000}"/>
    <hyperlink ref="E439" location="A126299046F" display="A126299046F" xr:uid="{00000000-0004-0000-0000-0000AC010000}"/>
    <hyperlink ref="E440" location="A126287382V" display="A126287382V" xr:uid="{00000000-0004-0000-0000-0000AD010000}"/>
    <hyperlink ref="E441" location="A126275690X" display="A126275690X" xr:uid="{00000000-0004-0000-0000-0000AE010000}"/>
    <hyperlink ref="E442" location="A126299018W" display="A126299018W" xr:uid="{00000000-0004-0000-0000-0000AF010000}"/>
    <hyperlink ref="E443" location="A126287354K" display="A126287354K" xr:uid="{00000000-0004-0000-0000-0000B0010000}"/>
    <hyperlink ref="E444" location="A126275722F" display="A126275722F" xr:uid="{00000000-0004-0000-0000-0000B1010000}"/>
    <hyperlink ref="E445" location="A126299050W" display="A126299050W" xr:uid="{00000000-0004-0000-0000-0000B2010000}"/>
    <hyperlink ref="E446" location="A126287386C" display="A126287386C" xr:uid="{00000000-0004-0000-0000-0000B3010000}"/>
    <hyperlink ref="E447" location="A126275766J" display="A126275766J" xr:uid="{00000000-0004-0000-0000-0000B4010000}"/>
    <hyperlink ref="E448" location="A126299094X" display="A126299094X" xr:uid="{00000000-0004-0000-0000-0000B5010000}"/>
    <hyperlink ref="E449" location="A126287430A" display="A126287430A" xr:uid="{00000000-0004-0000-0000-0000B6010000}"/>
    <hyperlink ref="E450" location="A126275726R" display="A126275726R" xr:uid="{00000000-0004-0000-0000-0000B7010000}"/>
    <hyperlink ref="E451" location="A126299054F" display="A126299054F" xr:uid="{00000000-0004-0000-0000-0000B8010000}"/>
    <hyperlink ref="E452" location="A126287390V" display="A126287390V" xr:uid="{00000000-0004-0000-0000-0000B9010000}"/>
    <hyperlink ref="E453" location="A126275694J" display="A126275694J" xr:uid="{00000000-0004-0000-0000-0000BA010000}"/>
    <hyperlink ref="E454" location="A126299022L" display="A126299022L" xr:uid="{00000000-0004-0000-0000-0000BB010000}"/>
    <hyperlink ref="E455" location="A126287358V" display="A126287358V" xr:uid="{00000000-0004-0000-0000-0000BC010000}"/>
    <hyperlink ref="E456" location="A126275802F" display="A126275802F" xr:uid="{00000000-0004-0000-0000-0000BD010000}"/>
    <hyperlink ref="E457" location="A126299130W" display="A126299130W" xr:uid="{00000000-0004-0000-0000-0000BE010000}"/>
    <hyperlink ref="E458" location="A126287466C" display="A126287466C" xr:uid="{00000000-0004-0000-0000-0000BF010000}"/>
    <hyperlink ref="E459" location="A126275770X" display="A126275770X" xr:uid="{00000000-0004-0000-0000-0000C0010000}"/>
    <hyperlink ref="E460" location="A126299098J" display="A126299098J" xr:uid="{00000000-0004-0000-0000-0000C1010000}"/>
    <hyperlink ref="E461" location="A126287434K" display="A126287434K" xr:uid="{00000000-0004-0000-0000-0000C2010000}"/>
    <hyperlink ref="E462" location="A126275774J" display="A126275774J" xr:uid="{00000000-0004-0000-0000-0000C3010000}"/>
    <hyperlink ref="E463" location="A126299102L" display="A126299102L" xr:uid="{00000000-0004-0000-0000-0000C4010000}"/>
    <hyperlink ref="E464" location="A126287438V" display="A126287438V" xr:uid="{00000000-0004-0000-0000-0000C5010000}"/>
    <hyperlink ref="E465" location="A126275846J" display="A126275846J" xr:uid="{00000000-0004-0000-0000-0000C6010000}"/>
    <hyperlink ref="E466" location="A126299174X" display="A126299174X" xr:uid="{00000000-0004-0000-0000-0000C7010000}"/>
    <hyperlink ref="E467" location="A126287510A" display="A126287510A" xr:uid="{00000000-0004-0000-0000-0000C8010000}"/>
    <hyperlink ref="E468" location="A126275662R" display="A126275662R" xr:uid="{00000000-0004-0000-0000-0000C9010000}"/>
    <hyperlink ref="E469" location="A126298990C" display="A126298990C" xr:uid="{00000000-0004-0000-0000-0000CA010000}"/>
    <hyperlink ref="E470" location="A126287326A" display="A126287326A" xr:uid="{00000000-0004-0000-0000-0000CB010000}"/>
    <hyperlink ref="E471" location="A126275730F" display="A126275730F" xr:uid="{00000000-0004-0000-0000-0000CC010000}"/>
    <hyperlink ref="E472" location="A126299058R" display="A126299058R" xr:uid="{00000000-0004-0000-0000-0000CD010000}"/>
    <hyperlink ref="E473" location="A126287394C" display="A126287394C" xr:uid="{00000000-0004-0000-0000-0000CE010000}"/>
    <hyperlink ref="E474" location="A126275682X" display="A126275682X" xr:uid="{00000000-0004-0000-0000-0000CF010000}"/>
    <hyperlink ref="E475" location="A126299010C" display="A126299010C" xr:uid="{00000000-0004-0000-0000-0000D0010000}"/>
    <hyperlink ref="E476" location="A126287346K" display="A126287346K" xr:uid="{00000000-0004-0000-0000-0000D1010000}"/>
    <hyperlink ref="E477" location="A126275778T" display="A126275778T" xr:uid="{00000000-0004-0000-0000-0000D2010000}"/>
    <hyperlink ref="E478" location="A126299106W" display="A126299106W" xr:uid="{00000000-0004-0000-0000-0000D3010000}"/>
    <hyperlink ref="E479" location="A126287442K" display="A126287442K" xr:uid="{00000000-0004-0000-0000-0000D4010000}"/>
    <hyperlink ref="E480" location="A126275782J" display="A126275782J" xr:uid="{00000000-0004-0000-0000-0000D5010000}"/>
    <hyperlink ref="E481" location="A126299110L" display="A126299110L" xr:uid="{00000000-0004-0000-0000-0000D6010000}"/>
    <hyperlink ref="E482" location="A126287446V" display="A126287446V" xr:uid="{00000000-0004-0000-0000-0000D7010000}"/>
    <hyperlink ref="E483" location="A126275698T" display="A126275698T" xr:uid="{00000000-0004-0000-0000-0000D8010000}"/>
    <hyperlink ref="E484" location="A126299026W" display="A126299026W" xr:uid="{00000000-0004-0000-0000-0000D9010000}"/>
    <hyperlink ref="E485" location="A126287362K" display="A126287362K" xr:uid="{00000000-0004-0000-0000-0000DA010000}"/>
    <hyperlink ref="E486" location="A126275666X" display="A126275666X" xr:uid="{00000000-0004-0000-0000-0000DB010000}"/>
    <hyperlink ref="E487" location="A126298994L" display="A126298994L" xr:uid="{00000000-0004-0000-0000-0000DC010000}"/>
    <hyperlink ref="E488" location="A126287330T" display="A126287330T" xr:uid="{00000000-0004-0000-0000-0000DD010000}"/>
    <hyperlink ref="E489" location="A126275850X" display="A126275850X" xr:uid="{00000000-0004-0000-0000-0000DE010000}"/>
    <hyperlink ref="E490" location="A126299178J" display="A126299178J" xr:uid="{00000000-0004-0000-0000-0000DF010000}"/>
    <hyperlink ref="E491" location="A126287514K" display="A126287514K" xr:uid="{00000000-0004-0000-0000-0000E0010000}"/>
    <hyperlink ref="E492" location="A126275734R" display="A126275734R" xr:uid="{00000000-0004-0000-0000-0000E1010000}"/>
    <hyperlink ref="E493" location="A126299062F" display="A126299062F" xr:uid="{00000000-0004-0000-0000-0000E2010000}"/>
    <hyperlink ref="E494" location="A126287398L" display="A126287398L" xr:uid="{00000000-0004-0000-0000-0000E3010000}"/>
    <hyperlink ref="E495" location="A126275806R" display="A126275806R" xr:uid="{00000000-0004-0000-0000-0000E4010000}"/>
    <hyperlink ref="E496" location="A126299134F" display="A126299134F" xr:uid="{00000000-0004-0000-0000-0000E5010000}"/>
    <hyperlink ref="E497" location="A126287470V" display="A126287470V" xr:uid="{00000000-0004-0000-0000-0000E6010000}"/>
    <hyperlink ref="E498" location="A126281686W" display="A126281686W" xr:uid="{00000000-0004-0000-0000-0000E7010000}"/>
    <hyperlink ref="E499" location="A126305014K" display="A126305014K" xr:uid="{00000000-0004-0000-0000-0000E8010000}"/>
    <hyperlink ref="E500" location="A126293350R" display="A126293350R" xr:uid="{00000000-0004-0000-0000-0000E9010000}"/>
    <hyperlink ref="E501" location="A126281642V" display="A126281642V" xr:uid="{00000000-0004-0000-0000-0000EA010000}"/>
    <hyperlink ref="E502" location="A126304970T" display="A126304970T" xr:uid="{00000000-0004-0000-0000-0000EB010000}"/>
    <hyperlink ref="E503" location="A126293306F" display="A126293306F" xr:uid="{00000000-0004-0000-0000-0000EC010000}"/>
    <hyperlink ref="E504" location="A126281570V" display="A126281570V" xr:uid="{00000000-0004-0000-0000-0000ED010000}"/>
    <hyperlink ref="E505" location="A126304898K" display="A126304898K" xr:uid="{00000000-0004-0000-0000-0000EE010000}"/>
    <hyperlink ref="E506" location="A126293234F" display="A126293234F" xr:uid="{00000000-0004-0000-0000-0000EF010000}"/>
    <hyperlink ref="E507" location="A126281646C" display="A126281646C" xr:uid="{00000000-0004-0000-0000-0000F0010000}"/>
    <hyperlink ref="E508" location="A126304974A" display="A126304974A" xr:uid="{00000000-0004-0000-0000-0000F1010000}"/>
    <hyperlink ref="E509" location="A126293310W" display="A126293310W" xr:uid="{00000000-0004-0000-0000-0000F2010000}"/>
    <hyperlink ref="E510" location="A126281650V" display="A126281650V" xr:uid="{00000000-0004-0000-0000-0000F3010000}"/>
    <hyperlink ref="E511" location="A126304978K" display="A126304978K" xr:uid="{00000000-0004-0000-0000-0000F4010000}"/>
    <hyperlink ref="E512" location="A126293314F" display="A126293314F" xr:uid="{00000000-0004-0000-0000-0000F5010000}"/>
    <hyperlink ref="E513" location="A126281574C" display="A126281574C" xr:uid="{00000000-0004-0000-0000-0000F6010000}"/>
    <hyperlink ref="E514" location="A126304902R" display="A126304902R" xr:uid="{00000000-0004-0000-0000-0000F7010000}"/>
    <hyperlink ref="E515" location="A126293238R" display="A126293238R" xr:uid="{00000000-0004-0000-0000-0000F8010000}"/>
    <hyperlink ref="E516" location="A126281578L" display="A126281578L" xr:uid="{00000000-0004-0000-0000-0000F9010000}"/>
    <hyperlink ref="E517" location="A126304906X" display="A126304906X" xr:uid="{00000000-0004-0000-0000-0000FA010000}"/>
    <hyperlink ref="E518" location="A126293242F" display="A126293242F" xr:uid="{00000000-0004-0000-0000-0000FB010000}"/>
    <hyperlink ref="E519" location="A126281618V" display="A126281618V" xr:uid="{00000000-0004-0000-0000-0000FC010000}"/>
    <hyperlink ref="E520" location="A126304946T" display="A126304946T" xr:uid="{00000000-0004-0000-0000-0000FD010000}"/>
    <hyperlink ref="E521" location="A126293282X" display="A126293282X" xr:uid="{00000000-0004-0000-0000-0000FE010000}"/>
    <hyperlink ref="E522" location="A126281534K" display="A126281534K" xr:uid="{00000000-0004-0000-0000-0000FF010000}"/>
    <hyperlink ref="E523" location="A126304862J" display="A126304862J" xr:uid="{00000000-0004-0000-0000-000000020000}"/>
    <hyperlink ref="E524" location="A126293198J" display="A126293198J" xr:uid="{00000000-0004-0000-0000-000001020000}"/>
    <hyperlink ref="E525" location="A126281654C" display="A126281654C" xr:uid="{00000000-0004-0000-0000-000002020000}"/>
    <hyperlink ref="E526" location="A126304982A" display="A126304982A" xr:uid="{00000000-0004-0000-0000-000003020000}"/>
    <hyperlink ref="E527" location="A126293318R" display="A126293318R" xr:uid="{00000000-0004-0000-0000-000004020000}"/>
    <hyperlink ref="E528" location="A126281622K" display="A126281622K" xr:uid="{00000000-0004-0000-0000-000005020000}"/>
    <hyperlink ref="E529" location="A126304950J" display="A126304950J" xr:uid="{00000000-0004-0000-0000-000006020000}"/>
    <hyperlink ref="E530" location="A126293286J" display="A126293286J" xr:uid="{00000000-0004-0000-0000-000007020000}"/>
    <hyperlink ref="E531" location="A126281666L" display="A126281666L" xr:uid="{00000000-0004-0000-0000-000008020000}"/>
    <hyperlink ref="E532" location="A126304994K" display="A126304994K" xr:uid="{00000000-0004-0000-0000-000009020000}"/>
    <hyperlink ref="E533" location="A126293330F" display="A126293330F" xr:uid="{00000000-0004-0000-0000-00000A020000}"/>
    <hyperlink ref="E534" location="A126281538V" display="A126281538V" xr:uid="{00000000-0004-0000-0000-00000B020000}"/>
    <hyperlink ref="E535" location="A126304866T" display="A126304866T" xr:uid="{00000000-0004-0000-0000-00000C020000}"/>
    <hyperlink ref="E536" location="A126293202L" display="A126293202L" xr:uid="{00000000-0004-0000-0000-00000D020000}"/>
    <hyperlink ref="E537" location="A126281474V" display="A126281474V" xr:uid="{00000000-0004-0000-0000-00000E020000}"/>
    <hyperlink ref="E538" location="A126304802F" display="A126304802F" xr:uid="{00000000-0004-0000-0000-00000F020000}"/>
    <hyperlink ref="E539" location="A126293138F" display="A126293138F" xr:uid="{00000000-0004-0000-0000-000010020000}"/>
    <hyperlink ref="E540" location="A126281502T" display="A126281502T" xr:uid="{00000000-0004-0000-0000-000011020000}"/>
    <hyperlink ref="E541" location="A126304830R" display="A126304830R" xr:uid="{00000000-0004-0000-0000-000012020000}"/>
    <hyperlink ref="E542" location="A126293166R" display="A126293166R" xr:uid="{00000000-0004-0000-0000-000013020000}"/>
    <hyperlink ref="E543" location="A126281582C" display="A126281582C" xr:uid="{00000000-0004-0000-0000-000014020000}"/>
    <hyperlink ref="E544" location="A126304910R" display="A126304910R" xr:uid="{00000000-0004-0000-0000-000015020000}"/>
    <hyperlink ref="E545" location="A126293246R" display="A126293246R" xr:uid="{00000000-0004-0000-0000-000016020000}"/>
    <hyperlink ref="E546" location="A126281506A" display="A126281506A" xr:uid="{00000000-0004-0000-0000-000017020000}"/>
    <hyperlink ref="E547" location="A126304834X" display="A126304834X" xr:uid="{00000000-0004-0000-0000-000018020000}"/>
    <hyperlink ref="E548" location="A126293170F" display="A126293170F" xr:uid="{00000000-0004-0000-0000-000019020000}"/>
    <hyperlink ref="E549" location="A126281586L" display="A126281586L" xr:uid="{00000000-0004-0000-0000-00001A020000}"/>
    <hyperlink ref="E550" location="A126304914X" display="A126304914X" xr:uid="{00000000-0004-0000-0000-00001B020000}"/>
    <hyperlink ref="E551" location="A126293250F" display="A126293250F" xr:uid="{00000000-0004-0000-0000-00001C020000}"/>
    <hyperlink ref="E552" location="A126281590C" display="A126281590C" xr:uid="{00000000-0004-0000-0000-00001D020000}"/>
    <hyperlink ref="E553" location="A126304918J" display="A126304918J" xr:uid="{00000000-0004-0000-0000-00001E020000}"/>
    <hyperlink ref="E554" location="A126293254R" display="A126293254R" xr:uid="{00000000-0004-0000-0000-00001F020000}"/>
    <hyperlink ref="E555" location="A126281670C" display="A126281670C" xr:uid="{00000000-0004-0000-0000-000020020000}"/>
    <hyperlink ref="E556" location="A126304998V" display="A126304998V" xr:uid="{00000000-0004-0000-0000-000021020000}"/>
    <hyperlink ref="E557" location="A126293334R" display="A126293334R" xr:uid="{00000000-0004-0000-0000-000022020000}"/>
    <hyperlink ref="E558" location="A126281478C" display="A126281478C" xr:uid="{00000000-0004-0000-0000-000023020000}"/>
    <hyperlink ref="E559" location="A126304806R" display="A126304806R" xr:uid="{00000000-0004-0000-0000-000024020000}"/>
    <hyperlink ref="E560" location="A126293142W" display="A126293142W" xr:uid="{00000000-0004-0000-0000-000025020000}"/>
    <hyperlink ref="E561" location="A126281658L" display="A126281658L" xr:uid="{00000000-0004-0000-0000-000026020000}"/>
    <hyperlink ref="E562" location="A126304986K" display="A126304986K" xr:uid="{00000000-0004-0000-0000-000027020000}"/>
    <hyperlink ref="E563" location="A126293322F" display="A126293322F" xr:uid="{00000000-0004-0000-0000-000028020000}"/>
    <hyperlink ref="E564" location="A126281662C" display="A126281662C" xr:uid="{00000000-0004-0000-0000-000029020000}"/>
    <hyperlink ref="E565" location="A126304990A" display="A126304990A" xr:uid="{00000000-0004-0000-0000-00002A020000}"/>
    <hyperlink ref="E566" location="A126293326R" display="A126293326R" xr:uid="{00000000-0004-0000-0000-00002B020000}"/>
    <hyperlink ref="E567" location="A126281482V" display="A126281482V" xr:uid="{00000000-0004-0000-0000-00002C020000}"/>
    <hyperlink ref="E568" location="A126304810F" display="A126304810F" xr:uid="{00000000-0004-0000-0000-00002D020000}"/>
    <hyperlink ref="E569" location="A126293146F" display="A126293146F" xr:uid="{00000000-0004-0000-0000-00002E020000}"/>
    <hyperlink ref="E570" location="A126281542K" display="A126281542K" xr:uid="{00000000-0004-0000-0000-00002F020000}"/>
    <hyperlink ref="E571" location="A126304870J" display="A126304870J" xr:uid="{00000000-0004-0000-0000-000030020000}"/>
    <hyperlink ref="E572" location="A126293206W" display="A126293206W" xr:uid="{00000000-0004-0000-0000-000031020000}"/>
    <hyperlink ref="E573" location="A126281594L" display="A126281594L" xr:uid="{00000000-0004-0000-0000-000032020000}"/>
    <hyperlink ref="E574" location="A126304922X" display="A126304922X" xr:uid="{00000000-0004-0000-0000-000033020000}"/>
    <hyperlink ref="E575" location="A126293258X" display="A126293258X" xr:uid="{00000000-0004-0000-0000-000034020000}"/>
    <hyperlink ref="E576" location="A126281674L" display="A126281674L" xr:uid="{00000000-0004-0000-0000-000035020000}"/>
    <hyperlink ref="E577" location="A126305002A" display="A126305002A" xr:uid="{00000000-0004-0000-0000-000036020000}"/>
    <hyperlink ref="E578" location="A126293338X" display="A126293338X" xr:uid="{00000000-0004-0000-0000-000037020000}"/>
    <hyperlink ref="E579" location="A126281486C" display="A126281486C" xr:uid="{00000000-0004-0000-0000-000038020000}"/>
    <hyperlink ref="E580" location="A126304814R" display="A126304814R" xr:uid="{00000000-0004-0000-0000-000039020000}"/>
    <hyperlink ref="E581" location="A126293150W" display="A126293150W" xr:uid="{00000000-0004-0000-0000-00003A020000}"/>
    <hyperlink ref="E582" location="A126281626V" display="A126281626V" xr:uid="{00000000-0004-0000-0000-00003B020000}"/>
    <hyperlink ref="E583" location="A126304954T" display="A126304954T" xr:uid="{00000000-0004-0000-0000-00003C020000}"/>
    <hyperlink ref="E584" location="A126293290X" display="A126293290X" xr:uid="{00000000-0004-0000-0000-00003D020000}"/>
    <hyperlink ref="E585" location="A126281630K" display="A126281630K" xr:uid="{00000000-0004-0000-0000-00003E020000}"/>
    <hyperlink ref="E586" location="A126304958A" display="A126304958A" xr:uid="{00000000-0004-0000-0000-00003F020000}"/>
    <hyperlink ref="E587" location="A126293294J" display="A126293294J" xr:uid="{00000000-0004-0000-0000-000040020000}"/>
    <hyperlink ref="E588" location="A126281518K" display="A126281518K" xr:uid="{00000000-0004-0000-0000-000041020000}"/>
    <hyperlink ref="E589" location="A126304846J" display="A126304846J" xr:uid="{00000000-0004-0000-0000-000042020000}"/>
    <hyperlink ref="E590" location="A126293182R" display="A126293182R" xr:uid="{00000000-0004-0000-0000-000043020000}"/>
    <hyperlink ref="E591" location="A126281490V" display="A126281490V" xr:uid="{00000000-0004-0000-0000-000044020000}"/>
    <hyperlink ref="E592" location="A126304818X" display="A126304818X" xr:uid="{00000000-0004-0000-0000-000045020000}"/>
    <hyperlink ref="E593" location="A126293154F" display="A126293154F" xr:uid="{00000000-0004-0000-0000-000046020000}"/>
    <hyperlink ref="E594" location="A126281546V" display="A126281546V" xr:uid="{00000000-0004-0000-0000-000047020000}"/>
    <hyperlink ref="E595" location="A126304874T" display="A126304874T" xr:uid="{00000000-0004-0000-0000-000048020000}"/>
    <hyperlink ref="E596" location="A126293210L" display="A126293210L" xr:uid="{00000000-0004-0000-0000-000049020000}"/>
    <hyperlink ref="E597" location="A126281510T" display="A126281510T" xr:uid="{00000000-0004-0000-0000-00004A020000}"/>
    <hyperlink ref="E598" location="A126304838J" display="A126304838J" xr:uid="{00000000-0004-0000-0000-00004B020000}"/>
    <hyperlink ref="E599" location="A126293174R" display="A126293174R" xr:uid="{00000000-0004-0000-0000-00004C020000}"/>
    <hyperlink ref="E600" location="A126281550K" display="A126281550K" xr:uid="{00000000-0004-0000-0000-00004D020000}"/>
    <hyperlink ref="E601" location="A126304878A" display="A126304878A" xr:uid="{00000000-0004-0000-0000-00004E020000}"/>
    <hyperlink ref="E602" location="A126293214W" display="A126293214W" xr:uid="{00000000-0004-0000-0000-00004F020000}"/>
    <hyperlink ref="E603" location="A126281522A" display="A126281522A" xr:uid="{00000000-0004-0000-0000-000050020000}"/>
    <hyperlink ref="E604" location="A126304850X" display="A126304850X" xr:uid="{00000000-0004-0000-0000-000051020000}"/>
    <hyperlink ref="E605" location="A126293186X" display="A126293186X" xr:uid="{00000000-0004-0000-0000-000052020000}"/>
    <hyperlink ref="E606" location="A126281554V" display="A126281554V" xr:uid="{00000000-0004-0000-0000-000053020000}"/>
    <hyperlink ref="E607" location="A126304882T" display="A126304882T" xr:uid="{00000000-0004-0000-0000-000054020000}"/>
    <hyperlink ref="E608" location="A126293218F" display="A126293218F" xr:uid="{00000000-0004-0000-0000-000055020000}"/>
    <hyperlink ref="E609" location="A126281598W" display="A126281598W" xr:uid="{00000000-0004-0000-0000-000056020000}"/>
    <hyperlink ref="E610" location="A126304926J" display="A126304926J" xr:uid="{00000000-0004-0000-0000-000057020000}"/>
    <hyperlink ref="E611" location="A126293262R" display="A126293262R" xr:uid="{00000000-0004-0000-0000-000058020000}"/>
    <hyperlink ref="E612" location="A126281558C" display="A126281558C" xr:uid="{00000000-0004-0000-0000-000059020000}"/>
    <hyperlink ref="E613" location="A126304886A" display="A126304886A" xr:uid="{00000000-0004-0000-0000-00005A020000}"/>
    <hyperlink ref="E614" location="A126293222W" display="A126293222W" xr:uid="{00000000-0004-0000-0000-00005B020000}"/>
    <hyperlink ref="E615" location="A126281526K" display="A126281526K" xr:uid="{00000000-0004-0000-0000-00005C020000}"/>
    <hyperlink ref="E616" location="A126304854J" display="A126304854J" xr:uid="{00000000-0004-0000-0000-00005D020000}"/>
    <hyperlink ref="E617" location="A126293190R" display="A126293190R" xr:uid="{00000000-0004-0000-0000-00005E020000}"/>
    <hyperlink ref="E618" location="A126281634V" display="A126281634V" xr:uid="{00000000-0004-0000-0000-00005F020000}"/>
    <hyperlink ref="E619" location="A126304962T" display="A126304962T" xr:uid="{00000000-0004-0000-0000-000060020000}"/>
    <hyperlink ref="E620" location="A126293298T" display="A126293298T" xr:uid="{00000000-0004-0000-0000-000061020000}"/>
    <hyperlink ref="E621" location="A126281602A" display="A126281602A" xr:uid="{00000000-0004-0000-0000-000062020000}"/>
    <hyperlink ref="E622" location="A126304930X" display="A126304930X" xr:uid="{00000000-0004-0000-0000-000063020000}"/>
    <hyperlink ref="E623" location="A126293266X" display="A126293266X" xr:uid="{00000000-0004-0000-0000-000064020000}"/>
    <hyperlink ref="E624" location="A126281606K" display="A126281606K" xr:uid="{00000000-0004-0000-0000-000065020000}"/>
    <hyperlink ref="E625" location="A126304934J" display="A126304934J" xr:uid="{00000000-0004-0000-0000-000066020000}"/>
    <hyperlink ref="E626" location="A126293270R" display="A126293270R" xr:uid="{00000000-0004-0000-0000-000067020000}"/>
    <hyperlink ref="E627" location="A126281678W" display="A126281678W" xr:uid="{00000000-0004-0000-0000-000068020000}"/>
    <hyperlink ref="E628" location="A126305006K" display="A126305006K" xr:uid="{00000000-0004-0000-0000-000069020000}"/>
    <hyperlink ref="E629" location="A126293342R" display="A126293342R" xr:uid="{00000000-0004-0000-0000-00006A020000}"/>
    <hyperlink ref="E630" location="A126281494C" display="A126281494C" xr:uid="{00000000-0004-0000-0000-00006B020000}"/>
    <hyperlink ref="E631" location="A126304822R" display="A126304822R" xr:uid="{00000000-0004-0000-0000-00006C020000}"/>
    <hyperlink ref="E632" location="A126293158R" display="A126293158R" xr:uid="{00000000-0004-0000-0000-00006D020000}"/>
    <hyperlink ref="E633" location="A126281562V" display="A126281562V" xr:uid="{00000000-0004-0000-0000-00006E020000}"/>
    <hyperlink ref="E634" location="A126304890T" display="A126304890T" xr:uid="{00000000-0004-0000-0000-00006F020000}"/>
    <hyperlink ref="E635" location="A126293226F" display="A126293226F" xr:uid="{00000000-0004-0000-0000-000070020000}"/>
    <hyperlink ref="E636" location="A126281514A" display="A126281514A" xr:uid="{00000000-0004-0000-0000-000071020000}"/>
    <hyperlink ref="E637" location="A126304842X" display="A126304842X" xr:uid="{00000000-0004-0000-0000-000072020000}"/>
    <hyperlink ref="E638" location="A126293178X" display="A126293178X" xr:uid="{00000000-0004-0000-0000-000073020000}"/>
    <hyperlink ref="E639" location="A126281610A" display="A126281610A" xr:uid="{00000000-0004-0000-0000-000074020000}"/>
    <hyperlink ref="E640" location="A126304938T" display="A126304938T" xr:uid="{00000000-0004-0000-0000-000075020000}"/>
    <hyperlink ref="E641" location="A126293274X" display="A126293274X" xr:uid="{00000000-0004-0000-0000-000076020000}"/>
    <hyperlink ref="E642" location="A126281614K" display="A126281614K" xr:uid="{00000000-0004-0000-0000-000077020000}"/>
    <hyperlink ref="E643" location="A126304942J" display="A126304942J" xr:uid="{00000000-0004-0000-0000-000078020000}"/>
    <hyperlink ref="E644" location="A126293278J" display="A126293278J" xr:uid="{00000000-0004-0000-0000-000079020000}"/>
    <hyperlink ref="E645" location="A126281530A" display="A126281530A" xr:uid="{00000000-0004-0000-0000-00007A020000}"/>
    <hyperlink ref="E646" location="A126304858T" display="A126304858T" xr:uid="{00000000-0004-0000-0000-00007B020000}"/>
    <hyperlink ref="E647" location="A126293194X" display="A126293194X" xr:uid="{00000000-0004-0000-0000-00007C020000}"/>
    <hyperlink ref="E648" location="A126281498L" display="A126281498L" xr:uid="{00000000-0004-0000-0000-00007D020000}"/>
    <hyperlink ref="E649" location="A126304826X" display="A126304826X" xr:uid="{00000000-0004-0000-0000-00007E020000}"/>
    <hyperlink ref="E650" location="A126293162F" display="A126293162F" xr:uid="{00000000-0004-0000-0000-00007F020000}"/>
    <hyperlink ref="E651" location="A126281682L" display="A126281682L" xr:uid="{00000000-0004-0000-0000-000080020000}"/>
    <hyperlink ref="E652" location="A126305010A" display="A126305010A" xr:uid="{00000000-0004-0000-0000-000081020000}"/>
    <hyperlink ref="E653" location="A126293346X" display="A126293346X" xr:uid="{00000000-0004-0000-0000-000082020000}"/>
    <hyperlink ref="E654" location="A126281566C" display="A126281566C" xr:uid="{00000000-0004-0000-0000-000083020000}"/>
    <hyperlink ref="E655" location="A126304894A" display="A126304894A" xr:uid="{00000000-0004-0000-0000-000084020000}"/>
    <hyperlink ref="E656" location="A126293230W" display="A126293230W" xr:uid="{00000000-0004-0000-0000-000085020000}"/>
    <hyperlink ref="E657" location="A126281638C" display="A126281638C" xr:uid="{00000000-0004-0000-0000-000086020000}"/>
    <hyperlink ref="E658" location="A126304966A" display="A126304966A" xr:uid="{00000000-0004-0000-0000-000087020000}"/>
    <hyperlink ref="E659" location="A126293302W" display="A126293302W" xr:uid="{00000000-0004-0000-0000-000088020000}"/>
    <hyperlink ref="E660" location="A126283630W" display="A126283630W" xr:uid="{00000000-0004-0000-0000-000089020000}"/>
    <hyperlink ref="E661" location="A126306958L" display="A126306958L" xr:uid="{00000000-0004-0000-0000-00008A020000}"/>
    <hyperlink ref="E662" location="A126295294V" display="A126295294V" xr:uid="{00000000-0004-0000-0000-00008B020000}"/>
    <hyperlink ref="E663" location="A126283586X" display="A126283586X" xr:uid="{00000000-0004-0000-0000-00008C020000}"/>
    <hyperlink ref="E664" location="A126306914K" display="A126306914K" xr:uid="{00000000-0004-0000-0000-00008D020000}"/>
    <hyperlink ref="E665" location="A126295250T" display="A126295250T" xr:uid="{00000000-0004-0000-0000-00008E020000}"/>
    <hyperlink ref="E666" location="A126283514L" display="A126283514L" xr:uid="{00000000-0004-0000-0000-00008F020000}"/>
    <hyperlink ref="E667" location="A126306842K" display="A126306842K" xr:uid="{00000000-0004-0000-0000-000090020000}"/>
    <hyperlink ref="E668" location="A126295178K" display="A126295178K" xr:uid="{00000000-0004-0000-0000-000091020000}"/>
    <hyperlink ref="E669" location="A126283590R" display="A126283590R" xr:uid="{00000000-0004-0000-0000-000092020000}"/>
    <hyperlink ref="E670" location="A126306918V" display="A126306918V" xr:uid="{00000000-0004-0000-0000-000093020000}"/>
    <hyperlink ref="E671" location="A126295254A" display="A126295254A" xr:uid="{00000000-0004-0000-0000-000094020000}"/>
    <hyperlink ref="E672" location="A126283594X" display="A126283594X" xr:uid="{00000000-0004-0000-0000-000095020000}"/>
    <hyperlink ref="E673" location="A126306922K" display="A126306922K" xr:uid="{00000000-0004-0000-0000-000096020000}"/>
    <hyperlink ref="E674" location="A126295258K" display="A126295258K" xr:uid="{00000000-0004-0000-0000-000097020000}"/>
    <hyperlink ref="E675" location="A126283518W" display="A126283518W" xr:uid="{00000000-0004-0000-0000-000098020000}"/>
    <hyperlink ref="E676" location="A126306846V" display="A126306846V" xr:uid="{00000000-0004-0000-0000-000099020000}"/>
    <hyperlink ref="E677" location="A126295182A" display="A126295182A" xr:uid="{00000000-0004-0000-0000-00009A020000}"/>
    <hyperlink ref="E678" location="A126283522L" display="A126283522L" xr:uid="{00000000-0004-0000-0000-00009B020000}"/>
    <hyperlink ref="E679" location="A126306850K" display="A126306850K" xr:uid="{00000000-0004-0000-0000-00009C020000}"/>
    <hyperlink ref="E680" location="A126295186K" display="A126295186K" xr:uid="{00000000-0004-0000-0000-00009D020000}"/>
    <hyperlink ref="E681" location="A126283562F" display="A126283562F" xr:uid="{00000000-0004-0000-0000-00009E020000}"/>
    <hyperlink ref="E682" location="A126306890C" display="A126306890C" xr:uid="{00000000-0004-0000-0000-00009F020000}"/>
    <hyperlink ref="E683" location="A126295226T" display="A126295226T" xr:uid="{00000000-0004-0000-0000-0000A0020000}"/>
    <hyperlink ref="E684" location="A126283478R" display="A126283478R" xr:uid="{00000000-0004-0000-0000-0000A1020000}"/>
    <hyperlink ref="E685" location="A126306806A" display="A126306806A" xr:uid="{00000000-0004-0000-0000-0000A2020000}"/>
    <hyperlink ref="E686" location="A126295142J" display="A126295142J" xr:uid="{00000000-0004-0000-0000-0000A3020000}"/>
    <hyperlink ref="E687" location="A126283598J" display="A126283598J" xr:uid="{00000000-0004-0000-0000-0000A4020000}"/>
    <hyperlink ref="E688" location="A126306926V" display="A126306926V" xr:uid="{00000000-0004-0000-0000-0000A5020000}"/>
    <hyperlink ref="E689" location="A126295262A" display="A126295262A" xr:uid="{00000000-0004-0000-0000-0000A6020000}"/>
    <hyperlink ref="E690" location="A126283566R" display="A126283566R" xr:uid="{00000000-0004-0000-0000-0000A7020000}"/>
    <hyperlink ref="E691" location="A126306894L" display="A126306894L" xr:uid="{00000000-0004-0000-0000-0000A8020000}"/>
    <hyperlink ref="E692" location="A126295230J" display="A126295230J" xr:uid="{00000000-0004-0000-0000-0000A9020000}"/>
    <hyperlink ref="E693" location="A126283610L" display="A126283610L" xr:uid="{00000000-0004-0000-0000-0000AA020000}"/>
    <hyperlink ref="E694" location="A126306938C" display="A126306938C" xr:uid="{00000000-0004-0000-0000-0000AB020000}"/>
    <hyperlink ref="E695" location="A126295274K" display="A126295274K" xr:uid="{00000000-0004-0000-0000-0000AC020000}"/>
    <hyperlink ref="E696" location="A126283482F" display="A126283482F" xr:uid="{00000000-0004-0000-0000-0000AD020000}"/>
    <hyperlink ref="E697" location="A126306810T" display="A126306810T" xr:uid="{00000000-0004-0000-0000-0000AE020000}"/>
    <hyperlink ref="E698" location="A126295146T" display="A126295146T" xr:uid="{00000000-0004-0000-0000-0000AF020000}"/>
    <hyperlink ref="E699" location="A126283418L" display="A126283418L" xr:uid="{00000000-0004-0000-0000-0000B0020000}"/>
    <hyperlink ref="E700" location="A126306746K" display="A126306746K" xr:uid="{00000000-0004-0000-0000-0000B1020000}"/>
    <hyperlink ref="E701" location="A126295082T" display="A126295082T" xr:uid="{00000000-0004-0000-0000-0000B2020000}"/>
    <hyperlink ref="E702" location="A126283446W" display="A126283446W" xr:uid="{00000000-0004-0000-0000-0000B3020000}"/>
    <hyperlink ref="E703" location="A126306774V" display="A126306774V" xr:uid="{00000000-0004-0000-0000-0000B4020000}"/>
    <hyperlink ref="E704" location="A126295110R" display="A126295110R" xr:uid="{00000000-0004-0000-0000-0000B5020000}"/>
    <hyperlink ref="E705" location="A126283526W" display="A126283526W" xr:uid="{00000000-0004-0000-0000-0000B6020000}"/>
    <hyperlink ref="E706" location="A126306854V" display="A126306854V" xr:uid="{00000000-0004-0000-0000-0000B7020000}"/>
    <hyperlink ref="E707" location="A126295190A" display="A126295190A" xr:uid="{00000000-0004-0000-0000-0000B8020000}"/>
    <hyperlink ref="E708" location="A126283450L" display="A126283450L" xr:uid="{00000000-0004-0000-0000-0000B9020000}"/>
    <hyperlink ref="E709" location="A126306778C" display="A126306778C" xr:uid="{00000000-0004-0000-0000-0000BA020000}"/>
    <hyperlink ref="E710" location="A126295114X" display="A126295114X" xr:uid="{00000000-0004-0000-0000-0000BB020000}"/>
    <hyperlink ref="E711" location="A126283530L" display="A126283530L" xr:uid="{00000000-0004-0000-0000-0000BC020000}"/>
    <hyperlink ref="E712" location="A126306858C" display="A126306858C" xr:uid="{00000000-0004-0000-0000-0000BD020000}"/>
    <hyperlink ref="E713" location="A126295194K" display="A126295194K" xr:uid="{00000000-0004-0000-0000-0000BE020000}"/>
    <hyperlink ref="E714" location="A126283534W" display="A126283534W" xr:uid="{00000000-0004-0000-0000-0000BF020000}"/>
    <hyperlink ref="E715" location="A126306862V" display="A126306862V" xr:uid="{00000000-0004-0000-0000-0000C0020000}"/>
    <hyperlink ref="E716" location="A126295198V" display="A126295198V" xr:uid="{00000000-0004-0000-0000-0000C1020000}"/>
    <hyperlink ref="E717" location="A126283614W" display="A126283614W" xr:uid="{00000000-0004-0000-0000-0000C2020000}"/>
    <hyperlink ref="E718" location="A126306942V" display="A126306942V" xr:uid="{00000000-0004-0000-0000-0000C3020000}"/>
    <hyperlink ref="E719" location="A126295278V" display="A126295278V" xr:uid="{00000000-0004-0000-0000-0000C4020000}"/>
    <hyperlink ref="E720" location="A126283422C" display="A126283422C" xr:uid="{00000000-0004-0000-0000-0000C5020000}"/>
    <hyperlink ref="E721" location="A126306750A" display="A126306750A" xr:uid="{00000000-0004-0000-0000-0000C6020000}"/>
    <hyperlink ref="E722" location="A126295086A" display="A126295086A" xr:uid="{00000000-0004-0000-0000-0000C7020000}"/>
    <hyperlink ref="E723" location="A126283602L" display="A126283602L" xr:uid="{00000000-0004-0000-0000-0000C8020000}"/>
    <hyperlink ref="E724" location="A126306930K" display="A126306930K" xr:uid="{00000000-0004-0000-0000-0000C9020000}"/>
    <hyperlink ref="E725" location="A126295266K" display="A126295266K" xr:uid="{00000000-0004-0000-0000-0000CA020000}"/>
    <hyperlink ref="E726" location="A126283606W" display="A126283606W" xr:uid="{00000000-0004-0000-0000-0000CB020000}"/>
    <hyperlink ref="E727" location="A126306934V" display="A126306934V" xr:uid="{00000000-0004-0000-0000-0000CC020000}"/>
    <hyperlink ref="E728" location="A126295270A" display="A126295270A" xr:uid="{00000000-0004-0000-0000-0000CD020000}"/>
    <hyperlink ref="E729" location="A126283426L" display="A126283426L" xr:uid="{00000000-0004-0000-0000-0000CE020000}"/>
    <hyperlink ref="E730" location="A126306754K" display="A126306754K" xr:uid="{00000000-0004-0000-0000-0000CF020000}"/>
    <hyperlink ref="E731" location="A126295090T" display="A126295090T" xr:uid="{00000000-0004-0000-0000-0000D0020000}"/>
    <hyperlink ref="E732" location="A126283486R" display="A126283486R" xr:uid="{00000000-0004-0000-0000-0000D1020000}"/>
    <hyperlink ref="E733" location="A126306814A" display="A126306814A" xr:uid="{00000000-0004-0000-0000-0000D2020000}"/>
    <hyperlink ref="E734" location="A126295150J" display="A126295150J" xr:uid="{00000000-0004-0000-0000-0000D3020000}"/>
    <hyperlink ref="E735" location="A126283538F" display="A126283538F" xr:uid="{00000000-0004-0000-0000-0000D4020000}"/>
    <hyperlink ref="E736" location="A126306866C" display="A126306866C" xr:uid="{00000000-0004-0000-0000-0000D5020000}"/>
    <hyperlink ref="E737" location="A126295202X" display="A126295202X" xr:uid="{00000000-0004-0000-0000-0000D6020000}"/>
    <hyperlink ref="E738" location="A126283618F" display="A126283618F" xr:uid="{00000000-0004-0000-0000-0000D7020000}"/>
    <hyperlink ref="E739" location="A126306946C" display="A126306946C" xr:uid="{00000000-0004-0000-0000-0000D8020000}"/>
    <hyperlink ref="E740" location="A126295282K" display="A126295282K" xr:uid="{00000000-0004-0000-0000-0000D9020000}"/>
    <hyperlink ref="E741" location="A126283430C" display="A126283430C" xr:uid="{00000000-0004-0000-0000-0000DA020000}"/>
    <hyperlink ref="E742" location="A126306758V" display="A126306758V" xr:uid="{00000000-0004-0000-0000-0000DB020000}"/>
    <hyperlink ref="E743" location="A126295094A" display="A126295094A" xr:uid="{00000000-0004-0000-0000-0000DC020000}"/>
    <hyperlink ref="E744" location="A126283570F" display="A126283570F" xr:uid="{00000000-0004-0000-0000-0000DD020000}"/>
    <hyperlink ref="E745" location="A126306898W" display="A126306898W" xr:uid="{00000000-0004-0000-0000-0000DE020000}"/>
    <hyperlink ref="E746" location="A126295234T" display="A126295234T" xr:uid="{00000000-0004-0000-0000-0000DF020000}"/>
    <hyperlink ref="E747" location="A126283574R" display="A126283574R" xr:uid="{00000000-0004-0000-0000-0000E0020000}"/>
    <hyperlink ref="E748" location="A126306902A" display="A126306902A" xr:uid="{00000000-0004-0000-0000-0000E1020000}"/>
    <hyperlink ref="E749" location="A126295238A" display="A126295238A" xr:uid="{00000000-0004-0000-0000-0000E2020000}"/>
    <hyperlink ref="E750" location="A126283462W" display="A126283462W" xr:uid="{00000000-0004-0000-0000-0000E3020000}"/>
    <hyperlink ref="E751" location="A126306790V" display="A126306790V" xr:uid="{00000000-0004-0000-0000-0000E4020000}"/>
    <hyperlink ref="E752" location="A126295126J" display="A126295126J" xr:uid="{00000000-0004-0000-0000-0000E5020000}"/>
    <hyperlink ref="E753" location="A126283434L" display="A126283434L" xr:uid="{00000000-0004-0000-0000-0000E6020000}"/>
    <hyperlink ref="E754" location="A126306762K" display="A126306762K" xr:uid="{00000000-0004-0000-0000-0000E7020000}"/>
    <hyperlink ref="E755" location="A126295098K" display="A126295098K" xr:uid="{00000000-0004-0000-0000-0000E8020000}"/>
    <hyperlink ref="E756" location="A126283490F" display="A126283490F" xr:uid="{00000000-0004-0000-0000-0000E9020000}"/>
    <hyperlink ref="E757" location="A126306818K" display="A126306818K" xr:uid="{00000000-0004-0000-0000-0000EA020000}"/>
    <hyperlink ref="E758" location="A126295154T" display="A126295154T" xr:uid="{00000000-0004-0000-0000-0000EB020000}"/>
    <hyperlink ref="E759" location="A126283454W" display="A126283454W" xr:uid="{00000000-0004-0000-0000-0000EC020000}"/>
    <hyperlink ref="E760" location="A126306782V" display="A126306782V" xr:uid="{00000000-0004-0000-0000-0000ED020000}"/>
    <hyperlink ref="E761" location="A126295118J" display="A126295118J" xr:uid="{00000000-0004-0000-0000-0000EE020000}"/>
    <hyperlink ref="E762" location="A126283494R" display="A126283494R" xr:uid="{00000000-0004-0000-0000-0000EF020000}"/>
    <hyperlink ref="E763" location="A126306822A" display="A126306822A" xr:uid="{00000000-0004-0000-0000-0000F0020000}"/>
    <hyperlink ref="E764" location="A126295158A" display="A126295158A" xr:uid="{00000000-0004-0000-0000-0000F1020000}"/>
    <hyperlink ref="E765" location="A126283466F" display="A126283466F" xr:uid="{00000000-0004-0000-0000-0000F2020000}"/>
    <hyperlink ref="E766" location="A126306794C" display="A126306794C" xr:uid="{00000000-0004-0000-0000-0000F3020000}"/>
    <hyperlink ref="E767" location="A126295130X" display="A126295130X" xr:uid="{00000000-0004-0000-0000-0000F4020000}"/>
    <hyperlink ref="E768" location="A126283498X" display="A126283498X" xr:uid="{00000000-0004-0000-0000-0000F5020000}"/>
    <hyperlink ref="E769" location="A126306826K" display="A126306826K" xr:uid="{00000000-0004-0000-0000-0000F6020000}"/>
    <hyperlink ref="E770" location="A126295162T" display="A126295162T" xr:uid="{00000000-0004-0000-0000-0000F7020000}"/>
    <hyperlink ref="E771" location="A126283542W" display="A126283542W" xr:uid="{00000000-0004-0000-0000-0000F8020000}"/>
    <hyperlink ref="E772" location="A126306870V" display="A126306870V" xr:uid="{00000000-0004-0000-0000-0000F9020000}"/>
    <hyperlink ref="E773" location="A126295206J" display="A126295206J" xr:uid="{00000000-0004-0000-0000-0000FA020000}"/>
    <hyperlink ref="E774" location="A126283502C" display="A126283502C" xr:uid="{00000000-0004-0000-0000-0000FB020000}"/>
    <hyperlink ref="E775" location="A126306830A" display="A126306830A" xr:uid="{00000000-0004-0000-0000-0000FC020000}"/>
    <hyperlink ref="E776" location="A126295166A" display="A126295166A" xr:uid="{00000000-0004-0000-0000-0000FD020000}"/>
    <hyperlink ref="E777" location="A126283470W" display="A126283470W" xr:uid="{00000000-0004-0000-0000-0000FE020000}"/>
    <hyperlink ref="E778" location="A126306798L" display="A126306798L" xr:uid="{00000000-0004-0000-0000-0000FF020000}"/>
    <hyperlink ref="E779" location="A126295134J" display="A126295134J" xr:uid="{00000000-0004-0000-0000-000000030000}"/>
    <hyperlink ref="E780" location="A126283578X" display="A126283578X" xr:uid="{00000000-0004-0000-0000-000001030000}"/>
    <hyperlink ref="E781" location="A126306906K" display="A126306906K" xr:uid="{00000000-0004-0000-0000-000002030000}"/>
    <hyperlink ref="E782" location="A126295242T" display="A126295242T" xr:uid="{00000000-0004-0000-0000-000003030000}"/>
    <hyperlink ref="E783" location="A126283546F" display="A126283546F" xr:uid="{00000000-0004-0000-0000-000004030000}"/>
    <hyperlink ref="E784" location="A126306874C" display="A126306874C" xr:uid="{00000000-0004-0000-0000-000005030000}"/>
    <hyperlink ref="E785" location="A126295210X" display="A126295210X" xr:uid="{00000000-0004-0000-0000-000006030000}"/>
    <hyperlink ref="E786" location="A126283550W" display="A126283550W" xr:uid="{00000000-0004-0000-0000-000007030000}"/>
    <hyperlink ref="E787" location="A126306878L" display="A126306878L" xr:uid="{00000000-0004-0000-0000-000008030000}"/>
    <hyperlink ref="E788" location="A126295214J" display="A126295214J" xr:uid="{00000000-0004-0000-0000-000009030000}"/>
    <hyperlink ref="E789" location="A126283622W" display="A126283622W" xr:uid="{00000000-0004-0000-0000-00000A030000}"/>
    <hyperlink ref="E790" location="A126306950V" display="A126306950V" xr:uid="{00000000-0004-0000-0000-00000B030000}"/>
    <hyperlink ref="E791" location="A126295286V" display="A126295286V" xr:uid="{00000000-0004-0000-0000-00000C030000}"/>
    <hyperlink ref="E792" location="A126283438W" display="A126283438W" xr:uid="{00000000-0004-0000-0000-00000D030000}"/>
    <hyperlink ref="E793" location="A126306766V" display="A126306766V" xr:uid="{00000000-0004-0000-0000-00000E030000}"/>
    <hyperlink ref="E794" location="A126295102R" display="A126295102R" xr:uid="{00000000-0004-0000-0000-00000F030000}"/>
    <hyperlink ref="E795" location="A126283506L" display="A126283506L" xr:uid="{00000000-0004-0000-0000-000010030000}"/>
    <hyperlink ref="E796" location="A126306834K" display="A126306834K" xr:uid="{00000000-0004-0000-0000-000011030000}"/>
    <hyperlink ref="E797" location="A126295170T" display="A126295170T" xr:uid="{00000000-0004-0000-0000-000012030000}"/>
    <hyperlink ref="E798" location="A126283458F" display="A126283458F" xr:uid="{00000000-0004-0000-0000-000013030000}"/>
    <hyperlink ref="E799" location="A126306786C" display="A126306786C" xr:uid="{00000000-0004-0000-0000-000014030000}"/>
    <hyperlink ref="E800" location="A126295122X" display="A126295122X" xr:uid="{00000000-0004-0000-0000-000015030000}"/>
    <hyperlink ref="E801" location="A126283554F" display="A126283554F" xr:uid="{00000000-0004-0000-0000-000016030000}"/>
    <hyperlink ref="E802" location="A126306882C" display="A126306882C" xr:uid="{00000000-0004-0000-0000-000017030000}"/>
    <hyperlink ref="E803" location="A126295218T" display="A126295218T" xr:uid="{00000000-0004-0000-0000-000018030000}"/>
    <hyperlink ref="E804" location="A126283558R" display="A126283558R" xr:uid="{00000000-0004-0000-0000-000019030000}"/>
    <hyperlink ref="E805" location="A126306886L" display="A126306886L" xr:uid="{00000000-0004-0000-0000-00001A030000}"/>
    <hyperlink ref="E806" location="A126295222J" display="A126295222J" xr:uid="{00000000-0004-0000-0000-00001B030000}"/>
    <hyperlink ref="E807" location="A126283474F" display="A126283474F" xr:uid="{00000000-0004-0000-0000-00001C030000}"/>
    <hyperlink ref="E808" location="A126306802T" display="A126306802T" xr:uid="{00000000-0004-0000-0000-00001D030000}"/>
    <hyperlink ref="E809" location="A126295138T" display="A126295138T" xr:uid="{00000000-0004-0000-0000-00001E030000}"/>
    <hyperlink ref="E810" location="A126283442L" display="A126283442L" xr:uid="{00000000-0004-0000-0000-00001F030000}"/>
    <hyperlink ref="E811" location="A126306770K" display="A126306770K" xr:uid="{00000000-0004-0000-0000-000020030000}"/>
    <hyperlink ref="E812" location="A126295106X" display="A126295106X" xr:uid="{00000000-0004-0000-0000-000021030000}"/>
    <hyperlink ref="E813" location="A126283626F" display="A126283626F" xr:uid="{00000000-0004-0000-0000-000022030000}"/>
    <hyperlink ref="E814" location="A126306954C" display="A126306954C" xr:uid="{00000000-0004-0000-0000-000023030000}"/>
    <hyperlink ref="E815" location="A126295290K" display="A126295290K" xr:uid="{00000000-0004-0000-0000-000024030000}"/>
    <hyperlink ref="E816" location="A126283510C" display="A126283510C" xr:uid="{00000000-0004-0000-0000-000025030000}"/>
    <hyperlink ref="E817" location="A126306838V" display="A126306838V" xr:uid="{00000000-0004-0000-0000-000026030000}"/>
    <hyperlink ref="E818" location="A126295174A" display="A126295174A" xr:uid="{00000000-0004-0000-0000-000027030000}"/>
    <hyperlink ref="E819" location="A126283582R" display="A126283582R" xr:uid="{00000000-0004-0000-0000-000028030000}"/>
    <hyperlink ref="E820" location="A126306910A" display="A126306910A" xr:uid="{00000000-0004-0000-0000-000029030000}"/>
    <hyperlink ref="E821" location="A126295246A" display="A126295246A" xr:uid="{00000000-0004-0000-0000-00002A030000}"/>
    <hyperlink ref="E822" location="A126277798L" display="A126277798L" xr:uid="{00000000-0004-0000-0000-00002B030000}"/>
    <hyperlink ref="E823" location="A126301126F" display="A126301126F" xr:uid="{00000000-0004-0000-0000-00002C030000}"/>
    <hyperlink ref="E824" location="A126289462F" display="A126289462F" xr:uid="{00000000-0004-0000-0000-00002D030000}"/>
    <hyperlink ref="E825" location="A126277754K" display="A126277754K" xr:uid="{00000000-0004-0000-0000-00002E030000}"/>
    <hyperlink ref="E826" location="A126301082R" display="A126301082R" xr:uid="{00000000-0004-0000-0000-00002F030000}"/>
    <hyperlink ref="E827" location="A126289418W" display="A126289418W" xr:uid="{00000000-0004-0000-0000-000030030000}"/>
    <hyperlink ref="E828" location="A126277682K" display="A126277682K" xr:uid="{00000000-0004-0000-0000-000031030000}"/>
    <hyperlink ref="E829" location="A126301010C" display="A126301010C" xr:uid="{00000000-0004-0000-0000-000032030000}"/>
    <hyperlink ref="E830" location="A126289346W" display="A126289346W" xr:uid="{00000000-0004-0000-0000-000033030000}"/>
    <hyperlink ref="E831" location="A126277758V" display="A126277758V" xr:uid="{00000000-0004-0000-0000-000034030000}"/>
    <hyperlink ref="E832" location="A126301086X" display="A126301086X" xr:uid="{00000000-0004-0000-0000-000035030000}"/>
    <hyperlink ref="E833" location="A126289422L" display="A126289422L" xr:uid="{00000000-0004-0000-0000-000036030000}"/>
    <hyperlink ref="E834" location="A126277762K" display="A126277762K" xr:uid="{00000000-0004-0000-0000-000037030000}"/>
    <hyperlink ref="E835" location="A126301090R" display="A126301090R" xr:uid="{00000000-0004-0000-0000-000038030000}"/>
    <hyperlink ref="E836" location="A126289426W" display="A126289426W" xr:uid="{00000000-0004-0000-0000-000039030000}"/>
    <hyperlink ref="E837" location="A126277686V" display="A126277686V" xr:uid="{00000000-0004-0000-0000-00003A030000}"/>
    <hyperlink ref="E838" location="A126301014L" display="A126301014L" xr:uid="{00000000-0004-0000-0000-00003B030000}"/>
    <hyperlink ref="E839" location="A126289350L" display="A126289350L" xr:uid="{00000000-0004-0000-0000-00003C030000}"/>
    <hyperlink ref="E840" location="A126277690K" display="A126277690K" xr:uid="{00000000-0004-0000-0000-00003D030000}"/>
    <hyperlink ref="E841" location="A126301018W" display="A126301018W" xr:uid="{00000000-0004-0000-0000-00003E030000}"/>
    <hyperlink ref="E842" location="A126289354W" display="A126289354W" xr:uid="{00000000-0004-0000-0000-00003F030000}"/>
    <hyperlink ref="E843" location="A126277730T" display="A126277730T" xr:uid="{00000000-0004-0000-0000-000040030000}"/>
    <hyperlink ref="E844" location="A126301058R" display="A126301058R" xr:uid="{00000000-0004-0000-0000-000041030000}"/>
    <hyperlink ref="E845" location="A126289394R" display="A126289394R" xr:uid="{00000000-0004-0000-0000-000042030000}"/>
    <hyperlink ref="E846" location="A126277646A" display="A126277646A" xr:uid="{00000000-0004-0000-0000-000043030000}"/>
    <hyperlink ref="E847" location="A126300974C" display="A126300974C" xr:uid="{00000000-0004-0000-0000-000044030000}"/>
    <hyperlink ref="E848" location="A126289310V" display="A126289310V" xr:uid="{00000000-0004-0000-0000-000045030000}"/>
    <hyperlink ref="E849" location="A126277766V" display="A126277766V" xr:uid="{00000000-0004-0000-0000-000046030000}"/>
    <hyperlink ref="E850" location="A126301094X" display="A126301094X" xr:uid="{00000000-0004-0000-0000-000047030000}"/>
    <hyperlink ref="E851" location="A126289430L" display="A126289430L" xr:uid="{00000000-0004-0000-0000-000048030000}"/>
    <hyperlink ref="E852" location="A126277734A" display="A126277734A" xr:uid="{00000000-0004-0000-0000-000049030000}"/>
    <hyperlink ref="E853" location="A126301062F" display="A126301062F" xr:uid="{00000000-0004-0000-0000-00004A030000}"/>
    <hyperlink ref="E854" location="A126289398X" display="A126289398X" xr:uid="{00000000-0004-0000-0000-00004B030000}"/>
    <hyperlink ref="E855" location="A126277778C" display="A126277778C" xr:uid="{00000000-0004-0000-0000-00004C030000}"/>
    <hyperlink ref="E856" location="A126301106W" display="A126301106W" xr:uid="{00000000-0004-0000-0000-00004D030000}"/>
    <hyperlink ref="E857" location="A126289442W" display="A126289442W" xr:uid="{00000000-0004-0000-0000-00004E030000}"/>
    <hyperlink ref="E858" location="A126277650T" display="A126277650T" xr:uid="{00000000-0004-0000-0000-00004F030000}"/>
    <hyperlink ref="E859" location="A126300978L" display="A126300978L" xr:uid="{00000000-0004-0000-0000-000050030000}"/>
    <hyperlink ref="E860" location="A126289314C" display="A126289314C" xr:uid="{00000000-0004-0000-0000-000051030000}"/>
    <hyperlink ref="E861" location="A126277586K" display="A126277586K" xr:uid="{00000000-0004-0000-0000-000052030000}"/>
    <hyperlink ref="E862" location="A126300914A" display="A126300914A" xr:uid="{00000000-0004-0000-0000-000053030000}"/>
    <hyperlink ref="E863" location="A126289250C" display="A126289250C" xr:uid="{00000000-0004-0000-0000-000054030000}"/>
    <hyperlink ref="E864" location="A126277614J" display="A126277614J" xr:uid="{00000000-0004-0000-0000-000055030000}"/>
    <hyperlink ref="E865" location="A126300942K" display="A126300942K" xr:uid="{00000000-0004-0000-0000-000056030000}"/>
    <hyperlink ref="E866" location="A126289278F" display="A126289278F" xr:uid="{00000000-0004-0000-0000-000057030000}"/>
    <hyperlink ref="E867" location="A126277694V" display="A126277694V" xr:uid="{00000000-0004-0000-0000-000058030000}"/>
    <hyperlink ref="E868" location="A126301022L" display="A126301022L" xr:uid="{00000000-0004-0000-0000-000059030000}"/>
    <hyperlink ref="E869" location="A126289358F" display="A126289358F" xr:uid="{00000000-0004-0000-0000-00005A030000}"/>
    <hyperlink ref="E870" location="A126277618T" display="A126277618T" xr:uid="{00000000-0004-0000-0000-00005B030000}"/>
    <hyperlink ref="E871" location="A126300946V" display="A126300946V" xr:uid="{00000000-0004-0000-0000-00005C030000}"/>
    <hyperlink ref="E872" location="A126289282W" display="A126289282W" xr:uid="{00000000-0004-0000-0000-00005D030000}"/>
    <hyperlink ref="E873" location="A126277698C" display="A126277698C" xr:uid="{00000000-0004-0000-0000-00005E030000}"/>
    <hyperlink ref="E874" location="A126301026W" display="A126301026W" xr:uid="{00000000-0004-0000-0000-00005F030000}"/>
    <hyperlink ref="E875" location="A126289362W" display="A126289362W" xr:uid="{00000000-0004-0000-0000-000060030000}"/>
    <hyperlink ref="E876" location="A126277702J" display="A126277702J" xr:uid="{00000000-0004-0000-0000-000061030000}"/>
    <hyperlink ref="E877" location="A126301030L" display="A126301030L" xr:uid="{00000000-0004-0000-0000-000062030000}"/>
    <hyperlink ref="E878" location="A126289366F" display="A126289366F" xr:uid="{00000000-0004-0000-0000-000063030000}"/>
    <hyperlink ref="E879" location="A126277782V" display="A126277782V" xr:uid="{00000000-0004-0000-0000-000064030000}"/>
    <hyperlink ref="E880" location="A126301110L" display="A126301110L" xr:uid="{00000000-0004-0000-0000-000065030000}"/>
    <hyperlink ref="E881" location="A126289446F" display="A126289446F" xr:uid="{00000000-0004-0000-0000-000066030000}"/>
    <hyperlink ref="E882" location="A126277590A" display="A126277590A" xr:uid="{00000000-0004-0000-0000-000067030000}"/>
    <hyperlink ref="E883" location="A126300918K" display="A126300918K" xr:uid="{00000000-0004-0000-0000-000068030000}"/>
    <hyperlink ref="E884" location="A126289254L" display="A126289254L" xr:uid="{00000000-0004-0000-0000-000069030000}"/>
    <hyperlink ref="E885" location="A126277770K" display="A126277770K" xr:uid="{00000000-0004-0000-0000-00006A030000}"/>
    <hyperlink ref="E886" location="A126301098J" display="A126301098J" xr:uid="{00000000-0004-0000-0000-00006B030000}"/>
    <hyperlink ref="E887" location="A126289434W" display="A126289434W" xr:uid="{00000000-0004-0000-0000-00006C030000}"/>
    <hyperlink ref="E888" location="A126277774V" display="A126277774V" xr:uid="{00000000-0004-0000-0000-00006D030000}"/>
    <hyperlink ref="E889" location="A126301102L" display="A126301102L" xr:uid="{00000000-0004-0000-0000-00006E030000}"/>
    <hyperlink ref="E890" location="A126289438F" display="A126289438F" xr:uid="{00000000-0004-0000-0000-00006F030000}"/>
    <hyperlink ref="E891" location="A126277594K" display="A126277594K" xr:uid="{00000000-0004-0000-0000-000070030000}"/>
    <hyperlink ref="E892" location="A126300922A" display="A126300922A" xr:uid="{00000000-0004-0000-0000-000071030000}"/>
    <hyperlink ref="E893" location="A126289258W" display="A126289258W" xr:uid="{00000000-0004-0000-0000-000072030000}"/>
    <hyperlink ref="E894" location="A126277654A" display="A126277654A" xr:uid="{00000000-0004-0000-0000-000073030000}"/>
    <hyperlink ref="E895" location="A126300982C" display="A126300982C" xr:uid="{00000000-0004-0000-0000-000074030000}"/>
    <hyperlink ref="E896" location="A126289318L" display="A126289318L" xr:uid="{00000000-0004-0000-0000-000075030000}"/>
    <hyperlink ref="E897" location="A126277706T" display="A126277706T" xr:uid="{00000000-0004-0000-0000-000076030000}"/>
    <hyperlink ref="E898" location="A126301034W" display="A126301034W" xr:uid="{00000000-0004-0000-0000-000077030000}"/>
    <hyperlink ref="E899" location="A126289370W" display="A126289370W" xr:uid="{00000000-0004-0000-0000-000078030000}"/>
    <hyperlink ref="E900" location="A126277786C" display="A126277786C" xr:uid="{00000000-0004-0000-0000-000079030000}"/>
    <hyperlink ref="E901" location="A126301114W" display="A126301114W" xr:uid="{00000000-0004-0000-0000-00007A030000}"/>
    <hyperlink ref="E902" location="A126289450W" display="A126289450W" xr:uid="{00000000-0004-0000-0000-00007B030000}"/>
    <hyperlink ref="E903" location="A126277598V" display="A126277598V" xr:uid="{00000000-0004-0000-0000-00007C030000}"/>
    <hyperlink ref="E904" location="A126300926K" display="A126300926K" xr:uid="{00000000-0004-0000-0000-00007D030000}"/>
    <hyperlink ref="E905" location="A126289262L" display="A126289262L" xr:uid="{00000000-0004-0000-0000-00007E030000}"/>
    <hyperlink ref="E906" location="A126277738K" display="A126277738K" xr:uid="{00000000-0004-0000-0000-00007F030000}"/>
    <hyperlink ref="E907" location="A126301066R" display="A126301066R" xr:uid="{00000000-0004-0000-0000-000080030000}"/>
    <hyperlink ref="E908" location="A126289402C" display="A126289402C" xr:uid="{00000000-0004-0000-0000-000081030000}"/>
    <hyperlink ref="E909" location="A126277742A" display="A126277742A" xr:uid="{00000000-0004-0000-0000-000082030000}"/>
    <hyperlink ref="E910" location="A126301070F" display="A126301070F" xr:uid="{00000000-0004-0000-0000-000083030000}"/>
    <hyperlink ref="E911" location="A126289406L" display="A126289406L" xr:uid="{00000000-0004-0000-0000-000084030000}"/>
    <hyperlink ref="E912" location="A126277630J" display="A126277630J" xr:uid="{00000000-0004-0000-0000-000085030000}"/>
    <hyperlink ref="E913" location="A126300958C" display="A126300958C" xr:uid="{00000000-0004-0000-0000-000086030000}"/>
    <hyperlink ref="E914" location="A126289294F" display="A126289294F" xr:uid="{00000000-0004-0000-0000-000087030000}"/>
    <hyperlink ref="E915" location="A126277602X" display="A126277602X" xr:uid="{00000000-0004-0000-0000-000088030000}"/>
    <hyperlink ref="E916" location="A126300930A" display="A126300930A" xr:uid="{00000000-0004-0000-0000-000089030000}"/>
    <hyperlink ref="E917" location="A126289266W" display="A126289266W" xr:uid="{00000000-0004-0000-0000-00008A030000}"/>
    <hyperlink ref="E918" location="A126277658K" display="A126277658K" xr:uid="{00000000-0004-0000-0000-00008B030000}"/>
    <hyperlink ref="E919" location="A126300986L" display="A126300986L" xr:uid="{00000000-0004-0000-0000-00008C030000}"/>
    <hyperlink ref="E920" location="A126289322C" display="A126289322C" xr:uid="{00000000-0004-0000-0000-00008D030000}"/>
    <hyperlink ref="E921" location="A126277622J" display="A126277622J" xr:uid="{00000000-0004-0000-0000-00008E030000}"/>
    <hyperlink ref="E922" location="A126300950K" display="A126300950K" xr:uid="{00000000-0004-0000-0000-00008F030000}"/>
    <hyperlink ref="E923" location="A126289286F" display="A126289286F" xr:uid="{00000000-0004-0000-0000-000090030000}"/>
    <hyperlink ref="E924" location="A126277662A" display="A126277662A" xr:uid="{00000000-0004-0000-0000-000091030000}"/>
    <hyperlink ref="E925" location="A126300990C" display="A126300990C" xr:uid="{00000000-0004-0000-0000-000092030000}"/>
    <hyperlink ref="E926" location="A126289326L" display="A126289326L" xr:uid="{00000000-0004-0000-0000-000093030000}"/>
    <hyperlink ref="E927" location="A126277634T" display="A126277634T" xr:uid="{00000000-0004-0000-0000-000094030000}"/>
    <hyperlink ref="E928" location="A126300962V" display="A126300962V" xr:uid="{00000000-0004-0000-0000-000095030000}"/>
    <hyperlink ref="E929" location="A126289298R" display="A126289298R" xr:uid="{00000000-0004-0000-0000-000096030000}"/>
    <hyperlink ref="E930" location="A126277666K" display="A126277666K" xr:uid="{00000000-0004-0000-0000-000097030000}"/>
    <hyperlink ref="E931" location="A126300994L" display="A126300994L" xr:uid="{00000000-0004-0000-0000-000098030000}"/>
    <hyperlink ref="E932" location="A126289330C" display="A126289330C" xr:uid="{00000000-0004-0000-0000-000099030000}"/>
    <hyperlink ref="E933" location="A126277710J" display="A126277710J" xr:uid="{00000000-0004-0000-0000-00009A030000}"/>
    <hyperlink ref="E934" location="A126301038F" display="A126301038F" xr:uid="{00000000-0004-0000-0000-00009B030000}"/>
    <hyperlink ref="E935" location="A126289374F" display="A126289374F" xr:uid="{00000000-0004-0000-0000-00009C030000}"/>
    <hyperlink ref="E936" location="A126277670A" display="A126277670A" xr:uid="{00000000-0004-0000-0000-00009D030000}"/>
    <hyperlink ref="E937" location="A126300998W" display="A126300998W" xr:uid="{00000000-0004-0000-0000-00009E030000}"/>
    <hyperlink ref="E938" location="A126289334L" display="A126289334L" xr:uid="{00000000-0004-0000-0000-00009F030000}"/>
    <hyperlink ref="E939" location="A126277638A" display="A126277638A" xr:uid="{00000000-0004-0000-0000-0000A0030000}"/>
    <hyperlink ref="E940" location="A126300966C" display="A126300966C" xr:uid="{00000000-0004-0000-0000-0000A1030000}"/>
    <hyperlink ref="E941" location="A126289302V" display="A126289302V" xr:uid="{00000000-0004-0000-0000-0000A2030000}"/>
    <hyperlink ref="E942" location="A126277746K" display="A126277746K" xr:uid="{00000000-0004-0000-0000-0000A3030000}"/>
    <hyperlink ref="E943" location="A126301074R" display="A126301074R" xr:uid="{00000000-0004-0000-0000-0000A4030000}"/>
    <hyperlink ref="E944" location="A126289410C" display="A126289410C" xr:uid="{00000000-0004-0000-0000-0000A5030000}"/>
    <hyperlink ref="E945" location="A126277714T" display="A126277714T" xr:uid="{00000000-0004-0000-0000-0000A6030000}"/>
    <hyperlink ref="E946" location="A126301042W" display="A126301042W" xr:uid="{00000000-0004-0000-0000-0000A7030000}"/>
    <hyperlink ref="E947" location="A126289378R" display="A126289378R" xr:uid="{00000000-0004-0000-0000-0000A8030000}"/>
    <hyperlink ref="E948" location="A126277718A" display="A126277718A" xr:uid="{00000000-0004-0000-0000-0000A9030000}"/>
    <hyperlink ref="E949" location="A126301046F" display="A126301046F" xr:uid="{00000000-0004-0000-0000-0000AA030000}"/>
    <hyperlink ref="E950" location="A126289382F" display="A126289382F" xr:uid="{00000000-0004-0000-0000-0000AB030000}"/>
    <hyperlink ref="E951" location="A126277790V" display="A126277790V" xr:uid="{00000000-0004-0000-0000-0000AC030000}"/>
    <hyperlink ref="E952" location="A126301118F" display="A126301118F" xr:uid="{00000000-0004-0000-0000-0000AD030000}"/>
    <hyperlink ref="E953" location="A126289454F" display="A126289454F" xr:uid="{00000000-0004-0000-0000-0000AE030000}"/>
    <hyperlink ref="E954" location="A126277606J" display="A126277606J" xr:uid="{00000000-0004-0000-0000-0000AF030000}"/>
    <hyperlink ref="E955" location="A126300934K" display="A126300934K" xr:uid="{00000000-0004-0000-0000-0000B0030000}"/>
    <hyperlink ref="E956" location="A126289270L" display="A126289270L" xr:uid="{00000000-0004-0000-0000-0000B1030000}"/>
    <hyperlink ref="E957" location="A126277674K" display="A126277674K" xr:uid="{00000000-0004-0000-0000-0000B2030000}"/>
    <hyperlink ref="E958" location="A126301002C" display="A126301002C" xr:uid="{00000000-0004-0000-0000-0000B3030000}"/>
    <hyperlink ref="E959" location="A126289338W" display="A126289338W" xr:uid="{00000000-0004-0000-0000-0000B4030000}"/>
    <hyperlink ref="E960" location="A126277626T" display="A126277626T" xr:uid="{00000000-0004-0000-0000-0000B5030000}"/>
    <hyperlink ref="E961" location="A126300954V" display="A126300954V" xr:uid="{00000000-0004-0000-0000-0000B6030000}"/>
    <hyperlink ref="E962" location="A126289290W" display="A126289290W" xr:uid="{00000000-0004-0000-0000-0000B7030000}"/>
    <hyperlink ref="E963" location="A126277722T" display="A126277722T" xr:uid="{00000000-0004-0000-0000-0000B8030000}"/>
    <hyperlink ref="E964" location="A126301050W" display="A126301050W" xr:uid="{00000000-0004-0000-0000-0000B9030000}"/>
    <hyperlink ref="E965" location="A126289386R" display="A126289386R" xr:uid="{00000000-0004-0000-0000-0000BA030000}"/>
    <hyperlink ref="E966" location="A126277726A" display="A126277726A" xr:uid="{00000000-0004-0000-0000-0000BB030000}"/>
    <hyperlink ref="E967" location="A126301054F" display="A126301054F" xr:uid="{00000000-0004-0000-0000-0000BC030000}"/>
    <hyperlink ref="E968" location="A126289390F" display="A126289390F" xr:uid="{00000000-0004-0000-0000-0000BD030000}"/>
    <hyperlink ref="E969" location="A126277642T" display="A126277642T" xr:uid="{00000000-0004-0000-0000-0000BE030000}"/>
    <hyperlink ref="E970" location="A126300970V" display="A126300970V" xr:uid="{00000000-0004-0000-0000-0000BF030000}"/>
    <hyperlink ref="E971" location="A126289306C" display="A126289306C" xr:uid="{00000000-0004-0000-0000-0000C0030000}"/>
    <hyperlink ref="E972" location="A126277610X" display="A126277610X" xr:uid="{00000000-0004-0000-0000-0000C1030000}"/>
    <hyperlink ref="E973" location="A126300938V" display="A126300938V" xr:uid="{00000000-0004-0000-0000-0000C2030000}"/>
    <hyperlink ref="E974" location="A126289274W" display="A126289274W" xr:uid="{00000000-0004-0000-0000-0000C3030000}"/>
    <hyperlink ref="E975" location="A126277794C" display="A126277794C" xr:uid="{00000000-0004-0000-0000-0000C4030000}"/>
    <hyperlink ref="E976" location="A126301122W" display="A126301122W" xr:uid="{00000000-0004-0000-0000-0000C5030000}"/>
    <hyperlink ref="E977" location="A126289458R" display="A126289458R" xr:uid="{00000000-0004-0000-0000-0000C6030000}"/>
    <hyperlink ref="E978" location="A126277678V" display="A126277678V" xr:uid="{00000000-0004-0000-0000-0000C7030000}"/>
    <hyperlink ref="E979" location="A126301006L" display="A126301006L" xr:uid="{00000000-0004-0000-0000-0000C8030000}"/>
    <hyperlink ref="E980" location="A126289342L" display="A126289342L" xr:uid="{00000000-0004-0000-0000-0000C9030000}"/>
    <hyperlink ref="E981" location="A126277750A" display="A126277750A" xr:uid="{00000000-0004-0000-0000-0000CA030000}"/>
    <hyperlink ref="E982" location="A126301078X" display="A126301078X" xr:uid="{00000000-0004-0000-0000-0000CB030000}"/>
    <hyperlink ref="E983" location="A126289414L" display="A126289414L" xr:uid="{00000000-0004-0000-0000-0000CC030000}"/>
    <hyperlink ref="E984" location="A126275206K" display="A126275206K" xr:uid="{00000000-0004-0000-0000-0000CD030000}"/>
    <hyperlink ref="E985" location="A126298534X" display="A126298534X" xr:uid="{00000000-0004-0000-0000-0000CE030000}"/>
    <hyperlink ref="E986" location="A126286870L" display="A126286870L" xr:uid="{00000000-0004-0000-0000-0000CF030000}"/>
    <hyperlink ref="E987" location="A126275162V" display="A126275162V" xr:uid="{00000000-0004-0000-0000-0000D0030000}"/>
    <hyperlink ref="E988" location="A126298490J" display="A126298490J" xr:uid="{00000000-0004-0000-0000-0000D1030000}"/>
    <hyperlink ref="E989" location="A126286826C" display="A126286826C" xr:uid="{00000000-0004-0000-0000-0000D2030000}"/>
    <hyperlink ref="E990" location="A126275090V" display="A126275090V" xr:uid="{00000000-0004-0000-0000-0000D3030000}"/>
    <hyperlink ref="E991" location="A126298418R" display="A126298418R" xr:uid="{00000000-0004-0000-0000-0000D4030000}"/>
    <hyperlink ref="E992" location="A126286754C" display="A126286754C" xr:uid="{00000000-0004-0000-0000-0000D5030000}"/>
    <hyperlink ref="E993" location="A126275166C" display="A126275166C" xr:uid="{00000000-0004-0000-0000-0000D6030000}"/>
    <hyperlink ref="E994" location="A126298494T" display="A126298494T" xr:uid="{00000000-0004-0000-0000-0000D7030000}"/>
    <hyperlink ref="E995" location="A126286830V" display="A126286830V" xr:uid="{00000000-0004-0000-0000-0000D8030000}"/>
    <hyperlink ref="E996" location="A126275170V" display="A126275170V" xr:uid="{00000000-0004-0000-0000-0000D9030000}"/>
    <hyperlink ref="E997" location="A126298498A" display="A126298498A" xr:uid="{00000000-0004-0000-0000-0000DA030000}"/>
    <hyperlink ref="E998" location="A126286834C" display="A126286834C" xr:uid="{00000000-0004-0000-0000-0000DB030000}"/>
    <hyperlink ref="E999" location="A126275094C" display="A126275094C" xr:uid="{00000000-0004-0000-0000-0000DC030000}"/>
    <hyperlink ref="E1000" location="A126298422F" display="A126298422F" xr:uid="{00000000-0004-0000-0000-0000DD030000}"/>
    <hyperlink ref="E1001" location="A126286758L" display="A126286758L" xr:uid="{00000000-0004-0000-0000-0000DE030000}"/>
    <hyperlink ref="E1002" location="A126275098L" display="A126275098L" xr:uid="{00000000-0004-0000-0000-0000DF030000}"/>
    <hyperlink ref="E1003" location="A126298426R" display="A126298426R" xr:uid="{00000000-0004-0000-0000-0000E0030000}"/>
    <hyperlink ref="E1004" location="A126286762C" display="A126286762C" xr:uid="{00000000-0004-0000-0000-0000E1030000}"/>
    <hyperlink ref="E1005" location="A126275138V" display="A126275138V" xr:uid="{00000000-0004-0000-0000-0000E2030000}"/>
    <hyperlink ref="E1006" location="A126298466J" display="A126298466J" xr:uid="{00000000-0004-0000-0000-0000E3030000}"/>
    <hyperlink ref="E1007" location="A126286802K" display="A126286802K" xr:uid="{00000000-0004-0000-0000-0000E4030000}"/>
    <hyperlink ref="E1008" location="A126275054K" display="A126275054K" xr:uid="{00000000-0004-0000-0000-0000E5030000}"/>
    <hyperlink ref="E1009" location="A126298382X" display="A126298382X" xr:uid="{00000000-0004-0000-0000-0000E6030000}"/>
    <hyperlink ref="E1010" location="A126286718V" display="A126286718V" xr:uid="{00000000-0004-0000-0000-0000E7030000}"/>
    <hyperlink ref="E1011" location="A126275174C" display="A126275174C" xr:uid="{00000000-0004-0000-0000-0000E8030000}"/>
    <hyperlink ref="E1012" location="A126298502F" display="A126298502F" xr:uid="{00000000-0004-0000-0000-0000E9030000}"/>
    <hyperlink ref="E1013" location="A126286838L" display="A126286838L" xr:uid="{00000000-0004-0000-0000-0000EA030000}"/>
    <hyperlink ref="E1014" location="A126275142K" display="A126275142K" xr:uid="{00000000-0004-0000-0000-0000EB030000}"/>
    <hyperlink ref="E1015" location="A126298470X" display="A126298470X" xr:uid="{00000000-0004-0000-0000-0000EC030000}"/>
    <hyperlink ref="E1016" location="A126286806V" display="A126286806V" xr:uid="{00000000-0004-0000-0000-0000ED030000}"/>
    <hyperlink ref="E1017" location="A126275186L" display="A126275186L" xr:uid="{00000000-0004-0000-0000-0000EE030000}"/>
    <hyperlink ref="E1018" location="A126298514R" display="A126298514R" xr:uid="{00000000-0004-0000-0000-0000EF030000}"/>
    <hyperlink ref="E1019" location="A126286850C" display="A126286850C" xr:uid="{00000000-0004-0000-0000-0000F0030000}"/>
    <hyperlink ref="E1020" location="A126275058V" display="A126275058V" xr:uid="{00000000-0004-0000-0000-0000F1030000}"/>
    <hyperlink ref="E1021" location="A126298386J" display="A126298386J" xr:uid="{00000000-0004-0000-0000-0000F2030000}"/>
    <hyperlink ref="E1022" location="A126286722K" display="A126286722K" xr:uid="{00000000-0004-0000-0000-0000F3030000}"/>
    <hyperlink ref="E1023" location="A126274994T" display="A126274994T" xr:uid="{00000000-0004-0000-0000-0000F4030000}"/>
    <hyperlink ref="E1024" location="A126298322W" display="A126298322W" xr:uid="{00000000-0004-0000-0000-0000F5030000}"/>
    <hyperlink ref="E1025" location="A126286658C" display="A126286658C" xr:uid="{00000000-0004-0000-0000-0000F6030000}"/>
    <hyperlink ref="E1026" location="A126275022T" display="A126275022T" xr:uid="{00000000-0004-0000-0000-0000F7030000}"/>
    <hyperlink ref="E1027" location="A126298350F" display="A126298350F" xr:uid="{00000000-0004-0000-0000-0000F8030000}"/>
    <hyperlink ref="E1028" location="A126286686L" display="A126286686L" xr:uid="{00000000-0004-0000-0000-0000F9030000}"/>
    <hyperlink ref="E1029" location="A126275102T" display="A126275102T" xr:uid="{00000000-0004-0000-0000-0000FA030000}"/>
    <hyperlink ref="E1030" location="A126298430F" display="A126298430F" xr:uid="{00000000-0004-0000-0000-0000FB030000}"/>
    <hyperlink ref="E1031" location="A126286766L" display="A126286766L" xr:uid="{00000000-0004-0000-0000-0000FC030000}"/>
    <hyperlink ref="E1032" location="A126275026A" display="A126275026A" xr:uid="{00000000-0004-0000-0000-0000FD030000}"/>
    <hyperlink ref="E1033" location="A126298354R" display="A126298354R" xr:uid="{00000000-0004-0000-0000-0000FE030000}"/>
    <hyperlink ref="E1034" location="A126286690C" display="A126286690C" xr:uid="{00000000-0004-0000-0000-0000FF030000}"/>
    <hyperlink ref="E1035" location="A126275106A" display="A126275106A" xr:uid="{00000000-0004-0000-0000-000000040000}"/>
    <hyperlink ref="E1036" location="A126298434R" display="A126298434R" xr:uid="{00000000-0004-0000-0000-000001040000}"/>
    <hyperlink ref="E1037" location="A126286770C" display="A126286770C" xr:uid="{00000000-0004-0000-0000-000002040000}"/>
    <hyperlink ref="E1038" location="A126275110T" display="A126275110T" xr:uid="{00000000-0004-0000-0000-000003040000}"/>
    <hyperlink ref="E1039" location="A126298438X" display="A126298438X" xr:uid="{00000000-0004-0000-0000-000004040000}"/>
    <hyperlink ref="E1040" location="A126286774L" display="A126286774L" xr:uid="{00000000-0004-0000-0000-000005040000}"/>
    <hyperlink ref="E1041" location="A126275190C" display="A126275190C" xr:uid="{00000000-0004-0000-0000-000006040000}"/>
    <hyperlink ref="E1042" location="A126298518X" display="A126298518X" xr:uid="{00000000-0004-0000-0000-000007040000}"/>
    <hyperlink ref="E1043" location="A126286854L" display="A126286854L" xr:uid="{00000000-0004-0000-0000-000008040000}"/>
    <hyperlink ref="E1044" location="A126274998A" display="A126274998A" xr:uid="{00000000-0004-0000-0000-000009040000}"/>
    <hyperlink ref="E1045" location="A126298326F" display="A126298326F" xr:uid="{00000000-0004-0000-0000-00000A040000}"/>
    <hyperlink ref="E1046" location="A126286662V" display="A126286662V" xr:uid="{00000000-0004-0000-0000-00000B040000}"/>
    <hyperlink ref="E1047" location="A126275178L" display="A126275178L" xr:uid="{00000000-0004-0000-0000-00000C040000}"/>
    <hyperlink ref="E1048" location="A126298506R" display="A126298506R" xr:uid="{00000000-0004-0000-0000-00000D040000}"/>
    <hyperlink ref="E1049" location="A126286842C" display="A126286842C" xr:uid="{00000000-0004-0000-0000-00000E040000}"/>
    <hyperlink ref="E1050" location="A126275182C" display="A126275182C" xr:uid="{00000000-0004-0000-0000-00000F040000}"/>
    <hyperlink ref="E1051" location="A126298510F" display="A126298510F" xr:uid="{00000000-0004-0000-0000-000010040000}"/>
    <hyperlink ref="E1052" location="A126286846L" display="A126286846L" xr:uid="{00000000-0004-0000-0000-000011040000}"/>
    <hyperlink ref="E1053" location="A126275002J" display="A126275002J" xr:uid="{00000000-0004-0000-0000-000012040000}"/>
    <hyperlink ref="E1054" location="A126298330W" display="A126298330W" xr:uid="{00000000-0004-0000-0000-000013040000}"/>
    <hyperlink ref="E1055" location="A126286666C" display="A126286666C" xr:uid="{00000000-0004-0000-0000-000014040000}"/>
    <hyperlink ref="E1056" location="A126275062K" display="A126275062K" xr:uid="{00000000-0004-0000-0000-000015040000}"/>
    <hyperlink ref="E1057" location="A126298390X" display="A126298390X" xr:uid="{00000000-0004-0000-0000-000016040000}"/>
    <hyperlink ref="E1058" location="A126286726V" display="A126286726V" xr:uid="{00000000-0004-0000-0000-000017040000}"/>
    <hyperlink ref="E1059" location="A126275114A" display="A126275114A" xr:uid="{00000000-0004-0000-0000-000018040000}"/>
    <hyperlink ref="E1060" location="A126298442R" display="A126298442R" xr:uid="{00000000-0004-0000-0000-000019040000}"/>
    <hyperlink ref="E1061" location="A126286778W" display="A126286778W" xr:uid="{00000000-0004-0000-0000-00001A040000}"/>
    <hyperlink ref="E1062" location="A126275194L" display="A126275194L" xr:uid="{00000000-0004-0000-0000-00001B040000}"/>
    <hyperlink ref="E1063" location="A126298522R" display="A126298522R" xr:uid="{00000000-0004-0000-0000-00001C040000}"/>
    <hyperlink ref="E1064" location="A126286858W" display="A126286858W" xr:uid="{00000000-0004-0000-0000-00001D040000}"/>
    <hyperlink ref="E1065" location="A126275006T" display="A126275006T" xr:uid="{00000000-0004-0000-0000-00001E040000}"/>
    <hyperlink ref="E1066" location="A126298334F" display="A126298334F" xr:uid="{00000000-0004-0000-0000-00001F040000}"/>
    <hyperlink ref="E1067" location="A126286670V" display="A126286670V" xr:uid="{00000000-0004-0000-0000-000020040000}"/>
    <hyperlink ref="E1068" location="A126275146V" display="A126275146V" xr:uid="{00000000-0004-0000-0000-000021040000}"/>
    <hyperlink ref="E1069" location="A126298474J" display="A126298474J" xr:uid="{00000000-0004-0000-0000-000022040000}"/>
    <hyperlink ref="E1070" location="A126286810K" display="A126286810K" xr:uid="{00000000-0004-0000-0000-000023040000}"/>
    <hyperlink ref="E1071" location="A126275150K" display="A126275150K" xr:uid="{00000000-0004-0000-0000-000024040000}"/>
    <hyperlink ref="E1072" location="A126298478T" display="A126298478T" xr:uid="{00000000-0004-0000-0000-000025040000}"/>
    <hyperlink ref="E1073" location="A126286814V" display="A126286814V" xr:uid="{00000000-0004-0000-0000-000026040000}"/>
    <hyperlink ref="E1074" location="A126275038K" display="A126275038K" xr:uid="{00000000-0004-0000-0000-000027040000}"/>
    <hyperlink ref="E1075" location="A126298366X" display="A126298366X" xr:uid="{00000000-0004-0000-0000-000028040000}"/>
    <hyperlink ref="E1076" location="A126286702A" display="A126286702A" xr:uid="{00000000-0004-0000-0000-000029040000}"/>
    <hyperlink ref="E1077" location="A126275010J" display="A126275010J" xr:uid="{00000000-0004-0000-0000-00002A040000}"/>
    <hyperlink ref="E1078" location="A126298338R" display="A126298338R" xr:uid="{00000000-0004-0000-0000-00002B040000}"/>
    <hyperlink ref="E1079" location="A126286674C" display="A126286674C" xr:uid="{00000000-0004-0000-0000-00002C040000}"/>
    <hyperlink ref="E1080" location="A126275066V" display="A126275066V" xr:uid="{00000000-0004-0000-0000-00002D040000}"/>
    <hyperlink ref="E1081" location="A126298394J" display="A126298394J" xr:uid="{00000000-0004-0000-0000-00002E040000}"/>
    <hyperlink ref="E1082" location="A126286730K" display="A126286730K" xr:uid="{00000000-0004-0000-0000-00002F040000}"/>
    <hyperlink ref="E1083" location="A126275030T" display="A126275030T" xr:uid="{00000000-0004-0000-0000-000030040000}"/>
    <hyperlink ref="E1084" location="A126298358X" display="A126298358X" xr:uid="{00000000-0004-0000-0000-000031040000}"/>
    <hyperlink ref="E1085" location="A126286694L" display="A126286694L" xr:uid="{00000000-0004-0000-0000-000032040000}"/>
    <hyperlink ref="E1086" location="A126275070K" display="A126275070K" xr:uid="{00000000-0004-0000-0000-000033040000}"/>
    <hyperlink ref="E1087" location="A126298398T" display="A126298398T" xr:uid="{00000000-0004-0000-0000-000034040000}"/>
    <hyperlink ref="E1088" location="A126286734V" display="A126286734V" xr:uid="{00000000-0004-0000-0000-000035040000}"/>
    <hyperlink ref="E1089" location="A126275042A" display="A126275042A" xr:uid="{00000000-0004-0000-0000-000036040000}"/>
    <hyperlink ref="E1090" location="A126298370R" display="A126298370R" xr:uid="{00000000-0004-0000-0000-000037040000}"/>
    <hyperlink ref="E1091" location="A126286706K" display="A126286706K" xr:uid="{00000000-0004-0000-0000-000038040000}"/>
    <hyperlink ref="E1092" location="A126275074V" display="A126275074V" xr:uid="{00000000-0004-0000-0000-000039040000}"/>
    <hyperlink ref="E1093" location="A126298402W" display="A126298402W" xr:uid="{00000000-0004-0000-0000-00003A040000}"/>
    <hyperlink ref="E1094" location="A126286738C" display="A126286738C" xr:uid="{00000000-0004-0000-0000-00003B040000}"/>
    <hyperlink ref="E1095" location="A126275118K" display="A126275118K" xr:uid="{00000000-0004-0000-0000-00003C040000}"/>
    <hyperlink ref="E1096" location="A126298446X" display="A126298446X" xr:uid="{00000000-0004-0000-0000-00003D040000}"/>
    <hyperlink ref="E1097" location="A126286782L" display="A126286782L" xr:uid="{00000000-0004-0000-0000-00003E040000}"/>
    <hyperlink ref="E1098" location="A126275078C" display="A126275078C" xr:uid="{00000000-0004-0000-0000-00003F040000}"/>
    <hyperlink ref="E1099" location="A126298406F" display="A126298406F" xr:uid="{00000000-0004-0000-0000-000040040000}"/>
    <hyperlink ref="E1100" location="A126286742V" display="A126286742V" xr:uid="{00000000-0004-0000-0000-000041040000}"/>
    <hyperlink ref="E1101" location="A126275046K" display="A126275046K" xr:uid="{00000000-0004-0000-0000-000042040000}"/>
    <hyperlink ref="E1102" location="A126298374X" display="A126298374X" xr:uid="{00000000-0004-0000-0000-000043040000}"/>
    <hyperlink ref="E1103" location="A126286710A" display="A126286710A" xr:uid="{00000000-0004-0000-0000-000044040000}"/>
    <hyperlink ref="E1104" location="A126275154V" display="A126275154V" xr:uid="{00000000-0004-0000-0000-000045040000}"/>
    <hyperlink ref="E1105" location="A126298482J" display="A126298482J" xr:uid="{00000000-0004-0000-0000-000046040000}"/>
    <hyperlink ref="E1106" location="A126286818C" display="A126286818C" xr:uid="{00000000-0004-0000-0000-000047040000}"/>
    <hyperlink ref="E1107" location="A126275122A" display="A126275122A" xr:uid="{00000000-0004-0000-0000-000048040000}"/>
    <hyperlink ref="E1108" location="A126298450R" display="A126298450R" xr:uid="{00000000-0004-0000-0000-000049040000}"/>
    <hyperlink ref="E1109" location="A126286786W" display="A126286786W" xr:uid="{00000000-0004-0000-0000-00004A040000}"/>
    <hyperlink ref="E1110" location="A126275126K" display="A126275126K" xr:uid="{00000000-0004-0000-0000-00004B040000}"/>
    <hyperlink ref="E1111" location="A126298454X" display="A126298454X" xr:uid="{00000000-0004-0000-0000-00004C040000}"/>
    <hyperlink ref="E1112" location="A126286790L" display="A126286790L" xr:uid="{00000000-0004-0000-0000-00004D040000}"/>
    <hyperlink ref="E1113" location="A126275198W" display="A126275198W" xr:uid="{00000000-0004-0000-0000-00004E040000}"/>
    <hyperlink ref="E1114" location="A126298526X" display="A126298526X" xr:uid="{00000000-0004-0000-0000-00004F040000}"/>
    <hyperlink ref="E1115" location="A126286862L" display="A126286862L" xr:uid="{00000000-0004-0000-0000-000050040000}"/>
    <hyperlink ref="E1116" location="A126275014T" display="A126275014T" xr:uid="{00000000-0004-0000-0000-000051040000}"/>
    <hyperlink ref="E1117" location="A126298342F" display="A126298342F" xr:uid="{00000000-0004-0000-0000-000052040000}"/>
    <hyperlink ref="E1118" location="A126286678L" display="A126286678L" xr:uid="{00000000-0004-0000-0000-000053040000}"/>
    <hyperlink ref="E1119" location="A126275082V" display="A126275082V" xr:uid="{00000000-0004-0000-0000-000054040000}"/>
    <hyperlink ref="E1120" location="A126298410W" display="A126298410W" xr:uid="{00000000-0004-0000-0000-000055040000}"/>
    <hyperlink ref="E1121" location="A126286746C" display="A126286746C" xr:uid="{00000000-0004-0000-0000-000056040000}"/>
    <hyperlink ref="E1122" location="A126275034A" display="A126275034A" xr:uid="{00000000-0004-0000-0000-000057040000}"/>
    <hyperlink ref="E1123" location="A126298362R" display="A126298362R" xr:uid="{00000000-0004-0000-0000-000058040000}"/>
    <hyperlink ref="E1124" location="A126286698W" display="A126286698W" xr:uid="{00000000-0004-0000-0000-000059040000}"/>
    <hyperlink ref="E1125" location="A126275130A" display="A126275130A" xr:uid="{00000000-0004-0000-0000-00005A040000}"/>
    <hyperlink ref="E1126" location="A126298458J" display="A126298458J" xr:uid="{00000000-0004-0000-0000-00005B040000}"/>
    <hyperlink ref="E1127" location="A126286794W" display="A126286794W" xr:uid="{00000000-0004-0000-0000-00005C040000}"/>
    <hyperlink ref="E1128" location="A126275134K" display="A126275134K" xr:uid="{00000000-0004-0000-0000-00005D040000}"/>
    <hyperlink ref="E1129" location="A126298462X" display="A126298462X" xr:uid="{00000000-0004-0000-0000-00005E040000}"/>
    <hyperlink ref="E1130" location="A126286798F" display="A126286798F" xr:uid="{00000000-0004-0000-0000-00005F040000}"/>
    <hyperlink ref="E1131" location="A126275050A" display="A126275050A" xr:uid="{00000000-0004-0000-0000-000060040000}"/>
    <hyperlink ref="E1132" location="A126298378J" display="A126298378J" xr:uid="{00000000-0004-0000-0000-000061040000}"/>
    <hyperlink ref="E1133" location="A126286714K" display="A126286714K" xr:uid="{00000000-0004-0000-0000-000062040000}"/>
    <hyperlink ref="E1134" location="A126275018A" display="A126275018A" xr:uid="{00000000-0004-0000-0000-000063040000}"/>
    <hyperlink ref="E1135" location="A126298346R" display="A126298346R" xr:uid="{00000000-0004-0000-0000-000064040000}"/>
    <hyperlink ref="E1136" location="A126286682C" display="A126286682C" xr:uid="{00000000-0004-0000-0000-000065040000}"/>
    <hyperlink ref="E1137" location="A126275202A" display="A126275202A" xr:uid="{00000000-0004-0000-0000-000066040000}"/>
    <hyperlink ref="E1138" location="A126298530R" display="A126298530R" xr:uid="{00000000-0004-0000-0000-000067040000}"/>
    <hyperlink ref="E1139" location="A126286866W" display="A126286866W" xr:uid="{00000000-0004-0000-0000-000068040000}"/>
    <hyperlink ref="E1140" location="A126275086C" display="A126275086C" xr:uid="{00000000-0004-0000-0000-000069040000}"/>
    <hyperlink ref="E1141" location="A126298414F" display="A126298414F" xr:uid="{00000000-0004-0000-0000-00006A040000}"/>
    <hyperlink ref="E1142" location="A126286750V" display="A126286750V" xr:uid="{00000000-0004-0000-0000-00006B040000}"/>
    <hyperlink ref="E1143" location="A126275158C" display="A126275158C" xr:uid="{00000000-0004-0000-0000-00006C040000}"/>
    <hyperlink ref="E1144" location="A126298486T" display="A126298486T" xr:uid="{00000000-0004-0000-0000-00006D040000}"/>
    <hyperlink ref="E1145" location="A126286822V" display="A126286822V" xr:uid="{00000000-0004-0000-0000-00006E040000}"/>
    <hyperlink ref="E1146" location="A126274342K" display="A126274342K" xr:uid="{00000000-0004-0000-0000-00006F040000}"/>
    <hyperlink ref="E1147" location="A126297670X" display="A126297670X" xr:uid="{00000000-0004-0000-0000-000070040000}"/>
    <hyperlink ref="E1148" location="A126286006W" display="A126286006W" xr:uid="{00000000-0004-0000-0000-000071040000}"/>
    <hyperlink ref="E1149" location="A126274298L" display="A126274298L" xr:uid="{00000000-0004-0000-0000-000072040000}"/>
    <hyperlink ref="E1150" location="A126297626R" display="A126297626R" xr:uid="{00000000-0004-0000-0000-000073040000}"/>
    <hyperlink ref="E1151" location="A126285962C" display="A126285962C" xr:uid="{00000000-0004-0000-0000-000074040000}"/>
    <hyperlink ref="E1152" location="A126274226A" display="A126274226A" xr:uid="{00000000-0004-0000-0000-000075040000}"/>
    <hyperlink ref="E1153" location="A126297554R" display="A126297554R" xr:uid="{00000000-0004-0000-0000-000076040000}"/>
    <hyperlink ref="E1154" location="A126285890C" display="A126285890C" xr:uid="{00000000-0004-0000-0000-000077040000}"/>
    <hyperlink ref="E1155" location="A126274302T" display="A126274302T" xr:uid="{00000000-0004-0000-0000-000078040000}"/>
    <hyperlink ref="E1156" location="A126297630F" display="A126297630F" xr:uid="{00000000-0004-0000-0000-000079040000}"/>
    <hyperlink ref="E1157" location="A126285966L" display="A126285966L" xr:uid="{00000000-0004-0000-0000-00007A040000}"/>
    <hyperlink ref="E1158" location="A126274306A" display="A126274306A" xr:uid="{00000000-0004-0000-0000-00007B040000}"/>
    <hyperlink ref="E1159" location="A126297634R" display="A126297634R" xr:uid="{00000000-0004-0000-0000-00007C040000}"/>
    <hyperlink ref="E1160" location="A126285970C" display="A126285970C" xr:uid="{00000000-0004-0000-0000-00007D040000}"/>
    <hyperlink ref="E1161" location="A126274230T" display="A126274230T" xr:uid="{00000000-0004-0000-0000-00007E040000}"/>
    <hyperlink ref="E1162" location="A126297558X" display="A126297558X" xr:uid="{00000000-0004-0000-0000-00007F040000}"/>
    <hyperlink ref="E1163" location="A126285894L" display="A126285894L" xr:uid="{00000000-0004-0000-0000-000080040000}"/>
    <hyperlink ref="E1164" location="A126274234A" display="A126274234A" xr:uid="{00000000-0004-0000-0000-000081040000}"/>
    <hyperlink ref="E1165" location="A126297562R" display="A126297562R" xr:uid="{00000000-0004-0000-0000-000082040000}"/>
    <hyperlink ref="E1166" location="A126285898W" display="A126285898W" xr:uid="{00000000-0004-0000-0000-000083040000}"/>
    <hyperlink ref="E1167" location="A126274274V" display="A126274274V" xr:uid="{00000000-0004-0000-0000-000084040000}"/>
    <hyperlink ref="E1168" location="A126297602W" display="A126297602W" xr:uid="{00000000-0004-0000-0000-000085040000}"/>
    <hyperlink ref="E1169" location="A126285938C" display="A126285938C" xr:uid="{00000000-0004-0000-0000-000086040000}"/>
    <hyperlink ref="E1170" location="A126274190K" display="A126274190K" xr:uid="{00000000-0004-0000-0000-000087040000}"/>
    <hyperlink ref="E1171" location="A126297518F" display="A126297518F" xr:uid="{00000000-0004-0000-0000-000088040000}"/>
    <hyperlink ref="E1172" location="A126285854V" display="A126285854V" xr:uid="{00000000-0004-0000-0000-000089040000}"/>
    <hyperlink ref="E1173" location="A126274310T" display="A126274310T" xr:uid="{00000000-0004-0000-0000-00008A040000}"/>
    <hyperlink ref="E1174" location="A126297638X" display="A126297638X" xr:uid="{00000000-0004-0000-0000-00008B040000}"/>
    <hyperlink ref="E1175" location="A126285974L" display="A126285974L" xr:uid="{00000000-0004-0000-0000-00008C040000}"/>
    <hyperlink ref="E1176" location="A126274278C" display="A126274278C" xr:uid="{00000000-0004-0000-0000-00008D040000}"/>
    <hyperlink ref="E1177" location="A126297606F" display="A126297606F" xr:uid="{00000000-0004-0000-0000-00008E040000}"/>
    <hyperlink ref="E1178" location="A126285942V" display="A126285942V" xr:uid="{00000000-0004-0000-0000-00008F040000}"/>
    <hyperlink ref="E1179" location="A126274322A" display="A126274322A" xr:uid="{00000000-0004-0000-0000-000090040000}"/>
    <hyperlink ref="E1180" location="A126297650R" display="A126297650R" xr:uid="{00000000-0004-0000-0000-000091040000}"/>
    <hyperlink ref="E1181" location="A126285986W" display="A126285986W" xr:uid="{00000000-0004-0000-0000-000092040000}"/>
    <hyperlink ref="E1182" location="A126274194V" display="A126274194V" xr:uid="{00000000-0004-0000-0000-000093040000}"/>
    <hyperlink ref="E1183" location="A126297522W" display="A126297522W" xr:uid="{00000000-0004-0000-0000-000094040000}"/>
    <hyperlink ref="E1184" location="A126285858C" display="A126285858C" xr:uid="{00000000-0004-0000-0000-000095040000}"/>
    <hyperlink ref="E1185" location="A126274130J" display="A126274130J" xr:uid="{00000000-0004-0000-0000-000096040000}"/>
    <hyperlink ref="E1186" location="A126297458R" display="A126297458R" xr:uid="{00000000-0004-0000-0000-000097040000}"/>
    <hyperlink ref="E1187" location="A126285794C" display="A126285794C" xr:uid="{00000000-0004-0000-0000-000098040000}"/>
    <hyperlink ref="E1188" location="A126274158K" display="A126274158K" xr:uid="{00000000-0004-0000-0000-000099040000}"/>
    <hyperlink ref="E1189" location="A126297486X" display="A126297486X" xr:uid="{00000000-0004-0000-0000-00009A040000}"/>
    <hyperlink ref="E1190" location="A126285822A" display="A126285822A" xr:uid="{00000000-0004-0000-0000-00009B040000}"/>
    <hyperlink ref="E1191" location="A126274238K" display="A126274238K" xr:uid="{00000000-0004-0000-0000-00009C040000}"/>
    <hyperlink ref="E1192" location="A126297566X" display="A126297566X" xr:uid="{00000000-0004-0000-0000-00009D040000}"/>
    <hyperlink ref="E1193" location="A126285902A" display="A126285902A" xr:uid="{00000000-0004-0000-0000-00009E040000}"/>
    <hyperlink ref="E1194" location="A126274162A" display="A126274162A" xr:uid="{00000000-0004-0000-0000-00009F040000}"/>
    <hyperlink ref="E1195" location="A126297490R" display="A126297490R" xr:uid="{00000000-0004-0000-0000-0000A0040000}"/>
    <hyperlink ref="E1196" location="A126285826K" display="A126285826K" xr:uid="{00000000-0004-0000-0000-0000A1040000}"/>
    <hyperlink ref="E1197" location="A126274242A" display="A126274242A" xr:uid="{00000000-0004-0000-0000-0000A2040000}"/>
    <hyperlink ref="E1198" location="A126297570R" display="A126297570R" xr:uid="{00000000-0004-0000-0000-0000A3040000}"/>
    <hyperlink ref="E1199" location="A126285906K" display="A126285906K" xr:uid="{00000000-0004-0000-0000-0000A4040000}"/>
    <hyperlink ref="E1200" location="A126274246K" display="A126274246K" xr:uid="{00000000-0004-0000-0000-0000A5040000}"/>
    <hyperlink ref="E1201" location="A126297574X" display="A126297574X" xr:uid="{00000000-0004-0000-0000-0000A6040000}"/>
    <hyperlink ref="E1202" location="A126285910A" display="A126285910A" xr:uid="{00000000-0004-0000-0000-0000A7040000}"/>
    <hyperlink ref="E1203" location="A126274326K" display="A126274326K" xr:uid="{00000000-0004-0000-0000-0000A8040000}"/>
    <hyperlink ref="E1204" location="A126297654X" display="A126297654X" xr:uid="{00000000-0004-0000-0000-0000A9040000}"/>
    <hyperlink ref="E1205" location="A126285990L" display="A126285990L" xr:uid="{00000000-0004-0000-0000-0000AA040000}"/>
    <hyperlink ref="E1206" location="A126274134T" display="A126274134T" xr:uid="{00000000-0004-0000-0000-0000AB040000}"/>
    <hyperlink ref="E1207" location="A126297462F" display="A126297462F" xr:uid="{00000000-0004-0000-0000-0000AC040000}"/>
    <hyperlink ref="E1208" location="A126285798L" display="A126285798L" xr:uid="{00000000-0004-0000-0000-0000AD040000}"/>
    <hyperlink ref="E1209" location="A126274314A" display="A126274314A" xr:uid="{00000000-0004-0000-0000-0000AE040000}"/>
    <hyperlink ref="E1210" location="A126297642R" display="A126297642R" xr:uid="{00000000-0004-0000-0000-0000AF040000}"/>
    <hyperlink ref="E1211" location="A126285978W" display="A126285978W" xr:uid="{00000000-0004-0000-0000-0000B0040000}"/>
    <hyperlink ref="E1212" location="A126274318K" display="A126274318K" xr:uid="{00000000-0004-0000-0000-0000B1040000}"/>
    <hyperlink ref="E1213" location="A126297646X" display="A126297646X" xr:uid="{00000000-0004-0000-0000-0000B2040000}"/>
    <hyperlink ref="E1214" location="A126285982L" display="A126285982L" xr:uid="{00000000-0004-0000-0000-0000B3040000}"/>
    <hyperlink ref="E1215" location="A126274138A" display="A126274138A" xr:uid="{00000000-0004-0000-0000-0000B4040000}"/>
    <hyperlink ref="E1216" location="A126297466R" display="A126297466R" xr:uid="{00000000-0004-0000-0000-0000B5040000}"/>
    <hyperlink ref="E1217" location="A126285802T" display="A126285802T" xr:uid="{00000000-0004-0000-0000-0000B6040000}"/>
    <hyperlink ref="E1218" location="A126274198C" display="A126274198C" xr:uid="{00000000-0004-0000-0000-0000B7040000}"/>
    <hyperlink ref="E1219" location="A126297526F" display="A126297526F" xr:uid="{00000000-0004-0000-0000-0000B8040000}"/>
    <hyperlink ref="E1220" location="A126285862V" display="A126285862V" xr:uid="{00000000-0004-0000-0000-0000B9040000}"/>
    <hyperlink ref="E1221" location="A126274250A" display="A126274250A" xr:uid="{00000000-0004-0000-0000-0000BA040000}"/>
    <hyperlink ref="E1222" location="A126297578J" display="A126297578J" xr:uid="{00000000-0004-0000-0000-0000BB040000}"/>
    <hyperlink ref="E1223" location="A126285914K" display="A126285914K" xr:uid="{00000000-0004-0000-0000-0000BC040000}"/>
    <hyperlink ref="E1224" location="A126274330A" display="A126274330A" xr:uid="{00000000-0004-0000-0000-0000BD040000}"/>
    <hyperlink ref="E1225" location="A126297658J" display="A126297658J" xr:uid="{00000000-0004-0000-0000-0000BE040000}"/>
    <hyperlink ref="E1226" location="A126285994W" display="A126285994W" xr:uid="{00000000-0004-0000-0000-0000BF040000}"/>
    <hyperlink ref="E1227" location="A126274142T" display="A126274142T" xr:uid="{00000000-0004-0000-0000-0000C0040000}"/>
    <hyperlink ref="E1228" location="A126297470F" display="A126297470F" xr:uid="{00000000-0004-0000-0000-0000C1040000}"/>
    <hyperlink ref="E1229" location="A126285806A" display="A126285806A" xr:uid="{00000000-0004-0000-0000-0000C2040000}"/>
    <hyperlink ref="E1230" location="A126274282V" display="A126274282V" xr:uid="{00000000-0004-0000-0000-0000C3040000}"/>
    <hyperlink ref="E1231" location="A126297610W" display="A126297610W" xr:uid="{00000000-0004-0000-0000-0000C4040000}"/>
    <hyperlink ref="E1232" location="A126285946C" display="A126285946C" xr:uid="{00000000-0004-0000-0000-0000C5040000}"/>
    <hyperlink ref="E1233" location="A126274286C" display="A126274286C" xr:uid="{00000000-0004-0000-0000-0000C6040000}"/>
    <hyperlink ref="E1234" location="A126297614F" display="A126297614F" xr:uid="{00000000-0004-0000-0000-0000C7040000}"/>
    <hyperlink ref="E1235" location="A126285950V" display="A126285950V" xr:uid="{00000000-0004-0000-0000-0000C8040000}"/>
    <hyperlink ref="E1236" location="A126274174K" display="A126274174K" xr:uid="{00000000-0004-0000-0000-0000C9040000}"/>
    <hyperlink ref="E1237" location="A126297502L" display="A126297502L" xr:uid="{00000000-0004-0000-0000-0000CA040000}"/>
    <hyperlink ref="E1238" location="A126285838V" display="A126285838V" xr:uid="{00000000-0004-0000-0000-0000CB040000}"/>
    <hyperlink ref="E1239" location="A126274146A" display="A126274146A" xr:uid="{00000000-0004-0000-0000-0000CC040000}"/>
    <hyperlink ref="E1240" location="A126297474R" display="A126297474R" xr:uid="{00000000-0004-0000-0000-0000CD040000}"/>
    <hyperlink ref="E1241" location="A126285810T" display="A126285810T" xr:uid="{00000000-0004-0000-0000-0000CE040000}"/>
    <hyperlink ref="E1242" location="A126274202J" display="A126274202J" xr:uid="{00000000-0004-0000-0000-0000CF040000}"/>
    <hyperlink ref="E1243" location="A126297530W" display="A126297530W" xr:uid="{00000000-0004-0000-0000-0000D0040000}"/>
    <hyperlink ref="E1244" location="A126285866C" display="A126285866C" xr:uid="{00000000-0004-0000-0000-0000D1040000}"/>
    <hyperlink ref="E1245" location="A126274166K" display="A126274166K" xr:uid="{00000000-0004-0000-0000-0000D2040000}"/>
    <hyperlink ref="E1246" location="A126297494X" display="A126297494X" xr:uid="{00000000-0004-0000-0000-0000D3040000}"/>
    <hyperlink ref="E1247" location="A126285830A" display="A126285830A" xr:uid="{00000000-0004-0000-0000-0000D4040000}"/>
    <hyperlink ref="E1248" location="A126274206T" display="A126274206T" xr:uid="{00000000-0004-0000-0000-0000D5040000}"/>
    <hyperlink ref="E1249" location="A126297534F" display="A126297534F" xr:uid="{00000000-0004-0000-0000-0000D6040000}"/>
    <hyperlink ref="E1250" location="A126285870V" display="A126285870V" xr:uid="{00000000-0004-0000-0000-0000D7040000}"/>
    <hyperlink ref="E1251" location="A126274178V" display="A126274178V" xr:uid="{00000000-0004-0000-0000-0000D8040000}"/>
    <hyperlink ref="E1252" location="A126297506W" display="A126297506W" xr:uid="{00000000-0004-0000-0000-0000D9040000}"/>
    <hyperlink ref="E1253" location="A126285842K" display="A126285842K" xr:uid="{00000000-0004-0000-0000-0000DA040000}"/>
    <hyperlink ref="E1254" location="A126274210J" display="A126274210J" xr:uid="{00000000-0004-0000-0000-0000DB040000}"/>
    <hyperlink ref="E1255" location="A126297538R" display="A126297538R" xr:uid="{00000000-0004-0000-0000-0000DC040000}"/>
    <hyperlink ref="E1256" location="A126285874C" display="A126285874C" xr:uid="{00000000-0004-0000-0000-0000DD040000}"/>
    <hyperlink ref="E1257" location="A126274254K" display="A126274254K" xr:uid="{00000000-0004-0000-0000-0000DE040000}"/>
    <hyperlink ref="E1258" location="A126297582X" display="A126297582X" xr:uid="{00000000-0004-0000-0000-0000DF040000}"/>
    <hyperlink ref="E1259" location="A126285918V" display="A126285918V" xr:uid="{00000000-0004-0000-0000-0000E0040000}"/>
    <hyperlink ref="E1260" location="A126274214T" display="A126274214T" xr:uid="{00000000-0004-0000-0000-0000E1040000}"/>
    <hyperlink ref="E1261" location="A126297542F" display="A126297542F" xr:uid="{00000000-0004-0000-0000-0000E2040000}"/>
    <hyperlink ref="E1262" location="A126285878L" display="A126285878L" xr:uid="{00000000-0004-0000-0000-0000E3040000}"/>
    <hyperlink ref="E1263" location="A126274182K" display="A126274182K" xr:uid="{00000000-0004-0000-0000-0000E4040000}"/>
    <hyperlink ref="E1264" location="A126297510L" display="A126297510L" xr:uid="{00000000-0004-0000-0000-0000E5040000}"/>
    <hyperlink ref="E1265" location="A126285846V" display="A126285846V" xr:uid="{00000000-0004-0000-0000-0000E6040000}"/>
    <hyperlink ref="E1266" location="A126274290V" display="A126274290V" xr:uid="{00000000-0004-0000-0000-0000E7040000}"/>
    <hyperlink ref="E1267" location="A126297618R" display="A126297618R" xr:uid="{00000000-0004-0000-0000-0000E8040000}"/>
    <hyperlink ref="E1268" location="A126285954C" display="A126285954C" xr:uid="{00000000-0004-0000-0000-0000E9040000}"/>
    <hyperlink ref="E1269" location="A126274258V" display="A126274258V" xr:uid="{00000000-0004-0000-0000-0000EA040000}"/>
    <hyperlink ref="E1270" location="A126297586J" display="A126297586J" xr:uid="{00000000-0004-0000-0000-0000EB040000}"/>
    <hyperlink ref="E1271" location="A126285922K" display="A126285922K" xr:uid="{00000000-0004-0000-0000-0000EC040000}"/>
    <hyperlink ref="E1272" location="A126274262K" display="A126274262K" xr:uid="{00000000-0004-0000-0000-0000ED040000}"/>
    <hyperlink ref="E1273" location="A126297590X" display="A126297590X" xr:uid="{00000000-0004-0000-0000-0000EE040000}"/>
    <hyperlink ref="E1274" location="A126285926V" display="A126285926V" xr:uid="{00000000-0004-0000-0000-0000EF040000}"/>
    <hyperlink ref="E1275" location="A126274334K" display="A126274334K" xr:uid="{00000000-0004-0000-0000-0000F0040000}"/>
    <hyperlink ref="E1276" location="A126297662X" display="A126297662X" xr:uid="{00000000-0004-0000-0000-0000F1040000}"/>
    <hyperlink ref="E1277" location="A126285998F" display="A126285998F" xr:uid="{00000000-0004-0000-0000-0000F2040000}"/>
    <hyperlink ref="E1278" location="A126274150T" display="A126274150T" xr:uid="{00000000-0004-0000-0000-0000F3040000}"/>
    <hyperlink ref="E1279" location="A126297478X" display="A126297478X" xr:uid="{00000000-0004-0000-0000-0000F4040000}"/>
    <hyperlink ref="E1280" location="A126285814A" display="A126285814A" xr:uid="{00000000-0004-0000-0000-0000F5040000}"/>
    <hyperlink ref="E1281" location="A126274218A" display="A126274218A" xr:uid="{00000000-0004-0000-0000-0000F6040000}"/>
    <hyperlink ref="E1282" location="A126297546R" display="A126297546R" xr:uid="{00000000-0004-0000-0000-0000F7040000}"/>
    <hyperlink ref="E1283" location="A126285882C" display="A126285882C" xr:uid="{00000000-0004-0000-0000-0000F8040000}"/>
    <hyperlink ref="E1284" location="A126274170A" display="A126274170A" xr:uid="{00000000-0004-0000-0000-0000F9040000}"/>
    <hyperlink ref="E1285" location="A126297498J" display="A126297498J" xr:uid="{00000000-0004-0000-0000-0000FA040000}"/>
    <hyperlink ref="E1286" location="A126285834K" display="A126285834K" xr:uid="{00000000-0004-0000-0000-0000FB040000}"/>
    <hyperlink ref="E1287" location="A126274266V" display="A126274266V" xr:uid="{00000000-0004-0000-0000-0000FC040000}"/>
    <hyperlink ref="E1288" location="A126297594J" display="A126297594J" xr:uid="{00000000-0004-0000-0000-0000FD040000}"/>
    <hyperlink ref="E1289" location="A126285930K" display="A126285930K" xr:uid="{00000000-0004-0000-0000-0000FE040000}"/>
    <hyperlink ref="E1290" location="A126274270K" display="A126274270K" xr:uid="{00000000-0004-0000-0000-0000FF040000}"/>
    <hyperlink ref="E1291" location="A126297598T" display="A126297598T" xr:uid="{00000000-0004-0000-0000-000000050000}"/>
    <hyperlink ref="E1292" location="A126285934V" display="A126285934V" xr:uid="{00000000-0004-0000-0000-000001050000}"/>
    <hyperlink ref="E1293" location="A126274186V" display="A126274186V" xr:uid="{00000000-0004-0000-0000-000002050000}"/>
    <hyperlink ref="E1294" location="A126297514W" display="A126297514W" xr:uid="{00000000-0004-0000-0000-000003050000}"/>
    <hyperlink ref="E1295" location="A126285850K" display="A126285850K" xr:uid="{00000000-0004-0000-0000-000004050000}"/>
    <hyperlink ref="E1296" location="A126274154A" display="A126274154A" xr:uid="{00000000-0004-0000-0000-000005050000}"/>
    <hyperlink ref="E1297" location="A126297482R" display="A126297482R" xr:uid="{00000000-0004-0000-0000-000006050000}"/>
    <hyperlink ref="E1298" location="A126285818K" display="A126285818K" xr:uid="{00000000-0004-0000-0000-000007050000}"/>
    <hyperlink ref="E1299" location="A126274338V" display="A126274338V" xr:uid="{00000000-0004-0000-0000-000008050000}"/>
    <hyperlink ref="E1300" location="A126297666J" display="A126297666J" xr:uid="{00000000-0004-0000-0000-000009050000}"/>
    <hyperlink ref="E1301" location="A126286002L" display="A126286002L" xr:uid="{00000000-0004-0000-0000-00000A050000}"/>
    <hyperlink ref="E1302" location="A126274222T" display="A126274222T" xr:uid="{00000000-0004-0000-0000-00000B050000}"/>
    <hyperlink ref="E1303" location="A126297550F" display="A126297550F" xr:uid="{00000000-0004-0000-0000-00000C050000}"/>
    <hyperlink ref="E1304" location="A126285886L" display="A126285886L" xr:uid="{00000000-0004-0000-0000-00000D050000}"/>
    <hyperlink ref="E1305" location="A126274294C" display="A126274294C" xr:uid="{00000000-0004-0000-0000-00000E050000}"/>
    <hyperlink ref="E1306" location="A126297622F" display="A126297622F" xr:uid="{00000000-0004-0000-0000-00000F050000}"/>
    <hyperlink ref="E1307" location="A126285958L" display="A126285958L" xr:uid="{00000000-0004-0000-0000-000010050000}"/>
    <hyperlink ref="E1308" location="A126275422C" display="A126275422C" xr:uid="{00000000-0004-0000-0000-000011050000}"/>
    <hyperlink ref="E1309" location="A126298750T" display="A126298750T" xr:uid="{00000000-0004-0000-0000-000012050000}"/>
    <hyperlink ref="E1310" location="A126287086A" display="A126287086A" xr:uid="{00000000-0004-0000-0000-000013050000}"/>
    <hyperlink ref="E1311" location="A126275378F" display="A126275378F" xr:uid="{00000000-0004-0000-0000-000014050000}"/>
    <hyperlink ref="E1312" location="A126298706J" display="A126298706J" xr:uid="{00000000-0004-0000-0000-000015050000}"/>
    <hyperlink ref="E1313" location="A126287042X" display="A126287042X" xr:uid="{00000000-0004-0000-0000-000016050000}"/>
    <hyperlink ref="E1314" location="A126275306V" display="A126275306V" xr:uid="{00000000-0004-0000-0000-000017050000}"/>
    <hyperlink ref="E1315" location="A126298634J" display="A126298634J" xr:uid="{00000000-0004-0000-0000-000018050000}"/>
    <hyperlink ref="E1316" location="A126286970W" display="A126286970W" xr:uid="{00000000-0004-0000-0000-000019050000}"/>
    <hyperlink ref="E1317" location="A126275382W" display="A126275382W" xr:uid="{00000000-0004-0000-0000-00001A050000}"/>
    <hyperlink ref="E1318" location="A126298710X" display="A126298710X" xr:uid="{00000000-0004-0000-0000-00001B050000}"/>
    <hyperlink ref="E1319" location="A126287046J" display="A126287046J" xr:uid="{00000000-0004-0000-0000-00001C050000}"/>
    <hyperlink ref="E1320" location="A126275386F" display="A126275386F" xr:uid="{00000000-0004-0000-0000-00001D050000}"/>
    <hyperlink ref="E1321" location="A126298714J" display="A126298714J" xr:uid="{00000000-0004-0000-0000-00001E050000}"/>
    <hyperlink ref="E1322" location="A126287050X" display="A126287050X" xr:uid="{00000000-0004-0000-0000-00001F050000}"/>
    <hyperlink ref="E1323" location="A126275310K" display="A126275310K" xr:uid="{00000000-0004-0000-0000-000020050000}"/>
    <hyperlink ref="E1324" location="A126298638T" display="A126298638T" xr:uid="{00000000-0004-0000-0000-000021050000}"/>
    <hyperlink ref="E1325" location="A126286974F" display="A126286974F" xr:uid="{00000000-0004-0000-0000-000022050000}"/>
    <hyperlink ref="E1326" location="A126275314V" display="A126275314V" xr:uid="{00000000-0004-0000-0000-000023050000}"/>
    <hyperlink ref="E1327" location="A126298642J" display="A126298642J" xr:uid="{00000000-0004-0000-0000-000024050000}"/>
    <hyperlink ref="E1328" location="A126286978R" display="A126286978R" xr:uid="{00000000-0004-0000-0000-000025050000}"/>
    <hyperlink ref="E1329" location="A126275354L" display="A126275354L" xr:uid="{00000000-0004-0000-0000-000026050000}"/>
    <hyperlink ref="E1330" location="A126298682A" display="A126298682A" xr:uid="{00000000-0004-0000-0000-000027050000}"/>
    <hyperlink ref="E1331" location="A126287018X" display="A126287018X" xr:uid="{00000000-0004-0000-0000-000028050000}"/>
    <hyperlink ref="E1332" location="A126275270C" display="A126275270C" xr:uid="{00000000-0004-0000-0000-000029050000}"/>
    <hyperlink ref="E1333" location="A126298598K" display="A126298598K" xr:uid="{00000000-0004-0000-0000-00002A050000}"/>
    <hyperlink ref="E1334" location="A126286934L" display="A126286934L" xr:uid="{00000000-0004-0000-0000-00002B050000}"/>
    <hyperlink ref="E1335" location="A126275390W" display="A126275390W" xr:uid="{00000000-0004-0000-0000-00002C050000}"/>
    <hyperlink ref="E1336" location="A126298718T" display="A126298718T" xr:uid="{00000000-0004-0000-0000-00002D050000}"/>
    <hyperlink ref="E1337" location="A126287054J" display="A126287054J" xr:uid="{00000000-0004-0000-0000-00002E050000}"/>
    <hyperlink ref="E1338" location="A126275358W" display="A126275358W" xr:uid="{00000000-0004-0000-0000-00002F050000}"/>
    <hyperlink ref="E1339" location="A126298686K" display="A126298686K" xr:uid="{00000000-0004-0000-0000-000030050000}"/>
    <hyperlink ref="E1340" location="A126287022R" display="A126287022R" xr:uid="{00000000-0004-0000-0000-000031050000}"/>
    <hyperlink ref="E1341" location="A126275402V" display="A126275402V" xr:uid="{00000000-0004-0000-0000-000032050000}"/>
    <hyperlink ref="E1342" location="A126298730J" display="A126298730J" xr:uid="{00000000-0004-0000-0000-000033050000}"/>
    <hyperlink ref="E1343" location="A126287066T" display="A126287066T" xr:uid="{00000000-0004-0000-0000-000034050000}"/>
    <hyperlink ref="E1344" location="A126275274L" display="A126275274L" xr:uid="{00000000-0004-0000-0000-000035050000}"/>
    <hyperlink ref="E1345" location="A126298602R" display="A126298602R" xr:uid="{00000000-0004-0000-0000-000036050000}"/>
    <hyperlink ref="E1346" location="A126286938W" display="A126286938W" xr:uid="{00000000-0004-0000-0000-000037050000}"/>
    <hyperlink ref="E1347" location="A126275210A" display="A126275210A" xr:uid="{00000000-0004-0000-0000-000038050000}"/>
    <hyperlink ref="E1348" location="A126298538J" display="A126298538J" xr:uid="{00000000-0004-0000-0000-000039050000}"/>
    <hyperlink ref="E1349" location="A126286874W" display="A126286874W" xr:uid="{00000000-0004-0000-0000-00003A050000}"/>
    <hyperlink ref="E1350" location="A126275238C" display="A126275238C" xr:uid="{00000000-0004-0000-0000-00003B050000}"/>
    <hyperlink ref="E1351" location="A126298566T" display="A126298566T" xr:uid="{00000000-0004-0000-0000-00003C050000}"/>
    <hyperlink ref="E1352" location="A126286902V" display="A126286902V" xr:uid="{00000000-0004-0000-0000-00003D050000}"/>
    <hyperlink ref="E1353" location="A126275318C" display="A126275318C" xr:uid="{00000000-0004-0000-0000-00003E050000}"/>
    <hyperlink ref="E1354" location="A126298646T" display="A126298646T" xr:uid="{00000000-0004-0000-0000-00003F050000}"/>
    <hyperlink ref="E1355" location="A126286982F" display="A126286982F" xr:uid="{00000000-0004-0000-0000-000040050000}"/>
    <hyperlink ref="E1356" location="A126275242V" display="A126275242V" xr:uid="{00000000-0004-0000-0000-000041050000}"/>
    <hyperlink ref="E1357" location="A126298570J" display="A126298570J" xr:uid="{00000000-0004-0000-0000-000042050000}"/>
    <hyperlink ref="E1358" location="A126286906C" display="A126286906C" xr:uid="{00000000-0004-0000-0000-000043050000}"/>
    <hyperlink ref="E1359" location="A126275322V" display="A126275322V" xr:uid="{00000000-0004-0000-0000-000044050000}"/>
    <hyperlink ref="E1360" location="A126298650J" display="A126298650J" xr:uid="{00000000-0004-0000-0000-000045050000}"/>
    <hyperlink ref="E1361" location="A126286986R" display="A126286986R" xr:uid="{00000000-0004-0000-0000-000046050000}"/>
    <hyperlink ref="E1362" location="A126275326C" display="A126275326C" xr:uid="{00000000-0004-0000-0000-000047050000}"/>
    <hyperlink ref="E1363" location="A126298654T" display="A126298654T" xr:uid="{00000000-0004-0000-0000-000048050000}"/>
    <hyperlink ref="E1364" location="A126286990F" display="A126286990F" xr:uid="{00000000-0004-0000-0000-000049050000}"/>
    <hyperlink ref="E1365" location="A126275406C" display="A126275406C" xr:uid="{00000000-0004-0000-0000-00004A050000}"/>
    <hyperlink ref="E1366" location="A126298734T" display="A126298734T" xr:uid="{00000000-0004-0000-0000-00004B050000}"/>
    <hyperlink ref="E1367" location="A126287070J" display="A126287070J" xr:uid="{00000000-0004-0000-0000-00004C050000}"/>
    <hyperlink ref="E1368" location="A126275214K" display="A126275214K" xr:uid="{00000000-0004-0000-0000-00004D050000}"/>
    <hyperlink ref="E1369" location="A126298542X" display="A126298542X" xr:uid="{00000000-0004-0000-0000-00004E050000}"/>
    <hyperlink ref="E1370" location="A126286878F" display="A126286878F" xr:uid="{00000000-0004-0000-0000-00004F050000}"/>
    <hyperlink ref="E1371" location="A126275394F" display="A126275394F" xr:uid="{00000000-0004-0000-0000-000050050000}"/>
    <hyperlink ref="E1372" location="A126298722J" display="A126298722J" xr:uid="{00000000-0004-0000-0000-000051050000}"/>
    <hyperlink ref="E1373" location="A126287058T" display="A126287058T" xr:uid="{00000000-0004-0000-0000-000052050000}"/>
    <hyperlink ref="E1374" location="A126275398R" display="A126275398R" xr:uid="{00000000-0004-0000-0000-000053050000}"/>
    <hyperlink ref="E1375" location="A126298726T" display="A126298726T" xr:uid="{00000000-0004-0000-0000-000054050000}"/>
    <hyperlink ref="E1376" location="A126287062J" display="A126287062J" xr:uid="{00000000-0004-0000-0000-000055050000}"/>
    <hyperlink ref="E1377" location="A126275218V" display="A126275218V" xr:uid="{00000000-0004-0000-0000-000056050000}"/>
    <hyperlink ref="E1378" location="A126298546J" display="A126298546J" xr:uid="{00000000-0004-0000-0000-000057050000}"/>
    <hyperlink ref="E1379" location="A126286882W" display="A126286882W" xr:uid="{00000000-0004-0000-0000-000058050000}"/>
    <hyperlink ref="E1380" location="A126275278W" display="A126275278W" xr:uid="{00000000-0004-0000-0000-000059050000}"/>
    <hyperlink ref="E1381" location="A126298606X" display="A126298606X" xr:uid="{00000000-0004-0000-0000-00005A050000}"/>
    <hyperlink ref="E1382" location="A126286942L" display="A126286942L" xr:uid="{00000000-0004-0000-0000-00005B050000}"/>
    <hyperlink ref="E1383" location="A126275330V" display="A126275330V" xr:uid="{00000000-0004-0000-0000-00005C050000}"/>
    <hyperlink ref="E1384" location="A126298658A" display="A126298658A" xr:uid="{00000000-0004-0000-0000-00005D050000}"/>
    <hyperlink ref="E1385" location="A126286994R" display="A126286994R" xr:uid="{00000000-0004-0000-0000-00005E050000}"/>
    <hyperlink ref="E1386" location="A126275410V" display="A126275410V" xr:uid="{00000000-0004-0000-0000-00005F050000}"/>
    <hyperlink ref="E1387" location="A126298738A" display="A126298738A" xr:uid="{00000000-0004-0000-0000-000060050000}"/>
    <hyperlink ref="E1388" location="A126287074T" display="A126287074T" xr:uid="{00000000-0004-0000-0000-000061050000}"/>
    <hyperlink ref="E1389" location="A126275222K" display="A126275222K" xr:uid="{00000000-0004-0000-0000-000062050000}"/>
    <hyperlink ref="E1390" location="A126298550X" display="A126298550X" xr:uid="{00000000-0004-0000-0000-000063050000}"/>
    <hyperlink ref="E1391" location="A126286886F" display="A126286886F" xr:uid="{00000000-0004-0000-0000-000064050000}"/>
    <hyperlink ref="E1392" location="A126275362L" display="A126275362L" xr:uid="{00000000-0004-0000-0000-000065050000}"/>
    <hyperlink ref="E1393" location="A126298690A" display="A126298690A" xr:uid="{00000000-0004-0000-0000-000066050000}"/>
    <hyperlink ref="E1394" location="A126287026X" display="A126287026X" xr:uid="{00000000-0004-0000-0000-000067050000}"/>
    <hyperlink ref="E1395" location="A126275366W" display="A126275366W" xr:uid="{00000000-0004-0000-0000-000068050000}"/>
    <hyperlink ref="E1396" location="A126298694K" display="A126298694K" xr:uid="{00000000-0004-0000-0000-000069050000}"/>
    <hyperlink ref="E1397" location="A126287030R" display="A126287030R" xr:uid="{00000000-0004-0000-0000-00006A050000}"/>
    <hyperlink ref="E1398" location="A126275254C" display="A126275254C" xr:uid="{00000000-0004-0000-0000-00006B050000}"/>
    <hyperlink ref="E1399" location="A126298582T" display="A126298582T" xr:uid="{00000000-0004-0000-0000-00006C050000}"/>
    <hyperlink ref="E1400" location="A126286918L" display="A126286918L" xr:uid="{00000000-0004-0000-0000-00006D050000}"/>
    <hyperlink ref="E1401" location="A126275226V" display="A126275226V" xr:uid="{00000000-0004-0000-0000-00006E050000}"/>
    <hyperlink ref="E1402" location="A126298554J" display="A126298554J" xr:uid="{00000000-0004-0000-0000-00006F050000}"/>
    <hyperlink ref="E1403" location="A126286890W" display="A126286890W" xr:uid="{00000000-0004-0000-0000-000070050000}"/>
    <hyperlink ref="E1404" location="A126275282L" display="A126275282L" xr:uid="{00000000-0004-0000-0000-000071050000}"/>
    <hyperlink ref="E1405" location="A126298610R" display="A126298610R" xr:uid="{00000000-0004-0000-0000-000072050000}"/>
    <hyperlink ref="E1406" location="A126286946W" display="A126286946W" xr:uid="{00000000-0004-0000-0000-000073050000}"/>
    <hyperlink ref="E1407" location="A126275246C" display="A126275246C" xr:uid="{00000000-0004-0000-0000-000074050000}"/>
    <hyperlink ref="E1408" location="A126298574T" display="A126298574T" xr:uid="{00000000-0004-0000-0000-000075050000}"/>
    <hyperlink ref="E1409" location="A126286910V" display="A126286910V" xr:uid="{00000000-0004-0000-0000-000076050000}"/>
    <hyperlink ref="E1410" location="A126275286W" display="A126275286W" xr:uid="{00000000-0004-0000-0000-000077050000}"/>
    <hyperlink ref="E1411" location="A126298614X" display="A126298614X" xr:uid="{00000000-0004-0000-0000-000078050000}"/>
    <hyperlink ref="E1412" location="A126286950L" display="A126286950L" xr:uid="{00000000-0004-0000-0000-000079050000}"/>
    <hyperlink ref="E1413" location="A126275258L" display="A126275258L" xr:uid="{00000000-0004-0000-0000-00007A050000}"/>
    <hyperlink ref="E1414" location="A126298586A" display="A126298586A" xr:uid="{00000000-0004-0000-0000-00007B050000}"/>
    <hyperlink ref="E1415" location="A126286922C" display="A126286922C" xr:uid="{00000000-0004-0000-0000-00007C050000}"/>
    <hyperlink ref="E1416" location="A126275290L" display="A126275290L" xr:uid="{00000000-0004-0000-0000-00007D050000}"/>
    <hyperlink ref="E1417" location="A126298618J" display="A126298618J" xr:uid="{00000000-0004-0000-0000-00007E050000}"/>
    <hyperlink ref="E1418" location="A126286954W" display="A126286954W" xr:uid="{00000000-0004-0000-0000-00007F050000}"/>
    <hyperlink ref="E1419" location="A126275334C" display="A126275334C" xr:uid="{00000000-0004-0000-0000-000080050000}"/>
    <hyperlink ref="E1420" location="A126298662T" display="A126298662T" xr:uid="{00000000-0004-0000-0000-000081050000}"/>
    <hyperlink ref="E1421" location="A126286998X" display="A126286998X" xr:uid="{00000000-0004-0000-0000-000082050000}"/>
    <hyperlink ref="E1422" location="A126275294W" display="A126275294W" xr:uid="{00000000-0004-0000-0000-000083050000}"/>
    <hyperlink ref="E1423" location="A126298622X" display="A126298622X" xr:uid="{00000000-0004-0000-0000-000084050000}"/>
    <hyperlink ref="E1424" location="A126286958F" display="A126286958F" xr:uid="{00000000-0004-0000-0000-000085050000}"/>
    <hyperlink ref="E1425" location="A126275262C" display="A126275262C" xr:uid="{00000000-0004-0000-0000-000086050000}"/>
    <hyperlink ref="E1426" location="A126298590T" display="A126298590T" xr:uid="{00000000-0004-0000-0000-000087050000}"/>
    <hyperlink ref="E1427" location="A126286926L" display="A126286926L" xr:uid="{00000000-0004-0000-0000-000088050000}"/>
    <hyperlink ref="E1428" location="A126275370L" display="A126275370L" xr:uid="{00000000-0004-0000-0000-000089050000}"/>
    <hyperlink ref="E1429" location="A126298698V" display="A126298698V" xr:uid="{00000000-0004-0000-0000-00008A050000}"/>
    <hyperlink ref="E1430" location="A126287034X" display="A126287034X" xr:uid="{00000000-0004-0000-0000-00008B050000}"/>
    <hyperlink ref="E1431" location="A126275338L" display="A126275338L" xr:uid="{00000000-0004-0000-0000-00008C050000}"/>
    <hyperlink ref="E1432" location="A126298666A" display="A126298666A" xr:uid="{00000000-0004-0000-0000-00008D050000}"/>
    <hyperlink ref="E1433" location="A126287002F" display="A126287002F" xr:uid="{00000000-0004-0000-0000-00008E050000}"/>
    <hyperlink ref="E1434" location="A126275342C" display="A126275342C" xr:uid="{00000000-0004-0000-0000-00008F050000}"/>
    <hyperlink ref="E1435" location="A126298670T" display="A126298670T" xr:uid="{00000000-0004-0000-0000-000090050000}"/>
    <hyperlink ref="E1436" location="A126287006R" display="A126287006R" xr:uid="{00000000-0004-0000-0000-000091050000}"/>
    <hyperlink ref="E1437" location="A126275414C" display="A126275414C" xr:uid="{00000000-0004-0000-0000-000092050000}"/>
    <hyperlink ref="E1438" location="A126298742T" display="A126298742T" xr:uid="{00000000-0004-0000-0000-000093050000}"/>
    <hyperlink ref="E1439" location="A126287078A" display="A126287078A" xr:uid="{00000000-0004-0000-0000-000094050000}"/>
    <hyperlink ref="E1440" location="A126275230K" display="A126275230K" xr:uid="{00000000-0004-0000-0000-000095050000}"/>
    <hyperlink ref="E1441" location="A126298558T" display="A126298558T" xr:uid="{00000000-0004-0000-0000-000096050000}"/>
    <hyperlink ref="E1442" location="A126286894F" display="A126286894F" xr:uid="{00000000-0004-0000-0000-000097050000}"/>
    <hyperlink ref="E1443" location="A126275298F" display="A126275298F" xr:uid="{00000000-0004-0000-0000-000098050000}"/>
    <hyperlink ref="E1444" location="A126298626J" display="A126298626J" xr:uid="{00000000-0004-0000-0000-000099050000}"/>
    <hyperlink ref="E1445" location="A126286962W" display="A126286962W" xr:uid="{00000000-0004-0000-0000-00009A050000}"/>
    <hyperlink ref="E1446" location="A126275250V" display="A126275250V" xr:uid="{00000000-0004-0000-0000-00009B050000}"/>
    <hyperlink ref="E1447" location="A126298578A" display="A126298578A" xr:uid="{00000000-0004-0000-0000-00009C050000}"/>
    <hyperlink ref="E1448" location="A126286914C" display="A126286914C" xr:uid="{00000000-0004-0000-0000-00009D050000}"/>
    <hyperlink ref="E1449" location="A126275346L" display="A126275346L" xr:uid="{00000000-0004-0000-0000-00009E050000}"/>
    <hyperlink ref="E1450" location="A126298674A" display="A126298674A" xr:uid="{00000000-0004-0000-0000-00009F050000}"/>
    <hyperlink ref="E1451" location="A126287010F" display="A126287010F" xr:uid="{00000000-0004-0000-0000-0000A0050000}"/>
    <hyperlink ref="E1452" location="A126275350C" display="A126275350C" xr:uid="{00000000-0004-0000-0000-0000A1050000}"/>
    <hyperlink ref="E1453" location="A126298678K" display="A126298678K" xr:uid="{00000000-0004-0000-0000-0000A2050000}"/>
    <hyperlink ref="E1454" location="A126287014R" display="A126287014R" xr:uid="{00000000-0004-0000-0000-0000A3050000}"/>
    <hyperlink ref="E1455" location="A126275266L" display="A126275266L" xr:uid="{00000000-0004-0000-0000-0000A4050000}"/>
    <hyperlink ref="E1456" location="A126298594A" display="A126298594A" xr:uid="{00000000-0004-0000-0000-0000A5050000}"/>
    <hyperlink ref="E1457" location="A126286930C" display="A126286930C" xr:uid="{00000000-0004-0000-0000-0000A6050000}"/>
    <hyperlink ref="E1458" location="A126275234V" display="A126275234V" xr:uid="{00000000-0004-0000-0000-0000A7050000}"/>
    <hyperlink ref="E1459" location="A126298562J" display="A126298562J" xr:uid="{00000000-0004-0000-0000-0000A8050000}"/>
    <hyperlink ref="E1460" location="A126286898R" display="A126286898R" xr:uid="{00000000-0004-0000-0000-0000A9050000}"/>
    <hyperlink ref="E1461" location="A126275418L" display="A126275418L" xr:uid="{00000000-0004-0000-0000-0000AA050000}"/>
    <hyperlink ref="E1462" location="A126298746A" display="A126298746A" xr:uid="{00000000-0004-0000-0000-0000AB050000}"/>
    <hyperlink ref="E1463" location="A126287082T" display="A126287082T" xr:uid="{00000000-0004-0000-0000-0000AC050000}"/>
    <hyperlink ref="E1464" location="A126275302K" display="A126275302K" xr:uid="{00000000-0004-0000-0000-0000AD050000}"/>
    <hyperlink ref="E1465" location="A126298630X" display="A126298630X" xr:uid="{00000000-0004-0000-0000-0000AE050000}"/>
    <hyperlink ref="E1466" location="A126286966F" display="A126286966F" xr:uid="{00000000-0004-0000-0000-0000AF050000}"/>
    <hyperlink ref="E1467" location="A126275374W" display="A126275374W" xr:uid="{00000000-0004-0000-0000-0000B0050000}"/>
    <hyperlink ref="E1468" location="A126298702X" display="A126298702X" xr:uid="{00000000-0004-0000-0000-0000B1050000}"/>
    <hyperlink ref="E1469" location="A126287038J" display="A126287038J" xr:uid="{00000000-0004-0000-0000-0000B2050000}"/>
    <hyperlink ref="E1470" location="A126275638R" display="A126275638R" xr:uid="{00000000-0004-0000-0000-0000B3050000}"/>
    <hyperlink ref="E1471" location="A126298966C" display="A126298966C" xr:uid="{00000000-0004-0000-0000-0000B4050000}"/>
    <hyperlink ref="E1472" location="A126287302J" display="A126287302J" xr:uid="{00000000-0004-0000-0000-0000B5050000}"/>
    <hyperlink ref="E1473" location="A126275594X" display="A126275594X" xr:uid="{00000000-0004-0000-0000-0000B6050000}"/>
    <hyperlink ref="E1474" location="A126298922A" display="A126298922A" xr:uid="{00000000-0004-0000-0000-0000B7050000}"/>
    <hyperlink ref="E1475" location="A126287258K" display="A126287258K" xr:uid="{00000000-0004-0000-0000-0000B8050000}"/>
    <hyperlink ref="E1476" location="A126275522L" display="A126275522L" xr:uid="{00000000-0004-0000-0000-0000B9050000}"/>
    <hyperlink ref="E1477" location="A126298850A" display="A126298850A" xr:uid="{00000000-0004-0000-0000-0000BA050000}"/>
    <hyperlink ref="E1478" location="A126287186K" display="A126287186K" xr:uid="{00000000-0004-0000-0000-0000BB050000}"/>
    <hyperlink ref="E1479" location="A126275598J" display="A126275598J" xr:uid="{00000000-0004-0000-0000-0000BC050000}"/>
    <hyperlink ref="E1480" location="A126298926K" display="A126298926K" xr:uid="{00000000-0004-0000-0000-0000BD050000}"/>
    <hyperlink ref="E1481" location="A126287262A" display="A126287262A" xr:uid="{00000000-0004-0000-0000-0000BE050000}"/>
    <hyperlink ref="E1482" location="A126275602L" display="A126275602L" xr:uid="{00000000-0004-0000-0000-0000BF050000}"/>
    <hyperlink ref="E1483" location="A126298930A" display="A126298930A" xr:uid="{00000000-0004-0000-0000-0000C0050000}"/>
    <hyperlink ref="E1484" location="A126287266K" display="A126287266K" xr:uid="{00000000-0004-0000-0000-0000C1050000}"/>
    <hyperlink ref="E1485" location="A126275526W" display="A126275526W" xr:uid="{00000000-0004-0000-0000-0000C2050000}"/>
    <hyperlink ref="E1486" location="A126298854K" display="A126298854K" xr:uid="{00000000-0004-0000-0000-0000C3050000}"/>
    <hyperlink ref="E1487" location="A126287190A" display="A126287190A" xr:uid="{00000000-0004-0000-0000-0000C4050000}"/>
    <hyperlink ref="E1488" location="A126275530L" display="A126275530L" xr:uid="{00000000-0004-0000-0000-0000C5050000}"/>
    <hyperlink ref="E1489" location="A126298858V" display="A126298858V" xr:uid="{00000000-0004-0000-0000-0000C6050000}"/>
    <hyperlink ref="E1490" location="A126287194K" display="A126287194K" xr:uid="{00000000-0004-0000-0000-0000C7050000}"/>
    <hyperlink ref="E1491" location="A126275570F" display="A126275570F" xr:uid="{00000000-0004-0000-0000-0000C8050000}"/>
    <hyperlink ref="E1492" location="A126298898L" display="A126298898L" xr:uid="{00000000-0004-0000-0000-0000C9050000}"/>
    <hyperlink ref="E1493" location="A126287234T" display="A126287234T" xr:uid="{00000000-0004-0000-0000-0000CA050000}"/>
    <hyperlink ref="E1494" location="A126275486R" display="A126275486R" xr:uid="{00000000-0004-0000-0000-0000CB050000}"/>
    <hyperlink ref="E1495" location="A126298814T" display="A126298814T" xr:uid="{00000000-0004-0000-0000-0000CC050000}"/>
    <hyperlink ref="E1496" location="A126287150J" display="A126287150J" xr:uid="{00000000-0004-0000-0000-0000CD050000}"/>
    <hyperlink ref="E1497" location="A126275606W" display="A126275606W" xr:uid="{00000000-0004-0000-0000-0000CE050000}"/>
    <hyperlink ref="E1498" location="A126298934K" display="A126298934K" xr:uid="{00000000-0004-0000-0000-0000CF050000}"/>
    <hyperlink ref="E1499" location="A126287270A" display="A126287270A" xr:uid="{00000000-0004-0000-0000-0000D0050000}"/>
    <hyperlink ref="E1500" location="A126275574R" display="A126275574R" xr:uid="{00000000-0004-0000-0000-0000D1050000}"/>
    <hyperlink ref="E1501" location="A126298902T" display="A126298902T" xr:uid="{00000000-0004-0000-0000-0000D2050000}"/>
    <hyperlink ref="E1502" location="A126287238A" display="A126287238A" xr:uid="{00000000-0004-0000-0000-0000D3050000}"/>
    <hyperlink ref="E1503" location="A126275618F" display="A126275618F" xr:uid="{00000000-0004-0000-0000-0000D4050000}"/>
    <hyperlink ref="E1504" location="A126298946V" display="A126298946V" xr:uid="{00000000-0004-0000-0000-0000D5050000}"/>
    <hyperlink ref="E1505" location="A126287282K" display="A126287282K" xr:uid="{00000000-0004-0000-0000-0000D6050000}"/>
    <hyperlink ref="E1506" location="A126275490F" display="A126275490F" xr:uid="{00000000-0004-0000-0000-0000D7050000}"/>
    <hyperlink ref="E1507" location="A126298818A" display="A126298818A" xr:uid="{00000000-0004-0000-0000-0000D8050000}"/>
    <hyperlink ref="E1508" location="A126287154T" display="A126287154T" xr:uid="{00000000-0004-0000-0000-0000D9050000}"/>
    <hyperlink ref="E1509" location="A126275426L" display="A126275426L" xr:uid="{00000000-0004-0000-0000-0000DA050000}"/>
    <hyperlink ref="E1510" location="A126298754A" display="A126298754A" xr:uid="{00000000-0004-0000-0000-0000DB050000}"/>
    <hyperlink ref="E1511" location="A126287090T" display="A126287090T" xr:uid="{00000000-0004-0000-0000-0000DC050000}"/>
    <hyperlink ref="E1512" location="A126275454W" display="A126275454W" xr:uid="{00000000-0004-0000-0000-0000DD050000}"/>
    <hyperlink ref="E1513" location="A126298782K" display="A126298782K" xr:uid="{00000000-0004-0000-0000-0000DE050000}"/>
    <hyperlink ref="E1514" location="A126287118J" display="A126287118J" xr:uid="{00000000-0004-0000-0000-0000DF050000}"/>
    <hyperlink ref="E1515" location="A126275534W" display="A126275534W" xr:uid="{00000000-0004-0000-0000-0000E0050000}"/>
    <hyperlink ref="E1516" location="A126298862K" display="A126298862K" xr:uid="{00000000-0004-0000-0000-0000E1050000}"/>
    <hyperlink ref="E1517" location="A126287198V" display="A126287198V" xr:uid="{00000000-0004-0000-0000-0000E2050000}"/>
    <hyperlink ref="E1518" location="A126275458F" display="A126275458F" xr:uid="{00000000-0004-0000-0000-0000E3050000}"/>
    <hyperlink ref="E1519" location="A126298786V" display="A126298786V" xr:uid="{00000000-0004-0000-0000-0000E4050000}"/>
    <hyperlink ref="E1520" location="A126287122X" display="A126287122X" xr:uid="{00000000-0004-0000-0000-0000E5050000}"/>
    <hyperlink ref="E1521" location="A126275538F" display="A126275538F" xr:uid="{00000000-0004-0000-0000-0000E6050000}"/>
    <hyperlink ref="E1522" location="A126298866V" display="A126298866V" xr:uid="{00000000-0004-0000-0000-0000E7050000}"/>
    <hyperlink ref="E1523" location="A126287202X" display="A126287202X" xr:uid="{00000000-0004-0000-0000-0000E8050000}"/>
    <hyperlink ref="E1524" location="A126275542W" display="A126275542W" xr:uid="{00000000-0004-0000-0000-0000E9050000}"/>
    <hyperlink ref="E1525" location="A126298870K" display="A126298870K" xr:uid="{00000000-0004-0000-0000-0000EA050000}"/>
    <hyperlink ref="E1526" location="A126287206J" display="A126287206J" xr:uid="{00000000-0004-0000-0000-0000EB050000}"/>
    <hyperlink ref="E1527" location="A126275622W" display="A126275622W" xr:uid="{00000000-0004-0000-0000-0000EC050000}"/>
    <hyperlink ref="E1528" location="A126298950K" display="A126298950K" xr:uid="{00000000-0004-0000-0000-0000ED050000}"/>
    <hyperlink ref="E1529" location="A126287286V" display="A126287286V" xr:uid="{00000000-0004-0000-0000-0000EE050000}"/>
    <hyperlink ref="E1530" location="A126275430C" display="A126275430C" xr:uid="{00000000-0004-0000-0000-0000EF050000}"/>
    <hyperlink ref="E1531" location="A126298758K" display="A126298758K" xr:uid="{00000000-0004-0000-0000-0000F0050000}"/>
    <hyperlink ref="E1532" location="A126287094A" display="A126287094A" xr:uid="{00000000-0004-0000-0000-0000F1050000}"/>
    <hyperlink ref="E1533" location="A126275610L" display="A126275610L" xr:uid="{00000000-0004-0000-0000-0000F2050000}"/>
    <hyperlink ref="E1534" location="A126298938V" display="A126298938V" xr:uid="{00000000-0004-0000-0000-0000F3050000}"/>
    <hyperlink ref="E1535" location="A126287274K" display="A126287274K" xr:uid="{00000000-0004-0000-0000-0000F4050000}"/>
    <hyperlink ref="E1536" location="A126275614W" display="A126275614W" xr:uid="{00000000-0004-0000-0000-0000F5050000}"/>
    <hyperlink ref="E1537" location="A126298942K" display="A126298942K" xr:uid="{00000000-0004-0000-0000-0000F6050000}"/>
    <hyperlink ref="E1538" location="A126287278V" display="A126287278V" xr:uid="{00000000-0004-0000-0000-0000F7050000}"/>
    <hyperlink ref="E1539" location="A126275434L" display="A126275434L" xr:uid="{00000000-0004-0000-0000-0000F8050000}"/>
    <hyperlink ref="E1540" location="A126298762A" display="A126298762A" xr:uid="{00000000-0004-0000-0000-0000F9050000}"/>
    <hyperlink ref="E1541" location="A126287098K" display="A126287098K" xr:uid="{00000000-0004-0000-0000-0000FA050000}"/>
    <hyperlink ref="E1542" location="A126275494R" display="A126275494R" xr:uid="{00000000-0004-0000-0000-0000FB050000}"/>
    <hyperlink ref="E1543" location="A126298822T" display="A126298822T" xr:uid="{00000000-0004-0000-0000-0000FC050000}"/>
    <hyperlink ref="E1544" location="A126287158A" display="A126287158A" xr:uid="{00000000-0004-0000-0000-0000FD050000}"/>
    <hyperlink ref="E1545" location="A126275546F" display="A126275546F" xr:uid="{00000000-0004-0000-0000-0000FE050000}"/>
    <hyperlink ref="E1546" location="A126298874V" display="A126298874V" xr:uid="{00000000-0004-0000-0000-0000FF050000}"/>
    <hyperlink ref="E1547" location="A126287210X" display="A126287210X" xr:uid="{00000000-0004-0000-0000-000000060000}"/>
    <hyperlink ref="E1548" location="A126275626F" display="A126275626F" xr:uid="{00000000-0004-0000-0000-000001060000}"/>
    <hyperlink ref="E1549" location="A126298954V" display="A126298954V" xr:uid="{00000000-0004-0000-0000-000002060000}"/>
    <hyperlink ref="E1550" location="A126287290K" display="A126287290K" xr:uid="{00000000-0004-0000-0000-000003060000}"/>
    <hyperlink ref="E1551" location="A126275438W" display="A126275438W" xr:uid="{00000000-0004-0000-0000-000004060000}"/>
    <hyperlink ref="E1552" location="A126298766K" display="A126298766K" xr:uid="{00000000-0004-0000-0000-000005060000}"/>
    <hyperlink ref="E1553" location="A126287102R" display="A126287102R" xr:uid="{00000000-0004-0000-0000-000006060000}"/>
    <hyperlink ref="E1554" location="A126275578X" display="A126275578X" xr:uid="{00000000-0004-0000-0000-000007060000}"/>
    <hyperlink ref="E1555" location="A126298906A" display="A126298906A" xr:uid="{00000000-0004-0000-0000-000008060000}"/>
    <hyperlink ref="E1556" location="A126287242T" display="A126287242T" xr:uid="{00000000-0004-0000-0000-000009060000}"/>
    <hyperlink ref="E1557" location="A126275582R" display="A126275582R" xr:uid="{00000000-0004-0000-0000-00000A060000}"/>
    <hyperlink ref="E1558" location="A126298910T" display="A126298910T" xr:uid="{00000000-0004-0000-0000-00000B060000}"/>
    <hyperlink ref="E1559" location="A126287246A" display="A126287246A" xr:uid="{00000000-0004-0000-0000-00000C060000}"/>
    <hyperlink ref="E1560" location="A126275470W" display="A126275470W" xr:uid="{00000000-0004-0000-0000-00000D060000}"/>
    <hyperlink ref="E1561" location="A126298798C" display="A126298798C" xr:uid="{00000000-0004-0000-0000-00000E060000}"/>
    <hyperlink ref="E1562" location="A126287134J" display="A126287134J" xr:uid="{00000000-0004-0000-0000-00000F060000}"/>
    <hyperlink ref="E1563" location="A126275442L" display="A126275442L" xr:uid="{00000000-0004-0000-0000-000010060000}"/>
    <hyperlink ref="E1564" location="A126298770A" display="A126298770A" xr:uid="{00000000-0004-0000-0000-000011060000}"/>
    <hyperlink ref="E1565" location="A126287106X" display="A126287106X" xr:uid="{00000000-0004-0000-0000-000012060000}"/>
    <hyperlink ref="E1566" location="A126275498X" display="A126275498X" xr:uid="{00000000-0004-0000-0000-000013060000}"/>
    <hyperlink ref="E1567" location="A126298826A" display="A126298826A" xr:uid="{00000000-0004-0000-0000-000014060000}"/>
    <hyperlink ref="E1568" location="A126287162T" display="A126287162T" xr:uid="{00000000-0004-0000-0000-000015060000}"/>
    <hyperlink ref="E1569" location="A126275462W" display="A126275462W" xr:uid="{00000000-0004-0000-0000-000016060000}"/>
    <hyperlink ref="E1570" location="A126298790K" display="A126298790K" xr:uid="{00000000-0004-0000-0000-000017060000}"/>
    <hyperlink ref="E1571" location="A126287126J" display="A126287126J" xr:uid="{00000000-0004-0000-0000-000018060000}"/>
    <hyperlink ref="E1572" location="A126275502C" display="A126275502C" xr:uid="{00000000-0004-0000-0000-000019060000}"/>
    <hyperlink ref="E1573" location="A126298830T" display="A126298830T" xr:uid="{00000000-0004-0000-0000-00001A060000}"/>
    <hyperlink ref="E1574" location="A126287166A" display="A126287166A" xr:uid="{00000000-0004-0000-0000-00001B060000}"/>
    <hyperlink ref="E1575" location="A126275474F" display="A126275474F" xr:uid="{00000000-0004-0000-0000-00001C060000}"/>
    <hyperlink ref="E1576" location="A126298802J" display="A126298802J" xr:uid="{00000000-0004-0000-0000-00001D060000}"/>
    <hyperlink ref="E1577" location="A126287138T" display="A126287138T" xr:uid="{00000000-0004-0000-0000-00001E060000}"/>
    <hyperlink ref="E1578" location="A126275506L" display="A126275506L" xr:uid="{00000000-0004-0000-0000-00001F060000}"/>
    <hyperlink ref="E1579" location="A126298834A" display="A126298834A" xr:uid="{00000000-0004-0000-0000-000020060000}"/>
    <hyperlink ref="E1580" location="A126287170T" display="A126287170T" xr:uid="{00000000-0004-0000-0000-000021060000}"/>
    <hyperlink ref="E1581" location="A126275550W" display="A126275550W" xr:uid="{00000000-0004-0000-0000-000022060000}"/>
    <hyperlink ref="E1582" location="A126298878C" display="A126298878C" xr:uid="{00000000-0004-0000-0000-000023060000}"/>
    <hyperlink ref="E1583" location="A126287214J" display="A126287214J" xr:uid="{00000000-0004-0000-0000-000024060000}"/>
    <hyperlink ref="E1584" location="A126275510C" display="A126275510C" xr:uid="{00000000-0004-0000-0000-000025060000}"/>
    <hyperlink ref="E1585" location="A126298838K" display="A126298838K" xr:uid="{00000000-0004-0000-0000-000026060000}"/>
    <hyperlink ref="E1586" location="A126287174A" display="A126287174A" xr:uid="{00000000-0004-0000-0000-000027060000}"/>
    <hyperlink ref="E1587" location="A126275478R" display="A126275478R" xr:uid="{00000000-0004-0000-0000-000028060000}"/>
    <hyperlink ref="E1588" location="A126298806T" display="A126298806T" xr:uid="{00000000-0004-0000-0000-000029060000}"/>
    <hyperlink ref="E1589" location="A126287142J" display="A126287142J" xr:uid="{00000000-0004-0000-0000-00002A060000}"/>
    <hyperlink ref="E1590" location="A126275586X" display="A126275586X" xr:uid="{00000000-0004-0000-0000-00002B060000}"/>
    <hyperlink ref="E1591" location="A126298914A" display="A126298914A" xr:uid="{00000000-0004-0000-0000-00002C060000}"/>
    <hyperlink ref="E1592" location="A126287250T" display="A126287250T" xr:uid="{00000000-0004-0000-0000-00002D060000}"/>
    <hyperlink ref="E1593" location="A126275554F" display="A126275554F" xr:uid="{00000000-0004-0000-0000-00002E060000}"/>
    <hyperlink ref="E1594" location="A126298882V" display="A126298882V" xr:uid="{00000000-0004-0000-0000-00002F060000}"/>
    <hyperlink ref="E1595" location="A126287218T" display="A126287218T" xr:uid="{00000000-0004-0000-0000-000030060000}"/>
    <hyperlink ref="E1596" location="A126275558R" display="A126275558R" xr:uid="{00000000-0004-0000-0000-000031060000}"/>
    <hyperlink ref="E1597" location="A126298886C" display="A126298886C" xr:uid="{00000000-0004-0000-0000-000032060000}"/>
    <hyperlink ref="E1598" location="A126287222J" display="A126287222J" xr:uid="{00000000-0004-0000-0000-000033060000}"/>
    <hyperlink ref="E1599" location="A126275630W" display="A126275630W" xr:uid="{00000000-0004-0000-0000-000034060000}"/>
    <hyperlink ref="E1600" location="A126298958C" display="A126298958C" xr:uid="{00000000-0004-0000-0000-000035060000}"/>
    <hyperlink ref="E1601" location="A126287294V" display="A126287294V" xr:uid="{00000000-0004-0000-0000-000036060000}"/>
    <hyperlink ref="E1602" location="A126275446W" display="A126275446W" xr:uid="{00000000-0004-0000-0000-000037060000}"/>
    <hyperlink ref="E1603" location="A126298774K" display="A126298774K" xr:uid="{00000000-0004-0000-0000-000038060000}"/>
    <hyperlink ref="E1604" location="A126287110R" display="A126287110R" xr:uid="{00000000-0004-0000-0000-000039060000}"/>
    <hyperlink ref="E1605" location="A126275514L" display="A126275514L" xr:uid="{00000000-0004-0000-0000-00003A060000}"/>
    <hyperlink ref="E1606" location="A126298842A" display="A126298842A" xr:uid="{00000000-0004-0000-0000-00003B060000}"/>
    <hyperlink ref="E1607" location="A126287178K" display="A126287178K" xr:uid="{00000000-0004-0000-0000-00003C060000}"/>
    <hyperlink ref="E1608" location="A126275466F" display="A126275466F" xr:uid="{00000000-0004-0000-0000-00003D060000}"/>
    <hyperlink ref="E1609" location="A126298794V" display="A126298794V" xr:uid="{00000000-0004-0000-0000-00003E060000}"/>
    <hyperlink ref="E1610" location="A126287130X" display="A126287130X" xr:uid="{00000000-0004-0000-0000-00003F060000}"/>
    <hyperlink ref="E1611" location="A126275562F" display="A126275562F" xr:uid="{00000000-0004-0000-0000-000040060000}"/>
    <hyperlink ref="E1612" location="A126298890V" display="A126298890V" xr:uid="{00000000-0004-0000-0000-000041060000}"/>
    <hyperlink ref="E1613" location="A126287226T" display="A126287226T" xr:uid="{00000000-0004-0000-0000-000042060000}"/>
    <hyperlink ref="E1614" location="A126275566R" display="A126275566R" xr:uid="{00000000-0004-0000-0000-000043060000}"/>
    <hyperlink ref="E1615" location="A126298894C" display="A126298894C" xr:uid="{00000000-0004-0000-0000-000044060000}"/>
    <hyperlink ref="E1616" location="A126287230J" display="A126287230J" xr:uid="{00000000-0004-0000-0000-000045060000}"/>
    <hyperlink ref="E1617" location="A126275482F" display="A126275482F" xr:uid="{00000000-0004-0000-0000-000046060000}"/>
    <hyperlink ref="E1618" location="A126298810J" display="A126298810J" xr:uid="{00000000-0004-0000-0000-000047060000}"/>
    <hyperlink ref="E1619" location="A126287146T" display="A126287146T" xr:uid="{00000000-0004-0000-0000-000048060000}"/>
    <hyperlink ref="E1620" location="A126275450L" display="A126275450L" xr:uid="{00000000-0004-0000-0000-000049060000}"/>
    <hyperlink ref="E1621" location="A126298778V" display="A126298778V" xr:uid="{00000000-0004-0000-0000-00004A060000}"/>
    <hyperlink ref="E1622" location="A126287114X" display="A126287114X" xr:uid="{00000000-0004-0000-0000-00004B060000}"/>
    <hyperlink ref="E1623" location="A126275634F" display="A126275634F" xr:uid="{00000000-0004-0000-0000-00004C060000}"/>
    <hyperlink ref="E1624" location="A126298962V" display="A126298962V" xr:uid="{00000000-0004-0000-0000-00004D060000}"/>
    <hyperlink ref="E1625" location="A126287298C" display="A126287298C" xr:uid="{00000000-0004-0000-0000-00004E060000}"/>
    <hyperlink ref="E1626" location="A126275518W" display="A126275518W" xr:uid="{00000000-0004-0000-0000-00004F060000}"/>
    <hyperlink ref="E1627" location="A126298846K" display="A126298846K" xr:uid="{00000000-0004-0000-0000-000050060000}"/>
    <hyperlink ref="E1628" location="A126287182A" display="A126287182A" xr:uid="{00000000-0004-0000-0000-000051060000}"/>
    <hyperlink ref="E1629" location="A126275590R" display="A126275590R" xr:uid="{00000000-0004-0000-0000-000052060000}"/>
    <hyperlink ref="E1630" location="A126298918K" display="A126298918K" xr:uid="{00000000-0004-0000-0000-000053060000}"/>
    <hyperlink ref="E1631" location="A126287254A" display="A126287254A" xr:uid="{00000000-0004-0000-0000-000054060000}"/>
    <hyperlink ref="E1632" location="A126274558W" display="A126274558W" xr:uid="{00000000-0004-0000-0000-000055060000}"/>
    <hyperlink ref="E1633" location="A126297886K" display="A126297886K" xr:uid="{00000000-0004-0000-0000-000056060000}"/>
    <hyperlink ref="E1634" location="A126286222R" display="A126286222R" xr:uid="{00000000-0004-0000-0000-000057060000}"/>
    <hyperlink ref="E1635" location="A126274514V" display="A126274514V" xr:uid="{00000000-0004-0000-0000-000058060000}"/>
    <hyperlink ref="E1636" location="A126297842J" display="A126297842J" xr:uid="{00000000-0004-0000-0000-000059060000}"/>
    <hyperlink ref="E1637" location="A126286178T" display="A126286178T" xr:uid="{00000000-0004-0000-0000-00005A060000}"/>
    <hyperlink ref="E1638" location="A126274442V" display="A126274442V" xr:uid="{00000000-0004-0000-0000-00005B060000}"/>
    <hyperlink ref="E1639" location="A126297770J" display="A126297770J" xr:uid="{00000000-0004-0000-0000-00005C060000}"/>
    <hyperlink ref="E1640" location="A126286106F" display="A126286106F" xr:uid="{00000000-0004-0000-0000-00005D060000}"/>
    <hyperlink ref="E1641" location="A126274518C" display="A126274518C" xr:uid="{00000000-0004-0000-0000-00005E060000}"/>
    <hyperlink ref="E1642" location="A126297846T" display="A126297846T" xr:uid="{00000000-0004-0000-0000-00005F060000}"/>
    <hyperlink ref="E1643" location="A126286182J" display="A126286182J" xr:uid="{00000000-0004-0000-0000-000060060000}"/>
    <hyperlink ref="E1644" location="A126274522V" display="A126274522V" xr:uid="{00000000-0004-0000-0000-000061060000}"/>
    <hyperlink ref="E1645" location="A126297850J" display="A126297850J" xr:uid="{00000000-0004-0000-0000-000062060000}"/>
    <hyperlink ref="E1646" location="A126286186T" display="A126286186T" xr:uid="{00000000-0004-0000-0000-000063060000}"/>
    <hyperlink ref="E1647" location="A126274446C" display="A126274446C" xr:uid="{00000000-0004-0000-0000-000064060000}"/>
    <hyperlink ref="E1648" location="A126297774T" display="A126297774T" xr:uid="{00000000-0004-0000-0000-000065060000}"/>
    <hyperlink ref="E1649" location="A126286110W" display="A126286110W" xr:uid="{00000000-0004-0000-0000-000066060000}"/>
    <hyperlink ref="E1650" location="A126274450V" display="A126274450V" xr:uid="{00000000-0004-0000-0000-000067060000}"/>
    <hyperlink ref="E1651" location="A126297778A" display="A126297778A" xr:uid="{00000000-0004-0000-0000-000068060000}"/>
    <hyperlink ref="E1652" location="A126286114F" display="A126286114F" xr:uid="{00000000-0004-0000-0000-000069060000}"/>
    <hyperlink ref="E1653" location="A126274490L" display="A126274490L" xr:uid="{00000000-0004-0000-0000-00006A060000}"/>
    <hyperlink ref="E1654" location="A126297818J" display="A126297818J" xr:uid="{00000000-0004-0000-0000-00006B060000}"/>
    <hyperlink ref="E1655" location="A126286154X" display="A126286154X" xr:uid="{00000000-0004-0000-0000-00006C060000}"/>
    <hyperlink ref="E1656" location="A126274406K" display="A126274406K" xr:uid="{00000000-0004-0000-0000-00006D060000}"/>
    <hyperlink ref="E1657" location="A126297734X" display="A126297734X" xr:uid="{00000000-0004-0000-0000-00006E060000}"/>
    <hyperlink ref="E1658" location="A126286070R" display="A126286070R" xr:uid="{00000000-0004-0000-0000-00006F060000}"/>
    <hyperlink ref="E1659" location="A126274526C" display="A126274526C" xr:uid="{00000000-0004-0000-0000-000070060000}"/>
    <hyperlink ref="E1660" location="A126297854T" display="A126297854T" xr:uid="{00000000-0004-0000-0000-000071060000}"/>
    <hyperlink ref="E1661" location="A126286190J" display="A126286190J" xr:uid="{00000000-0004-0000-0000-000072060000}"/>
    <hyperlink ref="E1662" location="A126274494W" display="A126274494W" xr:uid="{00000000-0004-0000-0000-000073060000}"/>
    <hyperlink ref="E1663" location="A126297822X" display="A126297822X" xr:uid="{00000000-0004-0000-0000-000074060000}"/>
    <hyperlink ref="E1664" location="A126286158J" display="A126286158J" xr:uid="{00000000-0004-0000-0000-000075060000}"/>
    <hyperlink ref="E1665" location="A126274538L" display="A126274538L" xr:uid="{00000000-0004-0000-0000-000076060000}"/>
    <hyperlink ref="E1666" location="A126297866A" display="A126297866A" xr:uid="{00000000-0004-0000-0000-000077060000}"/>
    <hyperlink ref="E1667" location="A126286202F" display="A126286202F" xr:uid="{00000000-0004-0000-0000-000078060000}"/>
    <hyperlink ref="E1668" location="A126274410A" display="A126274410A" xr:uid="{00000000-0004-0000-0000-000079060000}"/>
    <hyperlink ref="E1669" location="A126297738J" display="A126297738J" xr:uid="{00000000-0004-0000-0000-00007A060000}"/>
    <hyperlink ref="E1670" location="A126286074X" display="A126286074X" xr:uid="{00000000-0004-0000-0000-00007B060000}"/>
    <hyperlink ref="E1671" location="A126274346V" display="A126274346V" xr:uid="{00000000-0004-0000-0000-00007C060000}"/>
    <hyperlink ref="E1672" location="A126297674J" display="A126297674J" xr:uid="{00000000-0004-0000-0000-00007D060000}"/>
    <hyperlink ref="E1673" location="A126286010L" display="A126286010L" xr:uid="{00000000-0004-0000-0000-00007E060000}"/>
    <hyperlink ref="E1674" location="A126274374C" display="A126274374C" xr:uid="{00000000-0004-0000-0000-00007F060000}"/>
    <hyperlink ref="E1675" location="A126297702F" display="A126297702F" xr:uid="{00000000-0004-0000-0000-000080060000}"/>
    <hyperlink ref="E1676" location="A126286038R" display="A126286038R" xr:uid="{00000000-0004-0000-0000-000081060000}"/>
    <hyperlink ref="E1677" location="A126274454C" display="A126274454C" xr:uid="{00000000-0004-0000-0000-000082060000}"/>
    <hyperlink ref="E1678" location="A126297782T" display="A126297782T" xr:uid="{00000000-0004-0000-0000-000083060000}"/>
    <hyperlink ref="E1679" location="A126286118R" display="A126286118R" xr:uid="{00000000-0004-0000-0000-000084060000}"/>
    <hyperlink ref="E1680" location="A126274378L" display="A126274378L" xr:uid="{00000000-0004-0000-0000-000085060000}"/>
    <hyperlink ref="E1681" location="A126297706R" display="A126297706R" xr:uid="{00000000-0004-0000-0000-000086060000}"/>
    <hyperlink ref="E1682" location="A126286042F" display="A126286042F" xr:uid="{00000000-0004-0000-0000-000087060000}"/>
    <hyperlink ref="E1683" location="A126274458L" display="A126274458L" xr:uid="{00000000-0004-0000-0000-000088060000}"/>
    <hyperlink ref="E1684" location="A126297786A" display="A126297786A" xr:uid="{00000000-0004-0000-0000-000089060000}"/>
    <hyperlink ref="E1685" location="A126286122F" display="A126286122F" xr:uid="{00000000-0004-0000-0000-00008A060000}"/>
    <hyperlink ref="E1686" location="A126274462C" display="A126274462C" xr:uid="{00000000-0004-0000-0000-00008B060000}"/>
    <hyperlink ref="E1687" location="A126297790T" display="A126297790T" xr:uid="{00000000-0004-0000-0000-00008C060000}"/>
    <hyperlink ref="E1688" location="A126286126R" display="A126286126R" xr:uid="{00000000-0004-0000-0000-00008D060000}"/>
    <hyperlink ref="E1689" location="A126274542C" display="A126274542C" xr:uid="{00000000-0004-0000-0000-00008E060000}"/>
    <hyperlink ref="E1690" location="A126297870T" display="A126297870T" xr:uid="{00000000-0004-0000-0000-00008F060000}"/>
    <hyperlink ref="E1691" location="A126286206R" display="A126286206R" xr:uid="{00000000-0004-0000-0000-000090060000}"/>
    <hyperlink ref="E1692" location="A126274350K" display="A126274350K" xr:uid="{00000000-0004-0000-0000-000091060000}"/>
    <hyperlink ref="E1693" location="A126297678T" display="A126297678T" xr:uid="{00000000-0004-0000-0000-000092060000}"/>
    <hyperlink ref="E1694" location="A126286014W" display="A126286014W" xr:uid="{00000000-0004-0000-0000-000093060000}"/>
    <hyperlink ref="E1695" location="A126274530V" display="A126274530V" xr:uid="{00000000-0004-0000-0000-000094060000}"/>
    <hyperlink ref="E1696" location="A126297858A" display="A126297858A" xr:uid="{00000000-0004-0000-0000-000095060000}"/>
    <hyperlink ref="E1697" location="A126286194T" display="A126286194T" xr:uid="{00000000-0004-0000-0000-000096060000}"/>
    <hyperlink ref="E1698" location="A126274534C" display="A126274534C" xr:uid="{00000000-0004-0000-0000-000097060000}"/>
    <hyperlink ref="E1699" location="A126297862T" display="A126297862T" xr:uid="{00000000-0004-0000-0000-000098060000}"/>
    <hyperlink ref="E1700" location="A126286198A" display="A126286198A" xr:uid="{00000000-0004-0000-0000-000099060000}"/>
    <hyperlink ref="E1701" location="A126274354V" display="A126274354V" xr:uid="{00000000-0004-0000-0000-00009A060000}"/>
    <hyperlink ref="E1702" location="A126297682J" display="A126297682J" xr:uid="{00000000-0004-0000-0000-00009B060000}"/>
    <hyperlink ref="E1703" location="A126286018F" display="A126286018F" xr:uid="{00000000-0004-0000-0000-00009C060000}"/>
    <hyperlink ref="E1704" location="A126274414K" display="A126274414K" xr:uid="{00000000-0004-0000-0000-00009D060000}"/>
    <hyperlink ref="E1705" location="A126297742X" display="A126297742X" xr:uid="{00000000-0004-0000-0000-00009E060000}"/>
    <hyperlink ref="E1706" location="A126286078J" display="A126286078J" xr:uid="{00000000-0004-0000-0000-00009F060000}"/>
    <hyperlink ref="E1707" location="A126274466L" display="A126274466L" xr:uid="{00000000-0004-0000-0000-0000A0060000}"/>
    <hyperlink ref="E1708" location="A126297794A" display="A126297794A" xr:uid="{00000000-0004-0000-0000-0000A1060000}"/>
    <hyperlink ref="E1709" location="A126286130F" display="A126286130F" xr:uid="{00000000-0004-0000-0000-0000A2060000}"/>
    <hyperlink ref="E1710" location="A126274546L" display="A126274546L" xr:uid="{00000000-0004-0000-0000-0000A3060000}"/>
    <hyperlink ref="E1711" location="A126297874A" display="A126297874A" xr:uid="{00000000-0004-0000-0000-0000A4060000}"/>
    <hyperlink ref="E1712" location="A126286210F" display="A126286210F" xr:uid="{00000000-0004-0000-0000-0000A5060000}"/>
    <hyperlink ref="E1713" location="A126274358C" display="A126274358C" xr:uid="{00000000-0004-0000-0000-0000A6060000}"/>
    <hyperlink ref="E1714" location="A126297686T" display="A126297686T" xr:uid="{00000000-0004-0000-0000-0000A7060000}"/>
    <hyperlink ref="E1715" location="A126286022W" display="A126286022W" xr:uid="{00000000-0004-0000-0000-0000A8060000}"/>
    <hyperlink ref="E1716" location="A126274498F" display="A126274498F" xr:uid="{00000000-0004-0000-0000-0000A9060000}"/>
    <hyperlink ref="E1717" location="A126297826J" display="A126297826J" xr:uid="{00000000-0004-0000-0000-0000AA060000}"/>
    <hyperlink ref="E1718" location="A126286162X" display="A126286162X" xr:uid="{00000000-0004-0000-0000-0000AB060000}"/>
    <hyperlink ref="E1719" location="A126274502K" display="A126274502K" xr:uid="{00000000-0004-0000-0000-0000AC060000}"/>
    <hyperlink ref="E1720" location="A126297830X" display="A126297830X" xr:uid="{00000000-0004-0000-0000-0000AD060000}"/>
    <hyperlink ref="E1721" location="A126286166J" display="A126286166J" xr:uid="{00000000-0004-0000-0000-0000AE060000}"/>
    <hyperlink ref="E1722" location="A126274390C" display="A126274390C" xr:uid="{00000000-0004-0000-0000-0000AF060000}"/>
    <hyperlink ref="E1723" location="A126297718X" display="A126297718X" xr:uid="{00000000-0004-0000-0000-0000B0060000}"/>
    <hyperlink ref="E1724" location="A126286054R" display="A126286054R" xr:uid="{00000000-0004-0000-0000-0000B1060000}"/>
    <hyperlink ref="E1725" location="A126274362V" display="A126274362V" xr:uid="{00000000-0004-0000-0000-0000B2060000}"/>
    <hyperlink ref="E1726" location="A126297690J" display="A126297690J" xr:uid="{00000000-0004-0000-0000-0000B3060000}"/>
    <hyperlink ref="E1727" location="A126286026F" display="A126286026F" xr:uid="{00000000-0004-0000-0000-0000B4060000}"/>
    <hyperlink ref="E1728" location="A126274418V" display="A126274418V" xr:uid="{00000000-0004-0000-0000-0000B5060000}"/>
    <hyperlink ref="E1729" location="A126297746J" display="A126297746J" xr:uid="{00000000-0004-0000-0000-0000B6060000}"/>
    <hyperlink ref="E1730" location="A126286082X" display="A126286082X" xr:uid="{00000000-0004-0000-0000-0000B7060000}"/>
    <hyperlink ref="E1731" location="A126274382C" display="A126274382C" xr:uid="{00000000-0004-0000-0000-0000B8060000}"/>
    <hyperlink ref="E1732" location="A126297710F" display="A126297710F" xr:uid="{00000000-0004-0000-0000-0000B9060000}"/>
    <hyperlink ref="E1733" location="A126286046R" display="A126286046R" xr:uid="{00000000-0004-0000-0000-0000BA060000}"/>
    <hyperlink ref="E1734" location="A126274422K" display="A126274422K" xr:uid="{00000000-0004-0000-0000-0000BB060000}"/>
    <hyperlink ref="E1735" location="A126297750X" display="A126297750X" xr:uid="{00000000-0004-0000-0000-0000BC060000}"/>
    <hyperlink ref="E1736" location="A126286086J" display="A126286086J" xr:uid="{00000000-0004-0000-0000-0000BD060000}"/>
    <hyperlink ref="E1737" location="A126274394L" display="A126274394L" xr:uid="{00000000-0004-0000-0000-0000BE060000}"/>
    <hyperlink ref="E1738" location="A126297722R" display="A126297722R" xr:uid="{00000000-0004-0000-0000-0000BF060000}"/>
    <hyperlink ref="E1739" location="A126286058X" display="A126286058X" xr:uid="{00000000-0004-0000-0000-0000C0060000}"/>
    <hyperlink ref="E1740" location="A126274426V" display="A126274426V" xr:uid="{00000000-0004-0000-0000-0000C1060000}"/>
    <hyperlink ref="E1741" location="A126297754J" display="A126297754J" xr:uid="{00000000-0004-0000-0000-0000C2060000}"/>
    <hyperlink ref="E1742" location="A126286090X" display="A126286090X" xr:uid="{00000000-0004-0000-0000-0000C3060000}"/>
    <hyperlink ref="E1743" location="A126274470C" display="A126274470C" xr:uid="{00000000-0004-0000-0000-0000C4060000}"/>
    <hyperlink ref="E1744" location="A126297798K" display="A126297798K" xr:uid="{00000000-0004-0000-0000-0000C5060000}"/>
    <hyperlink ref="E1745" location="A126286134R" display="A126286134R" xr:uid="{00000000-0004-0000-0000-0000C6060000}"/>
    <hyperlink ref="E1746" location="A126274430K" display="A126274430K" xr:uid="{00000000-0004-0000-0000-0000C7060000}"/>
    <hyperlink ref="E1747" location="A126297758T" display="A126297758T" xr:uid="{00000000-0004-0000-0000-0000C8060000}"/>
    <hyperlink ref="E1748" location="A126286094J" display="A126286094J" xr:uid="{00000000-0004-0000-0000-0000C9060000}"/>
    <hyperlink ref="E1749" location="A126274398W" display="A126274398W" xr:uid="{00000000-0004-0000-0000-0000CA060000}"/>
    <hyperlink ref="E1750" location="A126297726X" display="A126297726X" xr:uid="{00000000-0004-0000-0000-0000CB060000}"/>
    <hyperlink ref="E1751" location="A126286062R" display="A126286062R" xr:uid="{00000000-0004-0000-0000-0000CC060000}"/>
    <hyperlink ref="E1752" location="A126274506V" display="A126274506V" xr:uid="{00000000-0004-0000-0000-0000CD060000}"/>
    <hyperlink ref="E1753" location="A126297834J" display="A126297834J" xr:uid="{00000000-0004-0000-0000-0000CE060000}"/>
    <hyperlink ref="E1754" location="A126286170X" display="A126286170X" xr:uid="{00000000-0004-0000-0000-0000CF060000}"/>
    <hyperlink ref="E1755" location="A126274474L" display="A126274474L" xr:uid="{00000000-0004-0000-0000-0000D0060000}"/>
    <hyperlink ref="E1756" location="A126297802R" display="A126297802R" xr:uid="{00000000-0004-0000-0000-0000D1060000}"/>
    <hyperlink ref="E1757" location="A126286138X" display="A126286138X" xr:uid="{00000000-0004-0000-0000-0000D2060000}"/>
    <hyperlink ref="E1758" location="A126274478W" display="A126274478W" xr:uid="{00000000-0004-0000-0000-0000D3060000}"/>
    <hyperlink ref="E1759" location="A126297806X" display="A126297806X" xr:uid="{00000000-0004-0000-0000-0000D4060000}"/>
    <hyperlink ref="E1760" location="A126286142R" display="A126286142R" xr:uid="{00000000-0004-0000-0000-0000D5060000}"/>
    <hyperlink ref="E1761" location="A126274550C" display="A126274550C" xr:uid="{00000000-0004-0000-0000-0000D6060000}"/>
    <hyperlink ref="E1762" location="A126297878K" display="A126297878K" xr:uid="{00000000-0004-0000-0000-0000D7060000}"/>
    <hyperlink ref="E1763" location="A126286214R" display="A126286214R" xr:uid="{00000000-0004-0000-0000-0000D8060000}"/>
    <hyperlink ref="E1764" location="A126274366C" display="A126274366C" xr:uid="{00000000-0004-0000-0000-0000D9060000}"/>
    <hyperlink ref="E1765" location="A126297694T" display="A126297694T" xr:uid="{00000000-0004-0000-0000-0000DA060000}"/>
    <hyperlink ref="E1766" location="A126286030W" display="A126286030W" xr:uid="{00000000-0004-0000-0000-0000DB060000}"/>
    <hyperlink ref="E1767" location="A126274434V" display="A126274434V" xr:uid="{00000000-0004-0000-0000-0000DC060000}"/>
    <hyperlink ref="E1768" location="A126297762J" display="A126297762J" xr:uid="{00000000-0004-0000-0000-0000DD060000}"/>
    <hyperlink ref="E1769" location="A126286098T" display="A126286098T" xr:uid="{00000000-0004-0000-0000-0000DE060000}"/>
    <hyperlink ref="E1770" location="A126274386L" display="A126274386L" xr:uid="{00000000-0004-0000-0000-0000DF060000}"/>
    <hyperlink ref="E1771" location="A126297714R" display="A126297714R" xr:uid="{00000000-0004-0000-0000-0000E0060000}"/>
    <hyperlink ref="E1772" location="A126286050F" display="A126286050F" xr:uid="{00000000-0004-0000-0000-0000E1060000}"/>
    <hyperlink ref="E1773" location="A126274482L" display="A126274482L" xr:uid="{00000000-0004-0000-0000-0000E2060000}"/>
    <hyperlink ref="E1774" location="A126297810R" display="A126297810R" xr:uid="{00000000-0004-0000-0000-0000E3060000}"/>
    <hyperlink ref="E1775" location="A126286146X" display="A126286146X" xr:uid="{00000000-0004-0000-0000-0000E4060000}"/>
    <hyperlink ref="E1776" location="A126274486W" display="A126274486W" xr:uid="{00000000-0004-0000-0000-0000E5060000}"/>
    <hyperlink ref="E1777" location="A126297814X" display="A126297814X" xr:uid="{00000000-0004-0000-0000-0000E6060000}"/>
    <hyperlink ref="E1778" location="A126286150R" display="A126286150R" xr:uid="{00000000-0004-0000-0000-0000E7060000}"/>
    <hyperlink ref="E1779" location="A126274402A" display="A126274402A" xr:uid="{00000000-0004-0000-0000-0000E8060000}"/>
    <hyperlink ref="E1780" location="A126297730R" display="A126297730R" xr:uid="{00000000-0004-0000-0000-0000E9060000}"/>
    <hyperlink ref="E1781" location="A126286066X" display="A126286066X" xr:uid="{00000000-0004-0000-0000-0000EA060000}"/>
    <hyperlink ref="E1782" location="A126274370V" display="A126274370V" xr:uid="{00000000-0004-0000-0000-0000EB060000}"/>
    <hyperlink ref="E1783" location="A126297698A" display="A126297698A" xr:uid="{00000000-0004-0000-0000-0000EC060000}"/>
    <hyperlink ref="E1784" location="A126286034F" display="A126286034F" xr:uid="{00000000-0004-0000-0000-0000ED060000}"/>
    <hyperlink ref="E1785" location="A126274554L" display="A126274554L" xr:uid="{00000000-0004-0000-0000-0000EE060000}"/>
    <hyperlink ref="E1786" location="A126297882A" display="A126297882A" xr:uid="{00000000-0004-0000-0000-0000EF060000}"/>
    <hyperlink ref="E1787" location="A126286218X" display="A126286218X" xr:uid="{00000000-0004-0000-0000-0000F0060000}"/>
    <hyperlink ref="E1788" location="A126274438C" display="A126274438C" xr:uid="{00000000-0004-0000-0000-0000F1060000}"/>
    <hyperlink ref="E1789" location="A126297766T" display="A126297766T" xr:uid="{00000000-0004-0000-0000-0000F2060000}"/>
    <hyperlink ref="E1790" location="A126286102W" display="A126286102W" xr:uid="{00000000-0004-0000-0000-0000F3060000}"/>
    <hyperlink ref="E1791" location="A126274510K" display="A126274510K" xr:uid="{00000000-0004-0000-0000-0000F4060000}"/>
    <hyperlink ref="E1792" location="A126297838T" display="A126297838T" xr:uid="{00000000-0004-0000-0000-0000F5060000}"/>
    <hyperlink ref="E1793" location="A126286174J" display="A126286174J" xr:uid="{00000000-0004-0000-0000-0000F6060000}"/>
    <hyperlink ref="E1794" location="A126274774R" display="A126274774R" xr:uid="{00000000-0004-0000-0000-0000F7060000}"/>
    <hyperlink ref="E1795" location="A126298102V" display="A126298102V" xr:uid="{00000000-0004-0000-0000-0000F8060000}"/>
    <hyperlink ref="E1796" location="A126286438A" display="A126286438A" xr:uid="{00000000-0004-0000-0000-0000F9060000}"/>
    <hyperlink ref="E1797" location="A126274730L" display="A126274730L" xr:uid="{00000000-0004-0000-0000-0000FA060000}"/>
    <hyperlink ref="E1798" location="A126298058W" display="A126298058W" xr:uid="{00000000-0004-0000-0000-0000FB060000}"/>
    <hyperlink ref="E1799" location="A126286394K" display="A126286394K" xr:uid="{00000000-0004-0000-0000-0000FC060000}"/>
    <hyperlink ref="E1800" location="A126274658F" display="A126274658F" xr:uid="{00000000-0004-0000-0000-0000FD060000}"/>
    <hyperlink ref="E1801" location="A126297986V" display="A126297986V" xr:uid="{00000000-0004-0000-0000-0000FE060000}"/>
    <hyperlink ref="E1802" location="A126286322X" display="A126286322X" xr:uid="{00000000-0004-0000-0000-0000FF060000}"/>
    <hyperlink ref="E1803" location="A126274734W" display="A126274734W" xr:uid="{00000000-0004-0000-0000-000000070000}"/>
    <hyperlink ref="E1804" location="A126298062L" display="A126298062L" xr:uid="{00000000-0004-0000-0000-000001070000}"/>
    <hyperlink ref="E1805" location="A126286398V" display="A126286398V" xr:uid="{00000000-0004-0000-0000-000002070000}"/>
    <hyperlink ref="E1806" location="A126274738F" display="A126274738F" xr:uid="{00000000-0004-0000-0000-000003070000}"/>
    <hyperlink ref="E1807" location="A126298066W" display="A126298066W" xr:uid="{00000000-0004-0000-0000-000004070000}"/>
    <hyperlink ref="E1808" location="A126286402X" display="A126286402X" xr:uid="{00000000-0004-0000-0000-000005070000}"/>
    <hyperlink ref="E1809" location="A126274662W" display="A126274662W" xr:uid="{00000000-0004-0000-0000-000006070000}"/>
    <hyperlink ref="E1810" location="A126297990K" display="A126297990K" xr:uid="{00000000-0004-0000-0000-000007070000}"/>
    <hyperlink ref="E1811" location="A126286326J" display="A126286326J" xr:uid="{00000000-0004-0000-0000-000008070000}"/>
    <hyperlink ref="E1812" location="A126274666F" display="A126274666F" xr:uid="{00000000-0004-0000-0000-000009070000}"/>
    <hyperlink ref="E1813" location="A126297994V" display="A126297994V" xr:uid="{00000000-0004-0000-0000-00000A070000}"/>
    <hyperlink ref="E1814" location="A126286330X" display="A126286330X" xr:uid="{00000000-0004-0000-0000-00000B070000}"/>
    <hyperlink ref="E1815" location="A126274706L" display="A126274706L" xr:uid="{00000000-0004-0000-0000-00000C070000}"/>
    <hyperlink ref="E1816" location="A126298034C" display="A126298034C" xr:uid="{00000000-0004-0000-0000-00000D070000}"/>
    <hyperlink ref="E1817" location="A126286370T" display="A126286370T" xr:uid="{00000000-0004-0000-0000-00000E070000}"/>
    <hyperlink ref="E1818" location="A126274622C" display="A126274622C" xr:uid="{00000000-0004-0000-0000-00000F070000}"/>
    <hyperlink ref="E1819" location="A126297950T" display="A126297950T" xr:uid="{00000000-0004-0000-0000-000010070000}"/>
    <hyperlink ref="E1820" location="A126286286A" display="A126286286A" xr:uid="{00000000-0004-0000-0000-000011070000}"/>
    <hyperlink ref="E1821" location="A126274742W" display="A126274742W" xr:uid="{00000000-0004-0000-0000-000012070000}"/>
    <hyperlink ref="E1822" location="A126298070L" display="A126298070L" xr:uid="{00000000-0004-0000-0000-000013070000}"/>
    <hyperlink ref="E1823" location="A126286406J" display="A126286406J" xr:uid="{00000000-0004-0000-0000-000014070000}"/>
    <hyperlink ref="E1824" location="A126274710C" display="A126274710C" xr:uid="{00000000-0004-0000-0000-000015070000}"/>
    <hyperlink ref="E1825" location="A126298038L" display="A126298038L" xr:uid="{00000000-0004-0000-0000-000016070000}"/>
    <hyperlink ref="E1826" location="A126286374A" display="A126286374A" xr:uid="{00000000-0004-0000-0000-000017070000}"/>
    <hyperlink ref="E1827" location="A126274754F" display="A126274754F" xr:uid="{00000000-0004-0000-0000-000018070000}"/>
    <hyperlink ref="E1828" location="A126298082W" display="A126298082W" xr:uid="{00000000-0004-0000-0000-000019070000}"/>
    <hyperlink ref="E1829" location="A126286418T" display="A126286418T" xr:uid="{00000000-0004-0000-0000-00001A070000}"/>
    <hyperlink ref="E1830" location="A126274626L" display="A126274626L" xr:uid="{00000000-0004-0000-0000-00001B070000}"/>
    <hyperlink ref="E1831" location="A126297954A" display="A126297954A" xr:uid="{00000000-0004-0000-0000-00001C070000}"/>
    <hyperlink ref="E1832" location="A126286290T" display="A126286290T" xr:uid="{00000000-0004-0000-0000-00001D070000}"/>
    <hyperlink ref="E1833" location="A126274562L" display="A126274562L" xr:uid="{00000000-0004-0000-0000-00001E070000}"/>
    <hyperlink ref="E1834" location="A126297890A" display="A126297890A" xr:uid="{00000000-0004-0000-0000-00001F070000}"/>
    <hyperlink ref="E1835" location="A126286226X" display="A126286226X" xr:uid="{00000000-0004-0000-0000-000020070000}"/>
    <hyperlink ref="E1836" location="A126274590W" display="A126274590W" xr:uid="{00000000-0004-0000-0000-000021070000}"/>
    <hyperlink ref="E1837" location="A126297918T" display="A126297918T" xr:uid="{00000000-0004-0000-0000-000022070000}"/>
    <hyperlink ref="E1838" location="A126286254J" display="A126286254J" xr:uid="{00000000-0004-0000-0000-000023070000}"/>
    <hyperlink ref="E1839" location="A126274670W" display="A126274670W" xr:uid="{00000000-0004-0000-0000-000024070000}"/>
    <hyperlink ref="E1840" location="A126297998C" display="A126297998C" xr:uid="{00000000-0004-0000-0000-000025070000}"/>
    <hyperlink ref="E1841" location="A126286334J" display="A126286334J" xr:uid="{00000000-0004-0000-0000-000026070000}"/>
    <hyperlink ref="E1842" location="A126274594F" display="A126274594F" xr:uid="{00000000-0004-0000-0000-000027070000}"/>
    <hyperlink ref="E1843" location="A126297922J" display="A126297922J" xr:uid="{00000000-0004-0000-0000-000028070000}"/>
    <hyperlink ref="E1844" location="A126286258T" display="A126286258T" xr:uid="{00000000-0004-0000-0000-000029070000}"/>
    <hyperlink ref="E1845" location="A126274674F" display="A126274674F" xr:uid="{00000000-0004-0000-0000-00002A070000}"/>
    <hyperlink ref="E1846" location="A126298002K" display="A126298002K" xr:uid="{00000000-0004-0000-0000-00002B070000}"/>
    <hyperlink ref="E1847" location="A126286338T" display="A126286338T" xr:uid="{00000000-0004-0000-0000-00002C070000}"/>
    <hyperlink ref="E1848" location="A126274678R" display="A126274678R" xr:uid="{00000000-0004-0000-0000-00002D070000}"/>
    <hyperlink ref="E1849" location="A126298006V" display="A126298006V" xr:uid="{00000000-0004-0000-0000-00002E070000}"/>
    <hyperlink ref="E1850" location="A126286342J" display="A126286342J" xr:uid="{00000000-0004-0000-0000-00002F070000}"/>
    <hyperlink ref="E1851" location="A126274758R" display="A126274758R" xr:uid="{00000000-0004-0000-0000-000030070000}"/>
    <hyperlink ref="E1852" location="A126298086F" display="A126298086F" xr:uid="{00000000-0004-0000-0000-000031070000}"/>
    <hyperlink ref="E1853" location="A126286422J" display="A126286422J" xr:uid="{00000000-0004-0000-0000-000032070000}"/>
    <hyperlink ref="E1854" location="A126274566W" display="A126274566W" xr:uid="{00000000-0004-0000-0000-000033070000}"/>
    <hyperlink ref="E1855" location="A126297894K" display="A126297894K" xr:uid="{00000000-0004-0000-0000-000034070000}"/>
    <hyperlink ref="E1856" location="A126286230R" display="A126286230R" xr:uid="{00000000-0004-0000-0000-000035070000}"/>
    <hyperlink ref="E1857" location="A126274746F" display="A126274746F" xr:uid="{00000000-0004-0000-0000-000036070000}"/>
    <hyperlink ref="E1858" location="A126298074W" display="A126298074W" xr:uid="{00000000-0004-0000-0000-000037070000}"/>
    <hyperlink ref="E1859" location="A126286410X" display="A126286410X" xr:uid="{00000000-0004-0000-0000-000038070000}"/>
    <hyperlink ref="E1860" location="A126274750W" display="A126274750W" xr:uid="{00000000-0004-0000-0000-000039070000}"/>
    <hyperlink ref="E1861" location="A126298078F" display="A126298078F" xr:uid="{00000000-0004-0000-0000-00003A070000}"/>
    <hyperlink ref="E1862" location="A126286414J" display="A126286414J" xr:uid="{00000000-0004-0000-0000-00003B070000}"/>
    <hyperlink ref="E1863" location="A126274570L" display="A126274570L" xr:uid="{00000000-0004-0000-0000-00003C070000}"/>
    <hyperlink ref="E1864" location="A126297898V" display="A126297898V" xr:uid="{00000000-0004-0000-0000-00003D070000}"/>
    <hyperlink ref="E1865" location="A126286234X" display="A126286234X" xr:uid="{00000000-0004-0000-0000-00003E070000}"/>
    <hyperlink ref="E1866" location="A126274630C" display="A126274630C" xr:uid="{00000000-0004-0000-0000-00003F070000}"/>
    <hyperlink ref="E1867" location="A126297958K" display="A126297958K" xr:uid="{00000000-0004-0000-0000-000040070000}"/>
    <hyperlink ref="E1868" location="A126286294A" display="A126286294A" xr:uid="{00000000-0004-0000-0000-000041070000}"/>
    <hyperlink ref="E1869" location="A126274682F" display="A126274682F" xr:uid="{00000000-0004-0000-0000-000042070000}"/>
    <hyperlink ref="E1870" location="A126298010K" display="A126298010K" xr:uid="{00000000-0004-0000-0000-000043070000}"/>
    <hyperlink ref="E1871" location="A126286346T" display="A126286346T" xr:uid="{00000000-0004-0000-0000-000044070000}"/>
    <hyperlink ref="E1872" location="A126274762F" display="A126274762F" xr:uid="{00000000-0004-0000-0000-000045070000}"/>
    <hyperlink ref="E1873" location="A126298090W" display="A126298090W" xr:uid="{00000000-0004-0000-0000-000046070000}"/>
    <hyperlink ref="E1874" location="A126286426T" display="A126286426T" xr:uid="{00000000-0004-0000-0000-000047070000}"/>
    <hyperlink ref="E1875" location="A126274574W" display="A126274574W" xr:uid="{00000000-0004-0000-0000-000048070000}"/>
    <hyperlink ref="E1876" location="A126297902X" display="A126297902X" xr:uid="{00000000-0004-0000-0000-000049070000}"/>
    <hyperlink ref="E1877" location="A126286238J" display="A126286238J" xr:uid="{00000000-0004-0000-0000-00004A070000}"/>
    <hyperlink ref="E1878" location="A126274714L" display="A126274714L" xr:uid="{00000000-0004-0000-0000-00004B070000}"/>
    <hyperlink ref="E1879" location="A126298042C" display="A126298042C" xr:uid="{00000000-0004-0000-0000-00004C070000}"/>
    <hyperlink ref="E1880" location="A126286378K" display="A126286378K" xr:uid="{00000000-0004-0000-0000-00004D070000}"/>
    <hyperlink ref="E1881" location="A126274718W" display="A126274718W" xr:uid="{00000000-0004-0000-0000-00004E070000}"/>
    <hyperlink ref="E1882" location="A126298046L" display="A126298046L" xr:uid="{00000000-0004-0000-0000-00004F070000}"/>
    <hyperlink ref="E1883" location="A126286382A" display="A126286382A" xr:uid="{00000000-0004-0000-0000-000050070000}"/>
    <hyperlink ref="E1884" location="A126274606C" display="A126274606C" xr:uid="{00000000-0004-0000-0000-000051070000}"/>
    <hyperlink ref="E1885" location="A126297934T" display="A126297934T" xr:uid="{00000000-0004-0000-0000-000052070000}"/>
    <hyperlink ref="E1886" location="A126286270J" display="A126286270J" xr:uid="{00000000-0004-0000-0000-000053070000}"/>
    <hyperlink ref="E1887" location="A126274578F" display="A126274578F" xr:uid="{00000000-0004-0000-0000-000054070000}"/>
    <hyperlink ref="E1888" location="A126297906J" display="A126297906J" xr:uid="{00000000-0004-0000-0000-000055070000}"/>
    <hyperlink ref="E1889" location="A126286242X" display="A126286242X" xr:uid="{00000000-0004-0000-0000-000056070000}"/>
    <hyperlink ref="E1890" location="A126274634L" display="A126274634L" xr:uid="{00000000-0004-0000-0000-000057070000}"/>
    <hyperlink ref="E1891" location="A126297962A" display="A126297962A" xr:uid="{00000000-0004-0000-0000-000058070000}"/>
    <hyperlink ref="E1892" location="A126286298K" display="A126286298K" xr:uid="{00000000-0004-0000-0000-000059070000}"/>
    <hyperlink ref="E1893" location="A126274598R" display="A126274598R" xr:uid="{00000000-0004-0000-0000-00005A070000}"/>
    <hyperlink ref="E1894" location="A126297926T" display="A126297926T" xr:uid="{00000000-0004-0000-0000-00005B070000}"/>
    <hyperlink ref="E1895" location="A126286262J" display="A126286262J" xr:uid="{00000000-0004-0000-0000-00005C070000}"/>
    <hyperlink ref="E1896" location="A126274638W" display="A126274638W" xr:uid="{00000000-0004-0000-0000-00005D070000}"/>
    <hyperlink ref="E1897" location="A126297966K" display="A126297966K" xr:uid="{00000000-0004-0000-0000-00005E070000}"/>
    <hyperlink ref="E1898" location="A126286302R" display="A126286302R" xr:uid="{00000000-0004-0000-0000-00005F070000}"/>
    <hyperlink ref="E1899" location="A126274610V" display="A126274610V" xr:uid="{00000000-0004-0000-0000-000060070000}"/>
    <hyperlink ref="E1900" location="A126297938A" display="A126297938A" xr:uid="{00000000-0004-0000-0000-000061070000}"/>
    <hyperlink ref="E1901" location="A126286274T" display="A126286274T" xr:uid="{00000000-0004-0000-0000-000062070000}"/>
    <hyperlink ref="E1902" location="A126274642L" display="A126274642L" xr:uid="{00000000-0004-0000-0000-000063070000}"/>
    <hyperlink ref="E1903" location="A126297970A" display="A126297970A" xr:uid="{00000000-0004-0000-0000-000064070000}"/>
    <hyperlink ref="E1904" location="A126286306X" display="A126286306X" xr:uid="{00000000-0004-0000-0000-000065070000}"/>
    <hyperlink ref="E1905" location="A126274686R" display="A126274686R" xr:uid="{00000000-0004-0000-0000-000066070000}"/>
    <hyperlink ref="E1906" location="A126298014V" display="A126298014V" xr:uid="{00000000-0004-0000-0000-000067070000}"/>
    <hyperlink ref="E1907" location="A126286350J" display="A126286350J" xr:uid="{00000000-0004-0000-0000-000068070000}"/>
    <hyperlink ref="E1908" location="A126274646W" display="A126274646W" xr:uid="{00000000-0004-0000-0000-000069070000}"/>
    <hyperlink ref="E1909" location="A126297974K" display="A126297974K" xr:uid="{00000000-0004-0000-0000-00006A070000}"/>
    <hyperlink ref="E1910" location="A126286310R" display="A126286310R" xr:uid="{00000000-0004-0000-0000-00006B070000}"/>
    <hyperlink ref="E1911" location="A126274614C" display="A126274614C" xr:uid="{00000000-0004-0000-0000-00006C070000}"/>
    <hyperlink ref="E1912" location="A126297942T" display="A126297942T" xr:uid="{00000000-0004-0000-0000-00006D070000}"/>
    <hyperlink ref="E1913" location="A126286278A" display="A126286278A" xr:uid="{00000000-0004-0000-0000-00006E070000}"/>
    <hyperlink ref="E1914" location="A126274722L" display="A126274722L" xr:uid="{00000000-0004-0000-0000-00006F070000}"/>
    <hyperlink ref="E1915" location="A126298050C" display="A126298050C" xr:uid="{00000000-0004-0000-0000-000070070000}"/>
    <hyperlink ref="E1916" location="A126286386K" display="A126286386K" xr:uid="{00000000-0004-0000-0000-000071070000}"/>
    <hyperlink ref="E1917" location="A126274690F" display="A126274690F" xr:uid="{00000000-0004-0000-0000-000072070000}"/>
    <hyperlink ref="E1918" location="A126298018C" display="A126298018C" xr:uid="{00000000-0004-0000-0000-000073070000}"/>
    <hyperlink ref="E1919" location="A126286354T" display="A126286354T" xr:uid="{00000000-0004-0000-0000-000074070000}"/>
    <hyperlink ref="E1920" location="A126274694R" display="A126274694R" xr:uid="{00000000-0004-0000-0000-000075070000}"/>
    <hyperlink ref="E1921" location="A126298022V" display="A126298022V" xr:uid="{00000000-0004-0000-0000-000076070000}"/>
    <hyperlink ref="E1922" location="A126286358A" display="A126286358A" xr:uid="{00000000-0004-0000-0000-000077070000}"/>
    <hyperlink ref="E1923" location="A126274766R" display="A126274766R" xr:uid="{00000000-0004-0000-0000-000078070000}"/>
    <hyperlink ref="E1924" location="A126298094F" display="A126298094F" xr:uid="{00000000-0004-0000-0000-000079070000}"/>
    <hyperlink ref="E1925" location="A126286430J" display="A126286430J" xr:uid="{00000000-0004-0000-0000-00007A070000}"/>
    <hyperlink ref="E1926" location="A126274582W" display="A126274582W" xr:uid="{00000000-0004-0000-0000-00007B070000}"/>
    <hyperlink ref="E1927" location="A126297910X" display="A126297910X" xr:uid="{00000000-0004-0000-0000-00007C070000}"/>
    <hyperlink ref="E1928" location="A126286246J" display="A126286246J" xr:uid="{00000000-0004-0000-0000-00007D070000}"/>
    <hyperlink ref="E1929" location="A126274650L" display="A126274650L" xr:uid="{00000000-0004-0000-0000-00007E070000}"/>
    <hyperlink ref="E1930" location="A126297978V" display="A126297978V" xr:uid="{00000000-0004-0000-0000-00007F070000}"/>
    <hyperlink ref="E1931" location="A126286314X" display="A126286314X" xr:uid="{00000000-0004-0000-0000-000080070000}"/>
    <hyperlink ref="E1932" location="A126274602V" display="A126274602V" xr:uid="{00000000-0004-0000-0000-000081070000}"/>
    <hyperlink ref="E1933" location="A126297930J" display="A126297930J" xr:uid="{00000000-0004-0000-0000-000082070000}"/>
    <hyperlink ref="E1934" location="A126286266T" display="A126286266T" xr:uid="{00000000-0004-0000-0000-000083070000}"/>
    <hyperlink ref="E1935" location="A126274698X" display="A126274698X" xr:uid="{00000000-0004-0000-0000-000084070000}"/>
    <hyperlink ref="E1936" location="A126298026C" display="A126298026C" xr:uid="{00000000-0004-0000-0000-000085070000}"/>
    <hyperlink ref="E1937" location="A126286362T" display="A126286362T" xr:uid="{00000000-0004-0000-0000-000086070000}"/>
    <hyperlink ref="E1938" location="A126274702C" display="A126274702C" xr:uid="{00000000-0004-0000-0000-000087070000}"/>
    <hyperlink ref="E1939" location="A126298030V" display="A126298030V" xr:uid="{00000000-0004-0000-0000-000088070000}"/>
    <hyperlink ref="E1940" location="A126286366A" display="A126286366A" xr:uid="{00000000-0004-0000-0000-000089070000}"/>
    <hyperlink ref="E1941" location="A126274618L" display="A126274618L" xr:uid="{00000000-0004-0000-0000-00008A070000}"/>
    <hyperlink ref="E1942" location="A126297946A" display="A126297946A" xr:uid="{00000000-0004-0000-0000-00008B070000}"/>
    <hyperlink ref="E1943" location="A126286282T" display="A126286282T" xr:uid="{00000000-0004-0000-0000-00008C070000}"/>
    <hyperlink ref="E1944" location="A126274586F" display="A126274586F" xr:uid="{00000000-0004-0000-0000-00008D070000}"/>
    <hyperlink ref="E1945" location="A126297914J" display="A126297914J" xr:uid="{00000000-0004-0000-0000-00008E070000}"/>
    <hyperlink ref="E1946" location="A126286250X" display="A126286250X" xr:uid="{00000000-0004-0000-0000-00008F070000}"/>
    <hyperlink ref="E1947" location="A126274770F" display="A126274770F" xr:uid="{00000000-0004-0000-0000-000090070000}"/>
    <hyperlink ref="E1948" location="A126298098R" display="A126298098R" xr:uid="{00000000-0004-0000-0000-000091070000}"/>
    <hyperlink ref="E1949" location="A126286434T" display="A126286434T" xr:uid="{00000000-0004-0000-0000-000092070000}"/>
    <hyperlink ref="E1950" location="A126274654W" display="A126274654W" xr:uid="{00000000-0004-0000-0000-000093070000}"/>
    <hyperlink ref="E1951" location="A126297982K" display="A126297982K" xr:uid="{00000000-0004-0000-0000-000094070000}"/>
    <hyperlink ref="E1952" location="A126286318J" display="A126286318J" xr:uid="{00000000-0004-0000-0000-000095070000}"/>
    <hyperlink ref="E1953" location="A126274726W" display="A126274726W" xr:uid="{00000000-0004-0000-0000-000096070000}"/>
    <hyperlink ref="E1954" location="A126298054L" display="A126298054L" xr:uid="{00000000-0004-0000-0000-000097070000}"/>
    <hyperlink ref="E1955" location="A126286390A" display="A126286390A" xr:uid="{00000000-0004-0000-0000-000098070000}"/>
    <hyperlink ref="E1956" location="A126274990J" display="A126274990J" xr:uid="{00000000-0004-0000-0000-000099070000}"/>
    <hyperlink ref="E1957" location="A126298318F" display="A126298318F" xr:uid="{00000000-0004-0000-0000-00009A070000}"/>
    <hyperlink ref="E1958" location="A126286654V" display="A126286654V" xr:uid="{00000000-0004-0000-0000-00009B070000}"/>
    <hyperlink ref="E1959" location="A126274946X" display="A126274946X" xr:uid="{00000000-0004-0000-0000-00009C070000}"/>
    <hyperlink ref="E1960" location="A126298274R" display="A126298274R" xr:uid="{00000000-0004-0000-0000-00009D070000}"/>
    <hyperlink ref="E1961" location="A126286610T" display="A126286610T" xr:uid="{00000000-0004-0000-0000-00009E070000}"/>
    <hyperlink ref="E1962" location="A126274874X" display="A126274874X" xr:uid="{00000000-0004-0000-0000-00009F070000}"/>
    <hyperlink ref="E1963" location="A126298202C" display="A126298202C" xr:uid="{00000000-0004-0000-0000-0000A0070000}"/>
    <hyperlink ref="E1964" location="A126286538K" display="A126286538K" xr:uid="{00000000-0004-0000-0000-0000A1070000}"/>
    <hyperlink ref="E1965" location="A126274950R" display="A126274950R" xr:uid="{00000000-0004-0000-0000-0000A2070000}"/>
    <hyperlink ref="E1966" location="A126298278X" display="A126298278X" xr:uid="{00000000-0004-0000-0000-0000A3070000}"/>
    <hyperlink ref="E1967" location="A126286614A" display="A126286614A" xr:uid="{00000000-0004-0000-0000-0000A4070000}"/>
    <hyperlink ref="E1968" location="A126274954X" display="A126274954X" xr:uid="{00000000-0004-0000-0000-0000A5070000}"/>
    <hyperlink ref="E1969" location="A126298282R" display="A126298282R" xr:uid="{00000000-0004-0000-0000-0000A6070000}"/>
    <hyperlink ref="E1970" location="A126286618K" display="A126286618K" xr:uid="{00000000-0004-0000-0000-0000A7070000}"/>
    <hyperlink ref="E1971" location="A126274878J" display="A126274878J" xr:uid="{00000000-0004-0000-0000-0000A8070000}"/>
    <hyperlink ref="E1972" location="A126298206L" display="A126298206L" xr:uid="{00000000-0004-0000-0000-0000A9070000}"/>
    <hyperlink ref="E1973" location="A126286542A" display="A126286542A" xr:uid="{00000000-0004-0000-0000-0000AA070000}"/>
    <hyperlink ref="E1974" location="A126274882X" display="A126274882X" xr:uid="{00000000-0004-0000-0000-0000AB070000}"/>
    <hyperlink ref="E1975" location="A126298210C" display="A126298210C" xr:uid="{00000000-0004-0000-0000-0000AC070000}"/>
    <hyperlink ref="E1976" location="A126286546K" display="A126286546K" xr:uid="{00000000-0004-0000-0000-0000AD070000}"/>
    <hyperlink ref="E1977" location="A126274922F" display="A126274922F" xr:uid="{00000000-0004-0000-0000-0000AE070000}"/>
    <hyperlink ref="E1978" location="A126298250W" display="A126298250W" xr:uid="{00000000-0004-0000-0000-0000AF070000}"/>
    <hyperlink ref="E1979" location="A126286586C" display="A126286586C" xr:uid="{00000000-0004-0000-0000-0000B0070000}"/>
    <hyperlink ref="E1980" location="A126274838R" display="A126274838R" xr:uid="{00000000-0004-0000-0000-0000B1070000}"/>
    <hyperlink ref="E1981" location="A126298166F" display="A126298166F" xr:uid="{00000000-0004-0000-0000-0000B2070000}"/>
    <hyperlink ref="E1982" location="A126286502J" display="A126286502J" xr:uid="{00000000-0004-0000-0000-0000B3070000}"/>
    <hyperlink ref="E1983" location="A126274958J" display="A126274958J" xr:uid="{00000000-0004-0000-0000-0000B4070000}"/>
    <hyperlink ref="E1984" location="A126298286X" display="A126298286X" xr:uid="{00000000-0004-0000-0000-0000B5070000}"/>
    <hyperlink ref="E1985" location="A126286622A" display="A126286622A" xr:uid="{00000000-0004-0000-0000-0000B6070000}"/>
    <hyperlink ref="E1986" location="A126274926R" display="A126274926R" xr:uid="{00000000-0004-0000-0000-0000B7070000}"/>
    <hyperlink ref="E1987" location="A126298254F" display="A126298254F" xr:uid="{00000000-0004-0000-0000-0000B8070000}"/>
    <hyperlink ref="E1988" location="A126286590V" display="A126286590V" xr:uid="{00000000-0004-0000-0000-0000B9070000}"/>
    <hyperlink ref="E1989" location="A126274970X" display="A126274970X" xr:uid="{00000000-0004-0000-0000-0000BA070000}"/>
    <hyperlink ref="E1990" location="A126298298J" display="A126298298J" xr:uid="{00000000-0004-0000-0000-0000BB070000}"/>
    <hyperlink ref="E1991" location="A126286634K" display="A126286634K" xr:uid="{00000000-0004-0000-0000-0000BC070000}"/>
    <hyperlink ref="E1992" location="A126274842F" display="A126274842F" xr:uid="{00000000-0004-0000-0000-0000BD070000}"/>
    <hyperlink ref="E1993" location="A126298170W" display="A126298170W" xr:uid="{00000000-0004-0000-0000-0000BE070000}"/>
    <hyperlink ref="E1994" location="A126286506T" display="A126286506T" xr:uid="{00000000-0004-0000-0000-0000BF070000}"/>
    <hyperlink ref="E1995" location="A126274778X" display="A126274778X" xr:uid="{00000000-0004-0000-0000-0000C0070000}"/>
    <hyperlink ref="E1996" location="A126298106C" display="A126298106C" xr:uid="{00000000-0004-0000-0000-0000C1070000}"/>
    <hyperlink ref="E1997" location="A126286442T" display="A126286442T" xr:uid="{00000000-0004-0000-0000-0000C2070000}"/>
    <hyperlink ref="E1998" location="A126274806W" display="A126274806W" xr:uid="{00000000-0004-0000-0000-0000C3070000}"/>
    <hyperlink ref="E1999" location="A126298134L" display="A126298134L" xr:uid="{00000000-0004-0000-0000-0000C4070000}"/>
    <hyperlink ref="E2000" location="A126286470A" display="A126286470A" xr:uid="{00000000-0004-0000-0000-0000C5070000}"/>
    <hyperlink ref="E2001" location="A126274886J" display="A126274886J" xr:uid="{00000000-0004-0000-0000-0000C6070000}"/>
    <hyperlink ref="E2002" location="A126298214L" display="A126298214L" xr:uid="{00000000-0004-0000-0000-0000C7070000}"/>
    <hyperlink ref="E2003" location="A126286550A" display="A126286550A" xr:uid="{00000000-0004-0000-0000-0000C8070000}"/>
    <hyperlink ref="E2004" location="A126274810L" display="A126274810L" xr:uid="{00000000-0004-0000-0000-0000C9070000}"/>
    <hyperlink ref="E2005" location="A126298138W" display="A126298138W" xr:uid="{00000000-0004-0000-0000-0000CA070000}"/>
    <hyperlink ref="E2006" location="A126286474K" display="A126286474K" xr:uid="{00000000-0004-0000-0000-0000CB070000}"/>
    <hyperlink ref="E2007" location="A126274890X" display="A126274890X" xr:uid="{00000000-0004-0000-0000-0000CC070000}"/>
    <hyperlink ref="E2008" location="A126298218W" display="A126298218W" xr:uid="{00000000-0004-0000-0000-0000CD070000}"/>
    <hyperlink ref="E2009" location="A126286554K" display="A126286554K" xr:uid="{00000000-0004-0000-0000-0000CE070000}"/>
    <hyperlink ref="E2010" location="A126274894J" display="A126274894J" xr:uid="{00000000-0004-0000-0000-0000CF070000}"/>
    <hyperlink ref="E2011" location="A126298222L" display="A126298222L" xr:uid="{00000000-0004-0000-0000-0000D0070000}"/>
    <hyperlink ref="E2012" location="A126286558V" display="A126286558V" xr:uid="{00000000-0004-0000-0000-0000D1070000}"/>
    <hyperlink ref="E2013" location="A126274974J" display="A126274974J" xr:uid="{00000000-0004-0000-0000-0000D2070000}"/>
    <hyperlink ref="E2014" location="A126298302L" display="A126298302L" xr:uid="{00000000-0004-0000-0000-0000D3070000}"/>
    <hyperlink ref="E2015" location="A126286638V" display="A126286638V" xr:uid="{00000000-0004-0000-0000-0000D4070000}"/>
    <hyperlink ref="E2016" location="A126274782R" display="A126274782R" xr:uid="{00000000-0004-0000-0000-0000D5070000}"/>
    <hyperlink ref="E2017" location="A126298110V" display="A126298110V" xr:uid="{00000000-0004-0000-0000-0000D6070000}"/>
    <hyperlink ref="E2018" location="A126286446A" display="A126286446A" xr:uid="{00000000-0004-0000-0000-0000D7070000}"/>
    <hyperlink ref="E2019" location="A126274962X" display="A126274962X" xr:uid="{00000000-0004-0000-0000-0000D8070000}"/>
    <hyperlink ref="E2020" location="A126298290R" display="A126298290R" xr:uid="{00000000-0004-0000-0000-0000D9070000}"/>
    <hyperlink ref="E2021" location="A126286626K" display="A126286626K" xr:uid="{00000000-0004-0000-0000-0000DA070000}"/>
    <hyperlink ref="E2022" location="A126274966J" display="A126274966J" xr:uid="{00000000-0004-0000-0000-0000DB070000}"/>
    <hyperlink ref="E2023" location="A126298294X" display="A126298294X" xr:uid="{00000000-0004-0000-0000-0000DC070000}"/>
    <hyperlink ref="E2024" location="A126286630A" display="A126286630A" xr:uid="{00000000-0004-0000-0000-0000DD070000}"/>
    <hyperlink ref="E2025" location="A126274786X" display="A126274786X" xr:uid="{00000000-0004-0000-0000-0000DE070000}"/>
    <hyperlink ref="E2026" location="A126298114C" display="A126298114C" xr:uid="{00000000-0004-0000-0000-0000DF070000}"/>
    <hyperlink ref="E2027" location="A126286450T" display="A126286450T" xr:uid="{00000000-0004-0000-0000-0000E0070000}"/>
    <hyperlink ref="E2028" location="A126274846R" display="A126274846R" xr:uid="{00000000-0004-0000-0000-0000E1070000}"/>
    <hyperlink ref="E2029" location="A126298174F" display="A126298174F" xr:uid="{00000000-0004-0000-0000-0000E2070000}"/>
    <hyperlink ref="E2030" location="A126286510J" display="A126286510J" xr:uid="{00000000-0004-0000-0000-0000E3070000}"/>
    <hyperlink ref="E2031" location="A126274898T" display="A126274898T" xr:uid="{00000000-0004-0000-0000-0000E4070000}"/>
    <hyperlink ref="E2032" location="A126298226W" display="A126298226W" xr:uid="{00000000-0004-0000-0000-0000E5070000}"/>
    <hyperlink ref="E2033" location="A126286562K" display="A126286562K" xr:uid="{00000000-0004-0000-0000-0000E6070000}"/>
    <hyperlink ref="E2034" location="A126274978T" display="A126274978T" xr:uid="{00000000-0004-0000-0000-0000E7070000}"/>
    <hyperlink ref="E2035" location="A126298306W" display="A126298306W" xr:uid="{00000000-0004-0000-0000-0000E8070000}"/>
    <hyperlink ref="E2036" location="A126286642K" display="A126286642K" xr:uid="{00000000-0004-0000-0000-0000E9070000}"/>
    <hyperlink ref="E2037" location="A126274790R" display="A126274790R" xr:uid="{00000000-0004-0000-0000-0000EA070000}"/>
    <hyperlink ref="E2038" location="A126298118L" display="A126298118L" xr:uid="{00000000-0004-0000-0000-0000EB070000}"/>
    <hyperlink ref="E2039" location="A126286454A" display="A126286454A" xr:uid="{00000000-0004-0000-0000-0000EC070000}"/>
    <hyperlink ref="E2040" location="A126274930F" display="A126274930F" xr:uid="{00000000-0004-0000-0000-0000ED070000}"/>
    <hyperlink ref="E2041" location="A126298258R" display="A126298258R" xr:uid="{00000000-0004-0000-0000-0000EE070000}"/>
    <hyperlink ref="E2042" location="A126286594C" display="A126286594C" xr:uid="{00000000-0004-0000-0000-0000EF070000}"/>
    <hyperlink ref="E2043" location="A126274934R" display="A126274934R" xr:uid="{00000000-0004-0000-0000-0000F0070000}"/>
    <hyperlink ref="E2044" location="A126298262F" display="A126298262F" xr:uid="{00000000-0004-0000-0000-0000F1070000}"/>
    <hyperlink ref="E2045" location="A126286598L" display="A126286598L" xr:uid="{00000000-0004-0000-0000-0000F2070000}"/>
    <hyperlink ref="E2046" location="A126274822W" display="A126274822W" xr:uid="{00000000-0004-0000-0000-0000F3070000}"/>
    <hyperlink ref="E2047" location="A126298150L" display="A126298150L" xr:uid="{00000000-0004-0000-0000-0000F4070000}"/>
    <hyperlink ref="E2048" location="A126286486V" display="A126286486V" xr:uid="{00000000-0004-0000-0000-0000F5070000}"/>
    <hyperlink ref="E2049" location="A126274794X" display="A126274794X" xr:uid="{00000000-0004-0000-0000-0000F6070000}"/>
    <hyperlink ref="E2050" location="A126298122C" display="A126298122C" xr:uid="{00000000-0004-0000-0000-0000F7070000}"/>
    <hyperlink ref="E2051" location="A126286458K" display="A126286458K" xr:uid="{00000000-0004-0000-0000-0000F8070000}"/>
    <hyperlink ref="E2052" location="A126274850F" display="A126274850F" xr:uid="{00000000-0004-0000-0000-0000F9070000}"/>
    <hyperlink ref="E2053" location="A126298178R" display="A126298178R" xr:uid="{00000000-0004-0000-0000-0000FA070000}"/>
    <hyperlink ref="E2054" location="A126286514T" display="A126286514T" xr:uid="{00000000-0004-0000-0000-0000FB070000}"/>
    <hyperlink ref="E2055" location="A126274814W" display="A126274814W" xr:uid="{00000000-0004-0000-0000-0000FC070000}"/>
    <hyperlink ref="E2056" location="A126298142L" display="A126298142L" xr:uid="{00000000-0004-0000-0000-0000FD070000}"/>
    <hyperlink ref="E2057" location="A126286478V" display="A126286478V" xr:uid="{00000000-0004-0000-0000-0000FE070000}"/>
    <hyperlink ref="E2058" location="A126274854R" display="A126274854R" xr:uid="{00000000-0004-0000-0000-0000FF070000}"/>
    <hyperlink ref="E2059" location="A126298182F" display="A126298182F" xr:uid="{00000000-0004-0000-0000-000000080000}"/>
    <hyperlink ref="E2060" location="A126286518A" display="A126286518A" xr:uid="{00000000-0004-0000-0000-000001080000}"/>
    <hyperlink ref="E2061" location="A126274826F" display="A126274826F" xr:uid="{00000000-0004-0000-0000-000002080000}"/>
    <hyperlink ref="E2062" location="A126298154W" display="A126298154W" xr:uid="{00000000-0004-0000-0000-000003080000}"/>
    <hyperlink ref="E2063" location="A126286490K" display="A126286490K" xr:uid="{00000000-0004-0000-0000-000004080000}"/>
    <hyperlink ref="E2064" location="A126274858X" display="A126274858X" xr:uid="{00000000-0004-0000-0000-000005080000}"/>
    <hyperlink ref="E2065" location="A126298186R" display="A126298186R" xr:uid="{00000000-0004-0000-0000-000006080000}"/>
    <hyperlink ref="E2066" location="A126286522T" display="A126286522T" xr:uid="{00000000-0004-0000-0000-000007080000}"/>
    <hyperlink ref="E2067" location="A126274902W" display="A126274902W" xr:uid="{00000000-0004-0000-0000-000008080000}"/>
    <hyperlink ref="E2068" location="A126298230L" display="A126298230L" xr:uid="{00000000-0004-0000-0000-000009080000}"/>
    <hyperlink ref="E2069" location="A126286566V" display="A126286566V" xr:uid="{00000000-0004-0000-0000-00000A080000}"/>
    <hyperlink ref="E2070" location="A126274862R" display="A126274862R" xr:uid="{00000000-0004-0000-0000-00000B080000}"/>
    <hyperlink ref="E2071" location="A126298190F" display="A126298190F" xr:uid="{00000000-0004-0000-0000-00000C080000}"/>
    <hyperlink ref="E2072" location="A126286526A" display="A126286526A" xr:uid="{00000000-0004-0000-0000-00000D080000}"/>
    <hyperlink ref="E2073" location="A126274830W" display="A126274830W" xr:uid="{00000000-0004-0000-0000-00000E080000}"/>
    <hyperlink ref="E2074" location="A126298158F" display="A126298158F" xr:uid="{00000000-0004-0000-0000-00000F080000}"/>
    <hyperlink ref="E2075" location="A126286494V" display="A126286494V" xr:uid="{00000000-0004-0000-0000-000010080000}"/>
    <hyperlink ref="E2076" location="A126274938X" display="A126274938X" xr:uid="{00000000-0004-0000-0000-000011080000}"/>
    <hyperlink ref="E2077" location="A126298266R" display="A126298266R" xr:uid="{00000000-0004-0000-0000-000012080000}"/>
    <hyperlink ref="E2078" location="A126286602T" display="A126286602T" xr:uid="{00000000-0004-0000-0000-000013080000}"/>
    <hyperlink ref="E2079" location="A126274906F" display="A126274906F" xr:uid="{00000000-0004-0000-0000-000014080000}"/>
    <hyperlink ref="E2080" location="A126298234W" display="A126298234W" xr:uid="{00000000-0004-0000-0000-000015080000}"/>
    <hyperlink ref="E2081" location="A126286570K" display="A126286570K" xr:uid="{00000000-0004-0000-0000-000016080000}"/>
    <hyperlink ref="E2082" location="A126274910W" display="A126274910W" xr:uid="{00000000-0004-0000-0000-000017080000}"/>
    <hyperlink ref="E2083" location="A126298238F" display="A126298238F" xr:uid="{00000000-0004-0000-0000-000018080000}"/>
    <hyperlink ref="E2084" location="A126286574V" display="A126286574V" xr:uid="{00000000-0004-0000-0000-000019080000}"/>
    <hyperlink ref="E2085" location="A126274982J" display="A126274982J" xr:uid="{00000000-0004-0000-0000-00001A080000}"/>
    <hyperlink ref="E2086" location="A126298310L" display="A126298310L" xr:uid="{00000000-0004-0000-0000-00001B080000}"/>
    <hyperlink ref="E2087" location="A126286646V" display="A126286646V" xr:uid="{00000000-0004-0000-0000-00001C080000}"/>
    <hyperlink ref="E2088" location="A126274798J" display="A126274798J" xr:uid="{00000000-0004-0000-0000-00001D080000}"/>
    <hyperlink ref="E2089" location="A126298126L" display="A126298126L" xr:uid="{00000000-0004-0000-0000-00001E080000}"/>
    <hyperlink ref="E2090" location="A126286462A" display="A126286462A" xr:uid="{00000000-0004-0000-0000-00001F080000}"/>
    <hyperlink ref="E2091" location="A126274866X" display="A126274866X" xr:uid="{00000000-0004-0000-0000-000020080000}"/>
    <hyperlink ref="E2092" location="A126298194R" display="A126298194R" xr:uid="{00000000-0004-0000-0000-000021080000}"/>
    <hyperlink ref="E2093" location="A126286530T" display="A126286530T" xr:uid="{00000000-0004-0000-0000-000022080000}"/>
    <hyperlink ref="E2094" location="A126274818F" display="A126274818F" xr:uid="{00000000-0004-0000-0000-000023080000}"/>
    <hyperlink ref="E2095" location="A126298146W" display="A126298146W" xr:uid="{00000000-0004-0000-0000-000024080000}"/>
    <hyperlink ref="E2096" location="A126286482K" display="A126286482K" xr:uid="{00000000-0004-0000-0000-000025080000}"/>
    <hyperlink ref="E2097" location="A126274914F" display="A126274914F" xr:uid="{00000000-0004-0000-0000-000026080000}"/>
    <hyperlink ref="E2098" location="A126298242W" display="A126298242W" xr:uid="{00000000-0004-0000-0000-000027080000}"/>
    <hyperlink ref="E2099" location="A126286578C" display="A126286578C" xr:uid="{00000000-0004-0000-0000-000028080000}"/>
    <hyperlink ref="E2100" location="A126274918R" display="A126274918R" xr:uid="{00000000-0004-0000-0000-000029080000}"/>
    <hyperlink ref="E2101" location="A126298246F" display="A126298246F" xr:uid="{00000000-0004-0000-0000-00002A080000}"/>
    <hyperlink ref="E2102" location="A126286582V" display="A126286582V" xr:uid="{00000000-0004-0000-0000-00002B080000}"/>
    <hyperlink ref="E2103" location="A126274834F" display="A126274834F" xr:uid="{00000000-0004-0000-0000-00002C080000}"/>
    <hyperlink ref="E2104" location="A126298162W" display="A126298162W" xr:uid="{00000000-0004-0000-0000-00002D080000}"/>
    <hyperlink ref="E2105" location="A126286498C" display="A126286498C" xr:uid="{00000000-0004-0000-0000-00002E080000}"/>
    <hyperlink ref="E2106" location="A126274802L" display="A126274802L" xr:uid="{00000000-0004-0000-0000-00002F080000}"/>
    <hyperlink ref="E2107" location="A126298130C" display="A126298130C" xr:uid="{00000000-0004-0000-0000-000030080000}"/>
    <hyperlink ref="E2108" location="A126286466K" display="A126286466K" xr:uid="{00000000-0004-0000-0000-000031080000}"/>
    <hyperlink ref="E2109" location="A126274986T" display="A126274986T" xr:uid="{00000000-0004-0000-0000-000032080000}"/>
    <hyperlink ref="E2110" location="A126298314W" display="A126298314W" xr:uid="{00000000-0004-0000-0000-000033080000}"/>
    <hyperlink ref="E2111" location="A126286650K" display="A126286650K" xr:uid="{00000000-0004-0000-0000-000034080000}"/>
    <hyperlink ref="E2112" location="A126274870R" display="A126274870R" xr:uid="{00000000-0004-0000-0000-000035080000}"/>
    <hyperlink ref="E2113" location="A126298198X" display="A126298198X" xr:uid="{00000000-0004-0000-0000-000036080000}"/>
    <hyperlink ref="E2114" location="A126286534A" display="A126286534A" xr:uid="{00000000-0004-0000-0000-000037080000}"/>
    <hyperlink ref="E2115" location="A126274942R" display="A126274942R" xr:uid="{00000000-0004-0000-0000-000038080000}"/>
    <hyperlink ref="E2116" location="A126298270F" display="A126298270F" xr:uid="{00000000-0004-0000-0000-000039080000}"/>
    <hyperlink ref="E2117" location="A126286606A" display="A126286606A" xr:uid="{00000000-0004-0000-0000-00003A080000}"/>
    <hyperlink ref="E2118" location="A126274126T" display="A126274126T" xr:uid="{00000000-0004-0000-0000-00003B080000}"/>
    <hyperlink ref="E2119" location="A126297454F" display="A126297454F" xr:uid="{00000000-0004-0000-0000-00003C080000}"/>
    <hyperlink ref="E2120" location="A126285790V" display="A126285790V" xr:uid="{00000000-0004-0000-0000-00003D080000}"/>
    <hyperlink ref="E2121" location="A126274082A" display="A126274082A" xr:uid="{00000000-0004-0000-0000-00003E080000}"/>
    <hyperlink ref="E2122" location="A126297410C" display="A126297410C" xr:uid="{00000000-0004-0000-0000-00003F080000}"/>
    <hyperlink ref="E2123" location="A126285746K" display="A126285746K" xr:uid="{00000000-0004-0000-0000-000040080000}"/>
    <hyperlink ref="E2124" location="A126274010R" display="A126274010R" xr:uid="{00000000-0004-0000-0000-000041080000}"/>
    <hyperlink ref="E2125" location="A126297338W" display="A126297338W" xr:uid="{00000000-0004-0000-0000-000042080000}"/>
    <hyperlink ref="E2126" location="A126285674K" display="A126285674K" xr:uid="{00000000-0004-0000-0000-000043080000}"/>
    <hyperlink ref="E2127" location="A126274086K" display="A126274086K" xr:uid="{00000000-0004-0000-0000-000044080000}"/>
    <hyperlink ref="E2128" location="A126297414L" display="A126297414L" xr:uid="{00000000-0004-0000-0000-000045080000}"/>
    <hyperlink ref="E2129" location="A126285750A" display="A126285750A" xr:uid="{00000000-0004-0000-0000-000046080000}"/>
    <hyperlink ref="E2130" location="A126274090A" display="A126274090A" xr:uid="{00000000-0004-0000-0000-000047080000}"/>
    <hyperlink ref="E2131" location="A126297418W" display="A126297418W" xr:uid="{00000000-0004-0000-0000-000048080000}"/>
    <hyperlink ref="E2132" location="A126285754K" display="A126285754K" xr:uid="{00000000-0004-0000-0000-000049080000}"/>
    <hyperlink ref="E2133" location="A126274014X" display="A126274014X" xr:uid="{00000000-0004-0000-0000-00004A080000}"/>
    <hyperlink ref="E2134" location="A126297342L" display="A126297342L" xr:uid="{00000000-0004-0000-0000-00004B080000}"/>
    <hyperlink ref="E2135" location="A126285678V" display="A126285678V" xr:uid="{00000000-0004-0000-0000-00004C080000}"/>
    <hyperlink ref="E2136" location="A126274018J" display="A126274018J" xr:uid="{00000000-0004-0000-0000-00004D080000}"/>
    <hyperlink ref="E2137" location="A126297346W" display="A126297346W" xr:uid="{00000000-0004-0000-0000-00004E080000}"/>
    <hyperlink ref="E2138" location="A126285682K" display="A126285682K" xr:uid="{00000000-0004-0000-0000-00004F080000}"/>
    <hyperlink ref="E2139" location="A126274058A" display="A126274058A" xr:uid="{00000000-0004-0000-0000-000050080000}"/>
    <hyperlink ref="E2140" location="A126297386R" display="A126297386R" xr:uid="{00000000-0004-0000-0000-000051080000}"/>
    <hyperlink ref="E2141" location="A126285722T" display="A126285722T" xr:uid="{00000000-0004-0000-0000-000052080000}"/>
    <hyperlink ref="E2142" location="A126273974R" display="A126273974R" xr:uid="{00000000-0004-0000-0000-000053080000}"/>
    <hyperlink ref="E2143" location="A126297302V" display="A126297302V" xr:uid="{00000000-0004-0000-0000-000054080000}"/>
    <hyperlink ref="E2144" location="A126285638A" display="A126285638A" xr:uid="{00000000-0004-0000-0000-000055080000}"/>
    <hyperlink ref="E2145" location="A126274094K" display="A126274094K" xr:uid="{00000000-0004-0000-0000-000056080000}"/>
    <hyperlink ref="E2146" location="A126297422L" display="A126297422L" xr:uid="{00000000-0004-0000-0000-000057080000}"/>
    <hyperlink ref="E2147" location="A126285758V" display="A126285758V" xr:uid="{00000000-0004-0000-0000-000058080000}"/>
    <hyperlink ref="E2148" location="A126274062T" display="A126274062T" xr:uid="{00000000-0004-0000-0000-000059080000}"/>
    <hyperlink ref="E2149" location="A126297390F" display="A126297390F" xr:uid="{00000000-0004-0000-0000-00005A080000}"/>
    <hyperlink ref="E2150" location="A126285726A" display="A126285726A" xr:uid="{00000000-0004-0000-0000-00005B080000}"/>
    <hyperlink ref="E2151" location="A126274106J" display="A126274106J" xr:uid="{00000000-0004-0000-0000-00005C080000}"/>
    <hyperlink ref="E2152" location="A126297434W" display="A126297434W" xr:uid="{00000000-0004-0000-0000-00005D080000}"/>
    <hyperlink ref="E2153" location="A126285770K" display="A126285770K" xr:uid="{00000000-0004-0000-0000-00005E080000}"/>
    <hyperlink ref="E2154" location="A126273978X" display="A126273978X" xr:uid="{00000000-0004-0000-0000-00005F080000}"/>
    <hyperlink ref="E2155" location="A126297306C" display="A126297306C" xr:uid="{00000000-0004-0000-0000-000060080000}"/>
    <hyperlink ref="E2156" location="A126285642T" display="A126285642T" xr:uid="{00000000-0004-0000-0000-000061080000}"/>
    <hyperlink ref="E2157" location="A126273914L" display="A126273914L" xr:uid="{00000000-0004-0000-0000-000062080000}"/>
    <hyperlink ref="E2158" location="A126297242C" display="A126297242C" xr:uid="{00000000-0004-0000-0000-000063080000}"/>
    <hyperlink ref="E2159" location="A126285578K" display="A126285578K" xr:uid="{00000000-0004-0000-0000-000064080000}"/>
    <hyperlink ref="E2160" location="A126273942W" display="A126273942W" xr:uid="{00000000-0004-0000-0000-000065080000}"/>
    <hyperlink ref="E2161" location="A126297270L" display="A126297270L" xr:uid="{00000000-0004-0000-0000-000066080000}"/>
    <hyperlink ref="E2162" location="A126285606J" display="A126285606J" xr:uid="{00000000-0004-0000-0000-000067080000}"/>
    <hyperlink ref="E2163" location="A126274022X" display="A126274022X" xr:uid="{00000000-0004-0000-0000-000068080000}"/>
    <hyperlink ref="E2164" location="A126297350L" display="A126297350L" xr:uid="{00000000-0004-0000-0000-000069080000}"/>
    <hyperlink ref="E2165" location="A126285686V" display="A126285686V" xr:uid="{00000000-0004-0000-0000-00006A080000}"/>
    <hyperlink ref="E2166" location="A126273946F" display="A126273946F" xr:uid="{00000000-0004-0000-0000-00006B080000}"/>
    <hyperlink ref="E2167" location="A126297274W" display="A126297274W" xr:uid="{00000000-0004-0000-0000-00006C080000}"/>
    <hyperlink ref="E2168" location="A126285610X" display="A126285610X" xr:uid="{00000000-0004-0000-0000-00006D080000}"/>
    <hyperlink ref="E2169" location="A126274026J" display="A126274026J" xr:uid="{00000000-0004-0000-0000-00006E080000}"/>
    <hyperlink ref="E2170" location="A126297354W" display="A126297354W" xr:uid="{00000000-0004-0000-0000-00006F080000}"/>
    <hyperlink ref="E2171" location="A126285690K" display="A126285690K" xr:uid="{00000000-0004-0000-0000-000070080000}"/>
    <hyperlink ref="E2172" location="A126274030X" display="A126274030X" xr:uid="{00000000-0004-0000-0000-000071080000}"/>
    <hyperlink ref="E2173" location="A126297358F" display="A126297358F" xr:uid="{00000000-0004-0000-0000-000072080000}"/>
    <hyperlink ref="E2174" location="A126285694V" display="A126285694V" xr:uid="{00000000-0004-0000-0000-000073080000}"/>
    <hyperlink ref="E2175" location="A126274110X" display="A126274110X" xr:uid="{00000000-0004-0000-0000-000074080000}"/>
    <hyperlink ref="E2176" location="A126297438F" display="A126297438F" xr:uid="{00000000-0004-0000-0000-000075080000}"/>
    <hyperlink ref="E2177" location="A126285774V" display="A126285774V" xr:uid="{00000000-0004-0000-0000-000076080000}"/>
    <hyperlink ref="E2178" location="A126273918W" display="A126273918W" xr:uid="{00000000-0004-0000-0000-000077080000}"/>
    <hyperlink ref="E2179" location="A126297246L" display="A126297246L" xr:uid="{00000000-0004-0000-0000-000078080000}"/>
    <hyperlink ref="E2180" location="A126285582A" display="A126285582A" xr:uid="{00000000-0004-0000-0000-000079080000}"/>
    <hyperlink ref="E2181" location="A126274098V" display="A126274098V" xr:uid="{00000000-0004-0000-0000-00007A080000}"/>
    <hyperlink ref="E2182" location="A126297426W" display="A126297426W" xr:uid="{00000000-0004-0000-0000-00007B080000}"/>
    <hyperlink ref="E2183" location="A126285762K" display="A126285762K" xr:uid="{00000000-0004-0000-0000-00007C080000}"/>
    <hyperlink ref="E2184" location="A126274102X" display="A126274102X" xr:uid="{00000000-0004-0000-0000-00007D080000}"/>
    <hyperlink ref="E2185" location="A126297430L" display="A126297430L" xr:uid="{00000000-0004-0000-0000-00007E080000}"/>
    <hyperlink ref="E2186" location="A126285766V" display="A126285766V" xr:uid="{00000000-0004-0000-0000-00007F080000}"/>
    <hyperlink ref="E2187" location="A126273922L" display="A126273922L" xr:uid="{00000000-0004-0000-0000-000080080000}"/>
    <hyperlink ref="E2188" location="A126297250C" display="A126297250C" xr:uid="{00000000-0004-0000-0000-000081080000}"/>
    <hyperlink ref="E2189" location="A126285586K" display="A126285586K" xr:uid="{00000000-0004-0000-0000-000082080000}"/>
    <hyperlink ref="E2190" location="A126273982R" display="A126273982R" xr:uid="{00000000-0004-0000-0000-000083080000}"/>
    <hyperlink ref="E2191" location="A126297310V" display="A126297310V" xr:uid="{00000000-0004-0000-0000-000084080000}"/>
    <hyperlink ref="E2192" location="A126285646A" display="A126285646A" xr:uid="{00000000-0004-0000-0000-000085080000}"/>
    <hyperlink ref="E2193" location="A126274034J" display="A126274034J" xr:uid="{00000000-0004-0000-0000-000086080000}"/>
    <hyperlink ref="E2194" location="A126297362W" display="A126297362W" xr:uid="{00000000-0004-0000-0000-000087080000}"/>
    <hyperlink ref="E2195" location="A126285698C" display="A126285698C" xr:uid="{00000000-0004-0000-0000-000088080000}"/>
    <hyperlink ref="E2196" location="A126274114J" display="A126274114J" xr:uid="{00000000-0004-0000-0000-000089080000}"/>
    <hyperlink ref="E2197" location="A126297442W" display="A126297442W" xr:uid="{00000000-0004-0000-0000-00008A080000}"/>
    <hyperlink ref="E2198" location="A126285778C" display="A126285778C" xr:uid="{00000000-0004-0000-0000-00008B080000}"/>
    <hyperlink ref="E2199" location="A126273926W" display="A126273926W" xr:uid="{00000000-0004-0000-0000-00008C080000}"/>
    <hyperlink ref="E2200" location="A126297254L" display="A126297254L" xr:uid="{00000000-0004-0000-0000-00008D080000}"/>
    <hyperlink ref="E2201" location="A126285590A" display="A126285590A" xr:uid="{00000000-0004-0000-0000-00008E080000}"/>
    <hyperlink ref="E2202" location="A126274066A" display="A126274066A" xr:uid="{00000000-0004-0000-0000-00008F080000}"/>
    <hyperlink ref="E2203" location="A126297394R" display="A126297394R" xr:uid="{00000000-0004-0000-0000-000090080000}"/>
    <hyperlink ref="E2204" location="A126285730T" display="A126285730T" xr:uid="{00000000-0004-0000-0000-000091080000}"/>
    <hyperlink ref="E2205" location="A126274070T" display="A126274070T" xr:uid="{00000000-0004-0000-0000-000092080000}"/>
    <hyperlink ref="E2206" location="A126297398X" display="A126297398X" xr:uid="{00000000-0004-0000-0000-000093080000}"/>
    <hyperlink ref="E2207" location="A126285734A" display="A126285734A" xr:uid="{00000000-0004-0000-0000-000094080000}"/>
    <hyperlink ref="E2208" location="A126273958R" display="A126273958R" xr:uid="{00000000-0004-0000-0000-000095080000}"/>
    <hyperlink ref="E2209" location="A126297286F" display="A126297286F" xr:uid="{00000000-0004-0000-0000-000096080000}"/>
    <hyperlink ref="E2210" location="A126285622J" display="A126285622J" xr:uid="{00000000-0004-0000-0000-000097080000}"/>
    <hyperlink ref="E2211" location="A126273930L" display="A126273930L" xr:uid="{00000000-0004-0000-0000-000098080000}"/>
    <hyperlink ref="E2212" location="A126297258W" display="A126297258W" xr:uid="{00000000-0004-0000-0000-000099080000}"/>
    <hyperlink ref="E2213" location="A126285594K" display="A126285594K" xr:uid="{00000000-0004-0000-0000-00009A080000}"/>
    <hyperlink ref="E2214" location="A126273986X" display="A126273986X" xr:uid="{00000000-0004-0000-0000-00009B080000}"/>
    <hyperlink ref="E2215" location="A126297314C" display="A126297314C" xr:uid="{00000000-0004-0000-0000-00009C080000}"/>
    <hyperlink ref="E2216" location="A126285650T" display="A126285650T" xr:uid="{00000000-0004-0000-0000-00009D080000}"/>
    <hyperlink ref="E2217" location="A126273950W" display="A126273950W" xr:uid="{00000000-0004-0000-0000-00009E080000}"/>
    <hyperlink ref="E2218" location="A126297278F" display="A126297278F" xr:uid="{00000000-0004-0000-0000-00009F080000}"/>
    <hyperlink ref="E2219" location="A126285614J" display="A126285614J" xr:uid="{00000000-0004-0000-0000-0000A0080000}"/>
    <hyperlink ref="E2220" location="A126273990R" display="A126273990R" xr:uid="{00000000-0004-0000-0000-0000A1080000}"/>
    <hyperlink ref="E2221" location="A126297318L" display="A126297318L" xr:uid="{00000000-0004-0000-0000-0000A2080000}"/>
    <hyperlink ref="E2222" location="A126285654A" display="A126285654A" xr:uid="{00000000-0004-0000-0000-0000A3080000}"/>
    <hyperlink ref="E2223" location="A126273962F" display="A126273962F" xr:uid="{00000000-0004-0000-0000-0000A4080000}"/>
    <hyperlink ref="E2224" location="A126297290W" display="A126297290W" xr:uid="{00000000-0004-0000-0000-0000A5080000}"/>
    <hyperlink ref="E2225" location="A126285626T" display="A126285626T" xr:uid="{00000000-0004-0000-0000-0000A6080000}"/>
    <hyperlink ref="E2226" location="A126273994X" display="A126273994X" xr:uid="{00000000-0004-0000-0000-0000A7080000}"/>
    <hyperlink ref="E2227" location="A126297322C" display="A126297322C" xr:uid="{00000000-0004-0000-0000-0000A8080000}"/>
    <hyperlink ref="E2228" location="A126285658K" display="A126285658K" xr:uid="{00000000-0004-0000-0000-0000A9080000}"/>
    <hyperlink ref="E2229" location="A126274038T" display="A126274038T" xr:uid="{00000000-0004-0000-0000-0000AA080000}"/>
    <hyperlink ref="E2230" location="A126297366F" display="A126297366F" xr:uid="{00000000-0004-0000-0000-0000AB080000}"/>
    <hyperlink ref="E2231" location="A126285702J" display="A126285702J" xr:uid="{00000000-0004-0000-0000-0000AC080000}"/>
    <hyperlink ref="E2232" location="A126273998J" display="A126273998J" xr:uid="{00000000-0004-0000-0000-0000AD080000}"/>
    <hyperlink ref="E2233" location="A126297326L" display="A126297326L" xr:uid="{00000000-0004-0000-0000-0000AE080000}"/>
    <hyperlink ref="E2234" location="A126285662A" display="A126285662A" xr:uid="{00000000-0004-0000-0000-0000AF080000}"/>
    <hyperlink ref="E2235" location="A126273966R" display="A126273966R" xr:uid="{00000000-0004-0000-0000-0000B0080000}"/>
    <hyperlink ref="E2236" location="A126297294F" display="A126297294F" xr:uid="{00000000-0004-0000-0000-0000B1080000}"/>
    <hyperlink ref="E2237" location="A126285630J" display="A126285630J" xr:uid="{00000000-0004-0000-0000-0000B2080000}"/>
    <hyperlink ref="E2238" location="A126274074A" display="A126274074A" xr:uid="{00000000-0004-0000-0000-0000B3080000}"/>
    <hyperlink ref="E2239" location="A126297402C" display="A126297402C" xr:uid="{00000000-0004-0000-0000-0000B4080000}"/>
    <hyperlink ref="E2240" location="A126285738K" display="A126285738K" xr:uid="{00000000-0004-0000-0000-0000B5080000}"/>
    <hyperlink ref="E2241" location="A126274042J" display="A126274042J" xr:uid="{00000000-0004-0000-0000-0000B6080000}"/>
    <hyperlink ref="E2242" location="A126297370W" display="A126297370W" xr:uid="{00000000-0004-0000-0000-0000B7080000}"/>
    <hyperlink ref="E2243" location="A126285706T" display="A126285706T" xr:uid="{00000000-0004-0000-0000-0000B8080000}"/>
    <hyperlink ref="E2244" location="A126274046T" display="A126274046T" xr:uid="{00000000-0004-0000-0000-0000B9080000}"/>
    <hyperlink ref="E2245" location="A126297374F" display="A126297374F" xr:uid="{00000000-0004-0000-0000-0000BA080000}"/>
    <hyperlink ref="E2246" location="A126285710J" display="A126285710J" xr:uid="{00000000-0004-0000-0000-0000BB080000}"/>
    <hyperlink ref="E2247" location="A126274118T" display="A126274118T" xr:uid="{00000000-0004-0000-0000-0000BC080000}"/>
    <hyperlink ref="E2248" location="A126297446F" display="A126297446F" xr:uid="{00000000-0004-0000-0000-0000BD080000}"/>
    <hyperlink ref="E2249" location="A126285782V" display="A126285782V" xr:uid="{00000000-0004-0000-0000-0000BE080000}"/>
    <hyperlink ref="E2250" location="A126273934W" display="A126273934W" xr:uid="{00000000-0004-0000-0000-0000BF080000}"/>
    <hyperlink ref="E2251" location="A126297262L" display="A126297262L" xr:uid="{00000000-0004-0000-0000-0000C0080000}"/>
    <hyperlink ref="E2252" location="A126285598V" display="A126285598V" xr:uid="{00000000-0004-0000-0000-0000C1080000}"/>
    <hyperlink ref="E2253" location="A126274002R" display="A126274002R" xr:uid="{00000000-0004-0000-0000-0000C2080000}"/>
    <hyperlink ref="E2254" location="A126297330C" display="A126297330C" xr:uid="{00000000-0004-0000-0000-0000C3080000}"/>
    <hyperlink ref="E2255" location="A126285666K" display="A126285666K" xr:uid="{00000000-0004-0000-0000-0000C4080000}"/>
    <hyperlink ref="E2256" location="A126273954F" display="A126273954F" xr:uid="{00000000-0004-0000-0000-0000C5080000}"/>
    <hyperlink ref="E2257" location="A126297282W" display="A126297282W" xr:uid="{00000000-0004-0000-0000-0000C6080000}"/>
    <hyperlink ref="E2258" location="A126285618T" display="A126285618T" xr:uid="{00000000-0004-0000-0000-0000C7080000}"/>
    <hyperlink ref="E2259" location="A126274050J" display="A126274050J" xr:uid="{00000000-0004-0000-0000-0000C8080000}"/>
    <hyperlink ref="E2260" location="A126297378R" display="A126297378R" xr:uid="{00000000-0004-0000-0000-0000C9080000}"/>
    <hyperlink ref="E2261" location="A126285714T" display="A126285714T" xr:uid="{00000000-0004-0000-0000-0000CA080000}"/>
    <hyperlink ref="E2262" location="A126274054T" display="A126274054T" xr:uid="{00000000-0004-0000-0000-0000CB080000}"/>
    <hyperlink ref="E2263" location="A126297382F" display="A126297382F" xr:uid="{00000000-0004-0000-0000-0000CC080000}"/>
    <hyperlink ref="E2264" location="A126285718A" display="A126285718A" xr:uid="{00000000-0004-0000-0000-0000CD080000}"/>
    <hyperlink ref="E2265" location="A126273970F" display="A126273970F" xr:uid="{00000000-0004-0000-0000-0000CE080000}"/>
    <hyperlink ref="E2266" location="A126297298R" display="A126297298R" xr:uid="{00000000-0004-0000-0000-0000CF080000}"/>
    <hyperlink ref="E2267" location="A126285634T" display="A126285634T" xr:uid="{00000000-0004-0000-0000-0000D0080000}"/>
    <hyperlink ref="E2268" location="A126273938F" display="A126273938F" xr:uid="{00000000-0004-0000-0000-0000D1080000}"/>
    <hyperlink ref="E2269" location="A126297266W" display="A126297266W" xr:uid="{00000000-0004-0000-0000-0000D2080000}"/>
    <hyperlink ref="E2270" location="A126285602X" display="A126285602X" xr:uid="{00000000-0004-0000-0000-0000D3080000}"/>
    <hyperlink ref="E2271" location="A126274122J" display="A126274122J" xr:uid="{00000000-0004-0000-0000-0000D4080000}"/>
    <hyperlink ref="E2272" location="A126297450W" display="A126297450W" xr:uid="{00000000-0004-0000-0000-0000D5080000}"/>
    <hyperlink ref="E2273" location="A126285786C" display="A126285786C" xr:uid="{00000000-0004-0000-0000-0000D6080000}"/>
    <hyperlink ref="E2274" location="A126274006X" display="A126274006X" xr:uid="{00000000-0004-0000-0000-0000D7080000}"/>
    <hyperlink ref="E2275" location="A126297334L" display="A126297334L" xr:uid="{00000000-0004-0000-0000-0000D8080000}"/>
    <hyperlink ref="E2276" location="A126285670A" display="A126285670A" xr:uid="{00000000-0004-0000-0000-0000D9080000}"/>
    <hyperlink ref="E2277" location="A126274078K" display="A126274078K" xr:uid="{00000000-0004-0000-0000-0000DA080000}"/>
    <hyperlink ref="E2278" location="A126297406L" display="A126297406L" xr:uid="{00000000-0004-0000-0000-0000DB080000}"/>
    <hyperlink ref="E2279" location="A126285742A" display="A126285742A" xr:uid="{00000000-0004-0000-0000-0000DC080000}"/>
  </hyperlinks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Q20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3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3" t="s">
        <v>56</v>
      </c>
      <c r="BG1" s="3" t="s">
        <v>57</v>
      </c>
      <c r="BH1" s="3" t="s">
        <v>58</v>
      </c>
      <c r="BI1" s="3" t="s">
        <v>59</v>
      </c>
      <c r="BJ1" s="3" t="s">
        <v>60</v>
      </c>
      <c r="BK1" s="3" t="s">
        <v>61</v>
      </c>
      <c r="BL1" s="3" t="s">
        <v>62</v>
      </c>
      <c r="BM1" s="3" t="s">
        <v>63</v>
      </c>
      <c r="BN1" s="3" t="s">
        <v>64</v>
      </c>
      <c r="BO1" s="3" t="s">
        <v>65</v>
      </c>
      <c r="BP1" s="3" t="s">
        <v>66</v>
      </c>
      <c r="BQ1" s="3" t="s">
        <v>67</v>
      </c>
      <c r="BR1" s="3" t="s">
        <v>68</v>
      </c>
      <c r="BS1" s="3" t="s">
        <v>69</v>
      </c>
      <c r="BT1" s="3" t="s">
        <v>70</v>
      </c>
      <c r="BU1" s="3" t="s">
        <v>71</v>
      </c>
      <c r="BV1" s="3" t="s">
        <v>72</v>
      </c>
      <c r="BW1" s="3" t="s">
        <v>73</v>
      </c>
      <c r="BX1" s="3" t="s">
        <v>74</v>
      </c>
      <c r="BY1" s="3" t="s">
        <v>75</v>
      </c>
      <c r="BZ1" s="3" t="s">
        <v>76</v>
      </c>
      <c r="CA1" s="3" t="s">
        <v>77</v>
      </c>
      <c r="CB1" s="3" t="s">
        <v>78</v>
      </c>
      <c r="CC1" s="3" t="s">
        <v>79</v>
      </c>
      <c r="CD1" s="3" t="s">
        <v>80</v>
      </c>
      <c r="CE1" s="3" t="s">
        <v>81</v>
      </c>
      <c r="CF1" s="3" t="s">
        <v>82</v>
      </c>
      <c r="CG1" s="3" t="s">
        <v>83</v>
      </c>
      <c r="CH1" s="3" t="s">
        <v>84</v>
      </c>
      <c r="CI1" s="3" t="s">
        <v>85</v>
      </c>
      <c r="CJ1" s="3" t="s">
        <v>86</v>
      </c>
      <c r="CK1" s="3" t="s">
        <v>87</v>
      </c>
      <c r="CL1" s="3" t="s">
        <v>88</v>
      </c>
      <c r="CM1" s="3" t="s">
        <v>89</v>
      </c>
      <c r="CN1" s="3" t="s">
        <v>90</v>
      </c>
      <c r="CO1" s="3" t="s">
        <v>91</v>
      </c>
      <c r="CP1" s="3" t="s">
        <v>92</v>
      </c>
      <c r="CQ1" s="3" t="s">
        <v>93</v>
      </c>
      <c r="CR1" s="3" t="s">
        <v>94</v>
      </c>
      <c r="CS1" s="3" t="s">
        <v>95</v>
      </c>
      <c r="CT1" s="3" t="s">
        <v>96</v>
      </c>
      <c r="CU1" s="3" t="s">
        <v>97</v>
      </c>
      <c r="CV1" s="3" t="s">
        <v>98</v>
      </c>
      <c r="CW1" s="3" t="s">
        <v>99</v>
      </c>
      <c r="CX1" s="3" t="s">
        <v>100</v>
      </c>
      <c r="CY1" s="3" t="s">
        <v>101</v>
      </c>
      <c r="CZ1" s="3" t="s">
        <v>102</v>
      </c>
      <c r="DA1" s="3" t="s">
        <v>103</v>
      </c>
      <c r="DB1" s="3" t="s">
        <v>104</v>
      </c>
      <c r="DC1" s="3" t="s">
        <v>105</v>
      </c>
      <c r="DD1" s="3" t="s">
        <v>106</v>
      </c>
      <c r="DE1" s="3" t="s">
        <v>107</v>
      </c>
      <c r="DF1" s="3" t="s">
        <v>108</v>
      </c>
      <c r="DG1" s="3" t="s">
        <v>109</v>
      </c>
      <c r="DH1" s="3" t="s">
        <v>110</v>
      </c>
      <c r="DI1" s="3" t="s">
        <v>111</v>
      </c>
      <c r="DJ1" s="3" t="s">
        <v>112</v>
      </c>
      <c r="DK1" s="3" t="s">
        <v>113</v>
      </c>
      <c r="DL1" s="3" t="s">
        <v>114</v>
      </c>
      <c r="DM1" s="3" t="s">
        <v>115</v>
      </c>
      <c r="DN1" s="3" t="s">
        <v>116</v>
      </c>
      <c r="DO1" s="3" t="s">
        <v>117</v>
      </c>
      <c r="DP1" s="3" t="s">
        <v>118</v>
      </c>
      <c r="DQ1" s="3" t="s">
        <v>119</v>
      </c>
      <c r="DR1" s="3" t="s">
        <v>120</v>
      </c>
      <c r="DS1" s="3" t="s">
        <v>121</v>
      </c>
      <c r="DT1" s="3" t="s">
        <v>122</v>
      </c>
      <c r="DU1" s="3" t="s">
        <v>123</v>
      </c>
      <c r="DV1" s="3" t="s">
        <v>124</v>
      </c>
      <c r="DW1" s="3" t="s">
        <v>125</v>
      </c>
      <c r="DX1" s="3" t="s">
        <v>126</v>
      </c>
      <c r="DY1" s="3" t="s">
        <v>127</v>
      </c>
      <c r="DZ1" s="3" t="s">
        <v>128</v>
      </c>
      <c r="EA1" s="3" t="s">
        <v>129</v>
      </c>
      <c r="EB1" s="3" t="s">
        <v>130</v>
      </c>
      <c r="EC1" s="3" t="s">
        <v>131</v>
      </c>
      <c r="ED1" s="3" t="s">
        <v>132</v>
      </c>
      <c r="EE1" s="3" t="s">
        <v>133</v>
      </c>
      <c r="EF1" s="3" t="s">
        <v>134</v>
      </c>
      <c r="EG1" s="3" t="s">
        <v>135</v>
      </c>
      <c r="EH1" s="3" t="s">
        <v>136</v>
      </c>
      <c r="EI1" s="3" t="s">
        <v>137</v>
      </c>
      <c r="EJ1" s="3" t="s">
        <v>78</v>
      </c>
      <c r="EK1" s="3" t="s">
        <v>79</v>
      </c>
      <c r="EL1" s="3" t="s">
        <v>80</v>
      </c>
      <c r="EM1" s="3" t="s">
        <v>81</v>
      </c>
      <c r="EN1" s="3" t="s">
        <v>82</v>
      </c>
      <c r="EO1" s="3" t="s">
        <v>83</v>
      </c>
      <c r="EP1" s="3" t="s">
        <v>84</v>
      </c>
      <c r="EQ1" s="3" t="s">
        <v>85</v>
      </c>
      <c r="ER1" s="3" t="s">
        <v>86</v>
      </c>
      <c r="ES1" s="3" t="s">
        <v>138</v>
      </c>
      <c r="ET1" s="3" t="s">
        <v>139</v>
      </c>
      <c r="EU1" s="3" t="s">
        <v>140</v>
      </c>
      <c r="EV1" s="3" t="s">
        <v>90</v>
      </c>
      <c r="EW1" s="3" t="s">
        <v>91</v>
      </c>
      <c r="EX1" s="3" t="s">
        <v>92</v>
      </c>
      <c r="EY1" s="3" t="s">
        <v>93</v>
      </c>
      <c r="EZ1" s="3" t="s">
        <v>94</v>
      </c>
      <c r="FA1" s="3" t="s">
        <v>95</v>
      </c>
      <c r="FB1" s="3" t="s">
        <v>96</v>
      </c>
      <c r="FC1" s="3" t="s">
        <v>97</v>
      </c>
      <c r="FD1" s="3" t="s">
        <v>98</v>
      </c>
      <c r="FE1" s="3" t="s">
        <v>99</v>
      </c>
      <c r="FF1" s="3" t="s">
        <v>100</v>
      </c>
      <c r="FG1" s="3" t="s">
        <v>101</v>
      </c>
      <c r="FH1" s="3" t="s">
        <v>141</v>
      </c>
      <c r="FI1" s="3" t="s">
        <v>142</v>
      </c>
      <c r="FJ1" s="3" t="s">
        <v>143</v>
      </c>
      <c r="FK1" s="3" t="s">
        <v>144</v>
      </c>
      <c r="FL1" s="3" t="s">
        <v>145</v>
      </c>
      <c r="FM1" s="3" t="s">
        <v>146</v>
      </c>
      <c r="FN1" s="3" t="s">
        <v>147</v>
      </c>
      <c r="FO1" s="3" t="s">
        <v>148</v>
      </c>
      <c r="FP1" s="3" t="s">
        <v>149</v>
      </c>
      <c r="FQ1" s="3" t="s">
        <v>150</v>
      </c>
      <c r="FR1" s="3" t="s">
        <v>151</v>
      </c>
      <c r="FS1" s="3" t="s">
        <v>152</v>
      </c>
      <c r="FT1" s="3" t="s">
        <v>153</v>
      </c>
      <c r="FU1" s="3" t="s">
        <v>154</v>
      </c>
      <c r="FV1" s="3" t="s">
        <v>155</v>
      </c>
      <c r="FW1" s="3" t="s">
        <v>156</v>
      </c>
      <c r="FX1" s="3" t="s">
        <v>157</v>
      </c>
      <c r="FY1" s="3" t="s">
        <v>158</v>
      </c>
      <c r="FZ1" s="3" t="s">
        <v>159</v>
      </c>
      <c r="GA1" s="3" t="s">
        <v>160</v>
      </c>
      <c r="GB1" s="3" t="s">
        <v>161</v>
      </c>
      <c r="GC1" s="3" t="s">
        <v>162</v>
      </c>
      <c r="GD1" s="3" t="s">
        <v>163</v>
      </c>
      <c r="GE1" s="3" t="s">
        <v>164</v>
      </c>
      <c r="GF1" s="3" t="s">
        <v>165</v>
      </c>
      <c r="GG1" s="3" t="s">
        <v>166</v>
      </c>
      <c r="GH1" s="3" t="s">
        <v>167</v>
      </c>
      <c r="GI1" s="3" t="s">
        <v>168</v>
      </c>
      <c r="GJ1" s="3" t="s">
        <v>169</v>
      </c>
      <c r="GK1" s="3" t="s">
        <v>170</v>
      </c>
      <c r="GL1" s="3" t="s">
        <v>171</v>
      </c>
      <c r="GM1" s="3" t="s">
        <v>172</v>
      </c>
      <c r="GN1" s="3" t="s">
        <v>173</v>
      </c>
      <c r="GO1" s="3" t="s">
        <v>174</v>
      </c>
      <c r="GP1" s="3" t="s">
        <v>175</v>
      </c>
      <c r="GQ1" s="3" t="s">
        <v>176</v>
      </c>
      <c r="GR1" s="3" t="s">
        <v>177</v>
      </c>
      <c r="GS1" s="3" t="s">
        <v>178</v>
      </c>
      <c r="GT1" s="3" t="s">
        <v>179</v>
      </c>
      <c r="GU1" s="3" t="s">
        <v>180</v>
      </c>
      <c r="GV1" s="3" t="s">
        <v>181</v>
      </c>
      <c r="GW1" s="3" t="s">
        <v>182</v>
      </c>
      <c r="GX1" s="3" t="s">
        <v>183</v>
      </c>
      <c r="GY1" s="3" t="s">
        <v>184</v>
      </c>
      <c r="GZ1" s="3" t="s">
        <v>185</v>
      </c>
      <c r="HA1" s="3" t="s">
        <v>186</v>
      </c>
      <c r="HB1" s="3" t="s">
        <v>187</v>
      </c>
      <c r="HC1" s="3" t="s">
        <v>188</v>
      </c>
      <c r="HD1" s="3" t="s">
        <v>189</v>
      </c>
      <c r="HE1" s="3" t="s">
        <v>190</v>
      </c>
      <c r="HF1" s="3" t="s">
        <v>191</v>
      </c>
      <c r="HG1" s="3" t="s">
        <v>192</v>
      </c>
      <c r="HH1" s="3" t="s">
        <v>193</v>
      </c>
      <c r="HI1" s="3" t="s">
        <v>194</v>
      </c>
      <c r="HJ1" s="3" t="s">
        <v>195</v>
      </c>
      <c r="HK1" s="3" t="s">
        <v>196</v>
      </c>
      <c r="HL1" s="3" t="s">
        <v>197</v>
      </c>
      <c r="HM1" s="3" t="s">
        <v>198</v>
      </c>
      <c r="HN1" s="3" t="s">
        <v>199</v>
      </c>
      <c r="HO1" s="3" t="s">
        <v>200</v>
      </c>
      <c r="HP1" s="3" t="s">
        <v>201</v>
      </c>
      <c r="HQ1" s="3" t="s">
        <v>202</v>
      </c>
      <c r="HR1" s="3" t="s">
        <v>203</v>
      </c>
      <c r="HS1" s="3" t="s">
        <v>204</v>
      </c>
      <c r="HT1" s="3" t="s">
        <v>205</v>
      </c>
      <c r="HU1" s="3" t="s">
        <v>206</v>
      </c>
      <c r="HV1" s="3" t="s">
        <v>207</v>
      </c>
      <c r="HW1" s="3" t="s">
        <v>208</v>
      </c>
      <c r="HX1" s="3" t="s">
        <v>209</v>
      </c>
      <c r="HY1" s="3" t="s">
        <v>210</v>
      </c>
      <c r="HZ1" s="3" t="s">
        <v>211</v>
      </c>
      <c r="IA1" s="3" t="s">
        <v>212</v>
      </c>
      <c r="IB1" s="3" t="s">
        <v>213</v>
      </c>
      <c r="IC1" s="3" t="s">
        <v>214</v>
      </c>
      <c r="ID1" s="3" t="s">
        <v>215</v>
      </c>
      <c r="IE1" s="3" t="s">
        <v>216</v>
      </c>
      <c r="IF1" s="3" t="s">
        <v>217</v>
      </c>
      <c r="IG1" s="3" t="s">
        <v>218</v>
      </c>
      <c r="IH1" s="3" t="s">
        <v>219</v>
      </c>
      <c r="II1" s="3" t="s">
        <v>220</v>
      </c>
      <c r="IJ1" s="3" t="s">
        <v>221</v>
      </c>
      <c r="IK1" s="3" t="s">
        <v>222</v>
      </c>
      <c r="IL1" s="3" t="s">
        <v>223</v>
      </c>
      <c r="IM1" s="3" t="s">
        <v>224</v>
      </c>
      <c r="IN1" s="3" t="s">
        <v>225</v>
      </c>
      <c r="IO1" s="3" t="s">
        <v>226</v>
      </c>
      <c r="IP1" s="3" t="s">
        <v>227</v>
      </c>
      <c r="IQ1" s="3" t="s">
        <v>228</v>
      </c>
    </row>
    <row r="2" spans="1:251">
      <c r="A2" s="4" t="s">
        <v>229</v>
      </c>
      <c r="B2" s="7" t="s">
        <v>238</v>
      </c>
      <c r="C2" s="7" t="s">
        <v>238</v>
      </c>
      <c r="D2" s="7" t="s">
        <v>238</v>
      </c>
      <c r="E2" s="7" t="s">
        <v>238</v>
      </c>
      <c r="F2" s="7" t="s">
        <v>238</v>
      </c>
      <c r="G2" s="7" t="s">
        <v>238</v>
      </c>
      <c r="H2" s="7" t="s">
        <v>238</v>
      </c>
      <c r="I2" s="7" t="s">
        <v>238</v>
      </c>
      <c r="J2" s="7" t="s">
        <v>238</v>
      </c>
      <c r="K2" s="7" t="s">
        <v>238</v>
      </c>
      <c r="L2" s="7" t="s">
        <v>238</v>
      </c>
      <c r="M2" s="7" t="s">
        <v>238</v>
      </c>
      <c r="N2" s="7" t="s">
        <v>238</v>
      </c>
      <c r="O2" s="7" t="s">
        <v>238</v>
      </c>
      <c r="P2" s="7" t="s">
        <v>238</v>
      </c>
      <c r="Q2" s="7" t="s">
        <v>238</v>
      </c>
      <c r="R2" s="7" t="s">
        <v>238</v>
      </c>
      <c r="S2" s="7" t="s">
        <v>238</v>
      </c>
      <c r="T2" s="7" t="s">
        <v>238</v>
      </c>
      <c r="U2" s="7" t="s">
        <v>238</v>
      </c>
      <c r="V2" s="7" t="s">
        <v>238</v>
      </c>
      <c r="W2" s="7" t="s">
        <v>238</v>
      </c>
      <c r="X2" s="7" t="s">
        <v>238</v>
      </c>
      <c r="Y2" s="7" t="s">
        <v>238</v>
      </c>
      <c r="Z2" s="7" t="s">
        <v>238</v>
      </c>
      <c r="AA2" s="7" t="s">
        <v>238</v>
      </c>
      <c r="AB2" s="7" t="s">
        <v>238</v>
      </c>
      <c r="AC2" s="7" t="s">
        <v>238</v>
      </c>
      <c r="AD2" s="7" t="s">
        <v>238</v>
      </c>
      <c r="AE2" s="7" t="s">
        <v>238</v>
      </c>
      <c r="AF2" s="7" t="s">
        <v>238</v>
      </c>
      <c r="AG2" s="7" t="s">
        <v>238</v>
      </c>
      <c r="AH2" s="7" t="s">
        <v>238</v>
      </c>
      <c r="AI2" s="7" t="s">
        <v>238</v>
      </c>
      <c r="AJ2" s="7" t="s">
        <v>238</v>
      </c>
      <c r="AK2" s="7" t="s">
        <v>238</v>
      </c>
      <c r="AL2" s="7" t="s">
        <v>238</v>
      </c>
      <c r="AM2" s="7" t="s">
        <v>238</v>
      </c>
      <c r="AN2" s="7" t="s">
        <v>238</v>
      </c>
      <c r="AO2" s="7" t="s">
        <v>238</v>
      </c>
      <c r="AP2" s="7" t="s">
        <v>238</v>
      </c>
      <c r="AQ2" s="7" t="s">
        <v>238</v>
      </c>
      <c r="AR2" s="7" t="s">
        <v>238</v>
      </c>
      <c r="AS2" s="7" t="s">
        <v>238</v>
      </c>
      <c r="AT2" s="7" t="s">
        <v>238</v>
      </c>
      <c r="AU2" s="7" t="s">
        <v>238</v>
      </c>
      <c r="AV2" s="7" t="s">
        <v>238</v>
      </c>
      <c r="AW2" s="7" t="s">
        <v>238</v>
      </c>
      <c r="AX2" s="7" t="s">
        <v>238</v>
      </c>
      <c r="AY2" s="7" t="s">
        <v>238</v>
      </c>
      <c r="AZ2" s="7" t="s">
        <v>238</v>
      </c>
      <c r="BA2" s="7" t="s">
        <v>238</v>
      </c>
      <c r="BB2" s="7" t="s">
        <v>238</v>
      </c>
      <c r="BC2" s="7" t="s">
        <v>238</v>
      </c>
      <c r="BD2" s="7" t="s">
        <v>238</v>
      </c>
      <c r="BE2" s="7" t="s">
        <v>238</v>
      </c>
      <c r="BF2" s="7" t="s">
        <v>238</v>
      </c>
      <c r="BG2" s="7" t="s">
        <v>238</v>
      </c>
      <c r="BH2" s="7" t="s">
        <v>238</v>
      </c>
      <c r="BI2" s="7" t="s">
        <v>238</v>
      </c>
      <c r="BJ2" s="7" t="s">
        <v>238</v>
      </c>
      <c r="BK2" s="7" t="s">
        <v>238</v>
      </c>
      <c r="BL2" s="7" t="s">
        <v>238</v>
      </c>
      <c r="BM2" s="7" t="s">
        <v>238</v>
      </c>
      <c r="BN2" s="7" t="s">
        <v>238</v>
      </c>
      <c r="BO2" s="7" t="s">
        <v>238</v>
      </c>
      <c r="BP2" s="7" t="s">
        <v>238</v>
      </c>
      <c r="BQ2" s="7" t="s">
        <v>238</v>
      </c>
      <c r="BR2" s="7" t="s">
        <v>238</v>
      </c>
      <c r="BS2" s="7" t="s">
        <v>238</v>
      </c>
      <c r="BT2" s="7" t="s">
        <v>238</v>
      </c>
      <c r="BU2" s="7" t="s">
        <v>238</v>
      </c>
      <c r="BV2" s="7" t="s">
        <v>238</v>
      </c>
      <c r="BW2" s="7" t="s">
        <v>238</v>
      </c>
      <c r="BX2" s="7" t="s">
        <v>238</v>
      </c>
      <c r="BY2" s="7" t="s">
        <v>238</v>
      </c>
      <c r="BZ2" s="7" t="s">
        <v>238</v>
      </c>
      <c r="CA2" s="7" t="s">
        <v>238</v>
      </c>
      <c r="CB2" s="7" t="s">
        <v>238</v>
      </c>
      <c r="CC2" s="7" t="s">
        <v>238</v>
      </c>
      <c r="CD2" s="7" t="s">
        <v>238</v>
      </c>
      <c r="CE2" s="7" t="s">
        <v>238</v>
      </c>
      <c r="CF2" s="7" t="s">
        <v>238</v>
      </c>
      <c r="CG2" s="7" t="s">
        <v>238</v>
      </c>
      <c r="CH2" s="7" t="s">
        <v>238</v>
      </c>
      <c r="CI2" s="7" t="s">
        <v>238</v>
      </c>
      <c r="CJ2" s="7" t="s">
        <v>238</v>
      </c>
      <c r="CK2" s="7" t="s">
        <v>238</v>
      </c>
      <c r="CL2" s="7" t="s">
        <v>238</v>
      </c>
      <c r="CM2" s="7" t="s">
        <v>238</v>
      </c>
      <c r="CN2" s="7" t="s">
        <v>238</v>
      </c>
      <c r="CO2" s="7" t="s">
        <v>238</v>
      </c>
      <c r="CP2" s="7" t="s">
        <v>238</v>
      </c>
      <c r="CQ2" s="7" t="s">
        <v>238</v>
      </c>
      <c r="CR2" s="7" t="s">
        <v>238</v>
      </c>
      <c r="CS2" s="7" t="s">
        <v>238</v>
      </c>
      <c r="CT2" s="7" t="s">
        <v>238</v>
      </c>
      <c r="CU2" s="7" t="s">
        <v>238</v>
      </c>
      <c r="CV2" s="7" t="s">
        <v>238</v>
      </c>
      <c r="CW2" s="7" t="s">
        <v>238</v>
      </c>
      <c r="CX2" s="7" t="s">
        <v>238</v>
      </c>
      <c r="CY2" s="7" t="s">
        <v>238</v>
      </c>
      <c r="CZ2" s="7" t="s">
        <v>238</v>
      </c>
      <c r="DA2" s="7" t="s">
        <v>238</v>
      </c>
      <c r="DB2" s="7" t="s">
        <v>238</v>
      </c>
      <c r="DC2" s="7" t="s">
        <v>238</v>
      </c>
      <c r="DD2" s="7" t="s">
        <v>238</v>
      </c>
      <c r="DE2" s="7" t="s">
        <v>238</v>
      </c>
      <c r="DF2" s="7" t="s">
        <v>238</v>
      </c>
      <c r="DG2" s="7" t="s">
        <v>238</v>
      </c>
      <c r="DH2" s="7" t="s">
        <v>238</v>
      </c>
      <c r="DI2" s="7" t="s">
        <v>238</v>
      </c>
      <c r="DJ2" s="7" t="s">
        <v>238</v>
      </c>
      <c r="DK2" s="7" t="s">
        <v>238</v>
      </c>
      <c r="DL2" s="7" t="s">
        <v>238</v>
      </c>
      <c r="DM2" s="7" t="s">
        <v>238</v>
      </c>
      <c r="DN2" s="7" t="s">
        <v>238</v>
      </c>
      <c r="DO2" s="7" t="s">
        <v>238</v>
      </c>
      <c r="DP2" s="7" t="s">
        <v>238</v>
      </c>
      <c r="DQ2" s="7" t="s">
        <v>238</v>
      </c>
      <c r="DR2" s="7" t="s">
        <v>238</v>
      </c>
      <c r="DS2" s="7" t="s">
        <v>238</v>
      </c>
      <c r="DT2" s="7" t="s">
        <v>238</v>
      </c>
      <c r="DU2" s="7" t="s">
        <v>238</v>
      </c>
      <c r="DV2" s="7" t="s">
        <v>238</v>
      </c>
      <c r="DW2" s="7" t="s">
        <v>238</v>
      </c>
      <c r="DX2" s="7" t="s">
        <v>238</v>
      </c>
      <c r="DY2" s="7" t="s">
        <v>238</v>
      </c>
      <c r="DZ2" s="7" t="s">
        <v>238</v>
      </c>
      <c r="EA2" s="7" t="s">
        <v>238</v>
      </c>
      <c r="EB2" s="7" t="s">
        <v>238</v>
      </c>
      <c r="EC2" s="7" t="s">
        <v>238</v>
      </c>
      <c r="ED2" s="7" t="s">
        <v>238</v>
      </c>
      <c r="EE2" s="7" t="s">
        <v>238</v>
      </c>
      <c r="EF2" s="7" t="s">
        <v>238</v>
      </c>
      <c r="EG2" s="7" t="s">
        <v>238</v>
      </c>
      <c r="EH2" s="7" t="s">
        <v>238</v>
      </c>
      <c r="EI2" s="7" t="s">
        <v>238</v>
      </c>
      <c r="EJ2" s="7" t="s">
        <v>238</v>
      </c>
      <c r="EK2" s="7" t="s">
        <v>238</v>
      </c>
      <c r="EL2" s="7" t="s">
        <v>238</v>
      </c>
      <c r="EM2" s="7" t="s">
        <v>238</v>
      </c>
      <c r="EN2" s="7" t="s">
        <v>238</v>
      </c>
      <c r="EO2" s="7" t="s">
        <v>238</v>
      </c>
      <c r="EP2" s="7" t="s">
        <v>238</v>
      </c>
      <c r="EQ2" s="7" t="s">
        <v>238</v>
      </c>
      <c r="ER2" s="7" t="s">
        <v>238</v>
      </c>
      <c r="ES2" s="7" t="s">
        <v>238</v>
      </c>
      <c r="ET2" s="7" t="s">
        <v>238</v>
      </c>
      <c r="EU2" s="7" t="s">
        <v>238</v>
      </c>
      <c r="EV2" s="7" t="s">
        <v>238</v>
      </c>
      <c r="EW2" s="7" t="s">
        <v>238</v>
      </c>
      <c r="EX2" s="7" t="s">
        <v>238</v>
      </c>
      <c r="EY2" s="7" t="s">
        <v>238</v>
      </c>
      <c r="EZ2" s="7" t="s">
        <v>238</v>
      </c>
      <c r="FA2" s="7" t="s">
        <v>238</v>
      </c>
      <c r="FB2" s="7" t="s">
        <v>238</v>
      </c>
      <c r="FC2" s="7" t="s">
        <v>238</v>
      </c>
      <c r="FD2" s="7" t="s">
        <v>238</v>
      </c>
      <c r="FE2" s="7" t="s">
        <v>238</v>
      </c>
      <c r="FF2" s="7" t="s">
        <v>238</v>
      </c>
      <c r="FG2" s="7" t="s">
        <v>238</v>
      </c>
      <c r="FH2" s="7" t="s">
        <v>238</v>
      </c>
      <c r="FI2" s="7" t="s">
        <v>238</v>
      </c>
      <c r="FJ2" s="7" t="s">
        <v>238</v>
      </c>
      <c r="FK2" s="7" t="s">
        <v>238</v>
      </c>
      <c r="FL2" s="7" t="s">
        <v>238</v>
      </c>
      <c r="FM2" s="7" t="s">
        <v>238</v>
      </c>
      <c r="FN2" s="7" t="s">
        <v>238</v>
      </c>
      <c r="FO2" s="7" t="s">
        <v>238</v>
      </c>
      <c r="FP2" s="7" t="s">
        <v>238</v>
      </c>
      <c r="FQ2" s="7" t="s">
        <v>238</v>
      </c>
      <c r="FR2" s="7" t="s">
        <v>238</v>
      </c>
      <c r="FS2" s="7" t="s">
        <v>238</v>
      </c>
      <c r="FT2" s="7" t="s">
        <v>238</v>
      </c>
      <c r="FU2" s="7" t="s">
        <v>238</v>
      </c>
      <c r="FV2" s="7" t="s">
        <v>238</v>
      </c>
      <c r="FW2" s="7" t="s">
        <v>238</v>
      </c>
      <c r="FX2" s="7" t="s">
        <v>238</v>
      </c>
      <c r="FY2" s="7" t="s">
        <v>238</v>
      </c>
      <c r="FZ2" s="7" t="s">
        <v>238</v>
      </c>
      <c r="GA2" s="7" t="s">
        <v>238</v>
      </c>
      <c r="GB2" s="7" t="s">
        <v>238</v>
      </c>
      <c r="GC2" s="7" t="s">
        <v>238</v>
      </c>
      <c r="GD2" s="7" t="s">
        <v>238</v>
      </c>
      <c r="GE2" s="7" t="s">
        <v>238</v>
      </c>
      <c r="GF2" s="7" t="s">
        <v>238</v>
      </c>
      <c r="GG2" s="7" t="s">
        <v>238</v>
      </c>
      <c r="GH2" s="7" t="s">
        <v>238</v>
      </c>
      <c r="GI2" s="7" t="s">
        <v>238</v>
      </c>
      <c r="GJ2" s="7" t="s">
        <v>238</v>
      </c>
      <c r="GK2" s="7" t="s">
        <v>238</v>
      </c>
      <c r="GL2" s="7" t="s">
        <v>238</v>
      </c>
      <c r="GM2" s="7" t="s">
        <v>238</v>
      </c>
      <c r="GN2" s="7" t="s">
        <v>238</v>
      </c>
      <c r="GO2" s="7" t="s">
        <v>238</v>
      </c>
      <c r="GP2" s="7" t="s">
        <v>238</v>
      </c>
      <c r="GQ2" s="7" t="s">
        <v>238</v>
      </c>
      <c r="GR2" s="7" t="s">
        <v>238</v>
      </c>
      <c r="GS2" s="7" t="s">
        <v>238</v>
      </c>
      <c r="GT2" s="7" t="s">
        <v>238</v>
      </c>
      <c r="GU2" s="7" t="s">
        <v>238</v>
      </c>
      <c r="GV2" s="7" t="s">
        <v>238</v>
      </c>
      <c r="GW2" s="7" t="s">
        <v>238</v>
      </c>
      <c r="GX2" s="7" t="s">
        <v>238</v>
      </c>
      <c r="GY2" s="7" t="s">
        <v>238</v>
      </c>
      <c r="GZ2" s="7" t="s">
        <v>238</v>
      </c>
      <c r="HA2" s="7" t="s">
        <v>238</v>
      </c>
      <c r="HB2" s="7" t="s">
        <v>238</v>
      </c>
      <c r="HC2" s="7" t="s">
        <v>238</v>
      </c>
      <c r="HD2" s="7" t="s">
        <v>238</v>
      </c>
      <c r="HE2" s="7" t="s">
        <v>238</v>
      </c>
      <c r="HF2" s="7" t="s">
        <v>238</v>
      </c>
      <c r="HG2" s="7" t="s">
        <v>238</v>
      </c>
      <c r="HH2" s="7" t="s">
        <v>238</v>
      </c>
      <c r="HI2" s="7" t="s">
        <v>238</v>
      </c>
      <c r="HJ2" s="7" t="s">
        <v>238</v>
      </c>
      <c r="HK2" s="7" t="s">
        <v>238</v>
      </c>
      <c r="HL2" s="7" t="s">
        <v>238</v>
      </c>
      <c r="HM2" s="7" t="s">
        <v>238</v>
      </c>
      <c r="HN2" s="7" t="s">
        <v>238</v>
      </c>
      <c r="HO2" s="7" t="s">
        <v>238</v>
      </c>
      <c r="HP2" s="7" t="s">
        <v>238</v>
      </c>
      <c r="HQ2" s="7" t="s">
        <v>238</v>
      </c>
      <c r="HR2" s="7" t="s">
        <v>238</v>
      </c>
      <c r="HS2" s="7" t="s">
        <v>238</v>
      </c>
      <c r="HT2" s="7" t="s">
        <v>238</v>
      </c>
      <c r="HU2" s="7" t="s">
        <v>238</v>
      </c>
      <c r="HV2" s="7" t="s">
        <v>238</v>
      </c>
      <c r="HW2" s="7" t="s">
        <v>238</v>
      </c>
      <c r="HX2" s="7" t="s">
        <v>238</v>
      </c>
      <c r="HY2" s="7" t="s">
        <v>238</v>
      </c>
      <c r="HZ2" s="7" t="s">
        <v>238</v>
      </c>
      <c r="IA2" s="7" t="s">
        <v>238</v>
      </c>
      <c r="IB2" s="7" t="s">
        <v>238</v>
      </c>
      <c r="IC2" s="7" t="s">
        <v>238</v>
      </c>
      <c r="ID2" s="7" t="s">
        <v>238</v>
      </c>
      <c r="IE2" s="7" t="s">
        <v>238</v>
      </c>
      <c r="IF2" s="7" t="s">
        <v>238</v>
      </c>
      <c r="IG2" s="7" t="s">
        <v>238</v>
      </c>
      <c r="IH2" s="7" t="s">
        <v>238</v>
      </c>
      <c r="II2" s="7" t="s">
        <v>238</v>
      </c>
      <c r="IJ2" s="7" t="s">
        <v>238</v>
      </c>
      <c r="IK2" s="7" t="s">
        <v>238</v>
      </c>
      <c r="IL2" s="7" t="s">
        <v>238</v>
      </c>
      <c r="IM2" s="7" t="s">
        <v>238</v>
      </c>
      <c r="IN2" s="7" t="s">
        <v>238</v>
      </c>
      <c r="IO2" s="7" t="s">
        <v>238</v>
      </c>
      <c r="IP2" s="7" t="s">
        <v>238</v>
      </c>
      <c r="IQ2" s="7" t="s">
        <v>238</v>
      </c>
    </row>
    <row r="3" spans="1:251">
      <c r="A3" s="4" t="s">
        <v>230</v>
      </c>
      <c r="B3" s="8" t="s">
        <v>239</v>
      </c>
      <c r="C3" s="8" t="s">
        <v>239</v>
      </c>
      <c r="D3" s="8" t="s">
        <v>239</v>
      </c>
      <c r="E3" s="8" t="s">
        <v>239</v>
      </c>
      <c r="F3" s="8" t="s">
        <v>239</v>
      </c>
      <c r="G3" s="8" t="s">
        <v>239</v>
      </c>
      <c r="H3" s="8" t="s">
        <v>239</v>
      </c>
      <c r="I3" s="8" t="s">
        <v>239</v>
      </c>
      <c r="J3" s="8" t="s">
        <v>239</v>
      </c>
      <c r="K3" s="8" t="s">
        <v>239</v>
      </c>
      <c r="L3" s="8" t="s">
        <v>239</v>
      </c>
      <c r="M3" s="8" t="s">
        <v>239</v>
      </c>
      <c r="N3" s="8" t="s">
        <v>239</v>
      </c>
      <c r="O3" s="8" t="s">
        <v>239</v>
      </c>
      <c r="P3" s="8" t="s">
        <v>239</v>
      </c>
      <c r="Q3" s="8" t="s">
        <v>239</v>
      </c>
      <c r="R3" s="8" t="s">
        <v>239</v>
      </c>
      <c r="S3" s="8" t="s">
        <v>239</v>
      </c>
      <c r="T3" s="8" t="s">
        <v>239</v>
      </c>
      <c r="U3" s="8" t="s">
        <v>239</v>
      </c>
      <c r="V3" s="8" t="s">
        <v>239</v>
      </c>
      <c r="W3" s="8" t="s">
        <v>239</v>
      </c>
      <c r="X3" s="8" t="s">
        <v>239</v>
      </c>
      <c r="Y3" s="8" t="s">
        <v>239</v>
      </c>
      <c r="Z3" s="8" t="s">
        <v>239</v>
      </c>
      <c r="AA3" s="8" t="s">
        <v>239</v>
      </c>
      <c r="AB3" s="8" t="s">
        <v>239</v>
      </c>
      <c r="AC3" s="8" t="s">
        <v>239</v>
      </c>
      <c r="AD3" s="8" t="s">
        <v>239</v>
      </c>
      <c r="AE3" s="8" t="s">
        <v>239</v>
      </c>
      <c r="AF3" s="8" t="s">
        <v>239</v>
      </c>
      <c r="AG3" s="8" t="s">
        <v>239</v>
      </c>
      <c r="AH3" s="8" t="s">
        <v>239</v>
      </c>
      <c r="AI3" s="8" t="s">
        <v>239</v>
      </c>
      <c r="AJ3" s="8" t="s">
        <v>239</v>
      </c>
      <c r="AK3" s="8" t="s">
        <v>239</v>
      </c>
      <c r="AL3" s="8" t="s">
        <v>239</v>
      </c>
      <c r="AM3" s="8" t="s">
        <v>239</v>
      </c>
      <c r="AN3" s="8" t="s">
        <v>239</v>
      </c>
      <c r="AO3" s="8" t="s">
        <v>239</v>
      </c>
      <c r="AP3" s="8" t="s">
        <v>239</v>
      </c>
      <c r="AQ3" s="8" t="s">
        <v>239</v>
      </c>
      <c r="AR3" s="8" t="s">
        <v>239</v>
      </c>
      <c r="AS3" s="8" t="s">
        <v>239</v>
      </c>
      <c r="AT3" s="8" t="s">
        <v>239</v>
      </c>
      <c r="AU3" s="8" t="s">
        <v>239</v>
      </c>
      <c r="AV3" s="8" t="s">
        <v>239</v>
      </c>
      <c r="AW3" s="8" t="s">
        <v>239</v>
      </c>
      <c r="AX3" s="8" t="s">
        <v>239</v>
      </c>
      <c r="AY3" s="8" t="s">
        <v>239</v>
      </c>
      <c r="AZ3" s="8" t="s">
        <v>239</v>
      </c>
      <c r="BA3" s="8" t="s">
        <v>239</v>
      </c>
      <c r="BB3" s="8" t="s">
        <v>239</v>
      </c>
      <c r="BC3" s="8" t="s">
        <v>239</v>
      </c>
      <c r="BD3" s="8" t="s">
        <v>239</v>
      </c>
      <c r="BE3" s="8" t="s">
        <v>239</v>
      </c>
      <c r="BF3" s="8" t="s">
        <v>239</v>
      </c>
      <c r="BG3" s="8" t="s">
        <v>239</v>
      </c>
      <c r="BH3" s="8" t="s">
        <v>239</v>
      </c>
      <c r="BI3" s="8" t="s">
        <v>239</v>
      </c>
      <c r="BJ3" s="8" t="s">
        <v>239</v>
      </c>
      <c r="BK3" s="8" t="s">
        <v>239</v>
      </c>
      <c r="BL3" s="8" t="s">
        <v>239</v>
      </c>
      <c r="BM3" s="8" t="s">
        <v>239</v>
      </c>
      <c r="BN3" s="8" t="s">
        <v>239</v>
      </c>
      <c r="BO3" s="8" t="s">
        <v>239</v>
      </c>
      <c r="BP3" s="8" t="s">
        <v>239</v>
      </c>
      <c r="BQ3" s="8" t="s">
        <v>239</v>
      </c>
      <c r="BR3" s="8" t="s">
        <v>239</v>
      </c>
      <c r="BS3" s="8" t="s">
        <v>239</v>
      </c>
      <c r="BT3" s="8" t="s">
        <v>239</v>
      </c>
      <c r="BU3" s="8" t="s">
        <v>239</v>
      </c>
      <c r="BV3" s="8" t="s">
        <v>239</v>
      </c>
      <c r="BW3" s="8" t="s">
        <v>239</v>
      </c>
      <c r="BX3" s="8" t="s">
        <v>239</v>
      </c>
      <c r="BY3" s="8" t="s">
        <v>239</v>
      </c>
      <c r="BZ3" s="8" t="s">
        <v>239</v>
      </c>
      <c r="CA3" s="8" t="s">
        <v>239</v>
      </c>
      <c r="CB3" s="8" t="s">
        <v>239</v>
      </c>
      <c r="CC3" s="8" t="s">
        <v>239</v>
      </c>
      <c r="CD3" s="8" t="s">
        <v>239</v>
      </c>
      <c r="CE3" s="8" t="s">
        <v>239</v>
      </c>
      <c r="CF3" s="8" t="s">
        <v>239</v>
      </c>
      <c r="CG3" s="8" t="s">
        <v>239</v>
      </c>
      <c r="CH3" s="8" t="s">
        <v>239</v>
      </c>
      <c r="CI3" s="8" t="s">
        <v>239</v>
      </c>
      <c r="CJ3" s="8" t="s">
        <v>239</v>
      </c>
      <c r="CK3" s="8" t="s">
        <v>239</v>
      </c>
      <c r="CL3" s="8" t="s">
        <v>239</v>
      </c>
      <c r="CM3" s="8" t="s">
        <v>239</v>
      </c>
      <c r="CN3" s="8" t="s">
        <v>239</v>
      </c>
      <c r="CO3" s="8" t="s">
        <v>239</v>
      </c>
      <c r="CP3" s="8" t="s">
        <v>239</v>
      </c>
      <c r="CQ3" s="8" t="s">
        <v>239</v>
      </c>
      <c r="CR3" s="8" t="s">
        <v>239</v>
      </c>
      <c r="CS3" s="8" t="s">
        <v>239</v>
      </c>
      <c r="CT3" s="8" t="s">
        <v>239</v>
      </c>
      <c r="CU3" s="8" t="s">
        <v>239</v>
      </c>
      <c r="CV3" s="8" t="s">
        <v>239</v>
      </c>
      <c r="CW3" s="8" t="s">
        <v>239</v>
      </c>
      <c r="CX3" s="8" t="s">
        <v>239</v>
      </c>
      <c r="CY3" s="8" t="s">
        <v>239</v>
      </c>
      <c r="CZ3" s="8" t="s">
        <v>239</v>
      </c>
      <c r="DA3" s="8" t="s">
        <v>239</v>
      </c>
      <c r="DB3" s="8" t="s">
        <v>239</v>
      </c>
      <c r="DC3" s="8" t="s">
        <v>239</v>
      </c>
      <c r="DD3" s="8" t="s">
        <v>239</v>
      </c>
      <c r="DE3" s="8" t="s">
        <v>239</v>
      </c>
      <c r="DF3" s="8" t="s">
        <v>239</v>
      </c>
      <c r="DG3" s="8" t="s">
        <v>239</v>
      </c>
      <c r="DH3" s="8" t="s">
        <v>239</v>
      </c>
      <c r="DI3" s="8" t="s">
        <v>239</v>
      </c>
      <c r="DJ3" s="8" t="s">
        <v>239</v>
      </c>
      <c r="DK3" s="8" t="s">
        <v>239</v>
      </c>
      <c r="DL3" s="8" t="s">
        <v>239</v>
      </c>
      <c r="DM3" s="8" t="s">
        <v>239</v>
      </c>
      <c r="DN3" s="8" t="s">
        <v>239</v>
      </c>
      <c r="DO3" s="8" t="s">
        <v>239</v>
      </c>
      <c r="DP3" s="8" t="s">
        <v>239</v>
      </c>
      <c r="DQ3" s="8" t="s">
        <v>239</v>
      </c>
      <c r="DR3" s="8" t="s">
        <v>239</v>
      </c>
      <c r="DS3" s="8" t="s">
        <v>239</v>
      </c>
      <c r="DT3" s="8" t="s">
        <v>239</v>
      </c>
      <c r="DU3" s="8" t="s">
        <v>239</v>
      </c>
      <c r="DV3" s="8" t="s">
        <v>239</v>
      </c>
      <c r="DW3" s="8" t="s">
        <v>239</v>
      </c>
      <c r="DX3" s="8" t="s">
        <v>239</v>
      </c>
      <c r="DY3" s="8" t="s">
        <v>239</v>
      </c>
      <c r="DZ3" s="8" t="s">
        <v>239</v>
      </c>
      <c r="EA3" s="8" t="s">
        <v>239</v>
      </c>
      <c r="EB3" s="8" t="s">
        <v>239</v>
      </c>
      <c r="EC3" s="8" t="s">
        <v>239</v>
      </c>
      <c r="ED3" s="8" t="s">
        <v>239</v>
      </c>
      <c r="EE3" s="8" t="s">
        <v>239</v>
      </c>
      <c r="EF3" s="8" t="s">
        <v>239</v>
      </c>
      <c r="EG3" s="8" t="s">
        <v>239</v>
      </c>
      <c r="EH3" s="8" t="s">
        <v>239</v>
      </c>
      <c r="EI3" s="8" t="s">
        <v>239</v>
      </c>
      <c r="EJ3" s="8" t="s">
        <v>239</v>
      </c>
      <c r="EK3" s="8" t="s">
        <v>239</v>
      </c>
      <c r="EL3" s="8" t="s">
        <v>239</v>
      </c>
      <c r="EM3" s="8" t="s">
        <v>239</v>
      </c>
      <c r="EN3" s="8" t="s">
        <v>239</v>
      </c>
      <c r="EO3" s="8" t="s">
        <v>239</v>
      </c>
      <c r="EP3" s="8" t="s">
        <v>239</v>
      </c>
      <c r="EQ3" s="8" t="s">
        <v>239</v>
      </c>
      <c r="ER3" s="8" t="s">
        <v>239</v>
      </c>
      <c r="ES3" s="8" t="s">
        <v>239</v>
      </c>
      <c r="ET3" s="8" t="s">
        <v>239</v>
      </c>
      <c r="EU3" s="8" t="s">
        <v>239</v>
      </c>
      <c r="EV3" s="8" t="s">
        <v>239</v>
      </c>
      <c r="EW3" s="8" t="s">
        <v>239</v>
      </c>
      <c r="EX3" s="8" t="s">
        <v>239</v>
      </c>
      <c r="EY3" s="8" t="s">
        <v>239</v>
      </c>
      <c r="EZ3" s="8" t="s">
        <v>239</v>
      </c>
      <c r="FA3" s="8" t="s">
        <v>239</v>
      </c>
      <c r="FB3" s="8" t="s">
        <v>239</v>
      </c>
      <c r="FC3" s="8" t="s">
        <v>239</v>
      </c>
      <c r="FD3" s="8" t="s">
        <v>239</v>
      </c>
      <c r="FE3" s="8" t="s">
        <v>239</v>
      </c>
      <c r="FF3" s="8" t="s">
        <v>239</v>
      </c>
      <c r="FG3" s="8" t="s">
        <v>239</v>
      </c>
      <c r="FH3" s="8" t="s">
        <v>239</v>
      </c>
      <c r="FI3" s="8" t="s">
        <v>239</v>
      </c>
      <c r="FJ3" s="8" t="s">
        <v>239</v>
      </c>
      <c r="FK3" s="8" t="s">
        <v>239</v>
      </c>
      <c r="FL3" s="8" t="s">
        <v>239</v>
      </c>
      <c r="FM3" s="8" t="s">
        <v>239</v>
      </c>
      <c r="FN3" s="8" t="s">
        <v>239</v>
      </c>
      <c r="FO3" s="8" t="s">
        <v>239</v>
      </c>
      <c r="FP3" s="8" t="s">
        <v>239</v>
      </c>
      <c r="FQ3" s="8" t="s">
        <v>239</v>
      </c>
      <c r="FR3" s="8" t="s">
        <v>239</v>
      </c>
      <c r="FS3" s="8" t="s">
        <v>239</v>
      </c>
      <c r="FT3" s="8" t="s">
        <v>239</v>
      </c>
      <c r="FU3" s="8" t="s">
        <v>239</v>
      </c>
      <c r="FV3" s="8" t="s">
        <v>239</v>
      </c>
      <c r="FW3" s="8" t="s">
        <v>239</v>
      </c>
      <c r="FX3" s="8" t="s">
        <v>239</v>
      </c>
      <c r="FY3" s="8" t="s">
        <v>239</v>
      </c>
      <c r="FZ3" s="8" t="s">
        <v>239</v>
      </c>
      <c r="GA3" s="8" t="s">
        <v>239</v>
      </c>
      <c r="GB3" s="8" t="s">
        <v>239</v>
      </c>
      <c r="GC3" s="8" t="s">
        <v>239</v>
      </c>
      <c r="GD3" s="8" t="s">
        <v>239</v>
      </c>
      <c r="GE3" s="8" t="s">
        <v>239</v>
      </c>
      <c r="GF3" s="8" t="s">
        <v>239</v>
      </c>
      <c r="GG3" s="8" t="s">
        <v>239</v>
      </c>
      <c r="GH3" s="8" t="s">
        <v>239</v>
      </c>
      <c r="GI3" s="8" t="s">
        <v>239</v>
      </c>
      <c r="GJ3" s="8" t="s">
        <v>239</v>
      </c>
      <c r="GK3" s="8" t="s">
        <v>239</v>
      </c>
      <c r="GL3" s="8" t="s">
        <v>239</v>
      </c>
      <c r="GM3" s="8" t="s">
        <v>239</v>
      </c>
      <c r="GN3" s="8" t="s">
        <v>239</v>
      </c>
      <c r="GO3" s="8" t="s">
        <v>239</v>
      </c>
      <c r="GP3" s="8" t="s">
        <v>239</v>
      </c>
      <c r="GQ3" s="8" t="s">
        <v>239</v>
      </c>
      <c r="GR3" s="8" t="s">
        <v>239</v>
      </c>
      <c r="GS3" s="8" t="s">
        <v>239</v>
      </c>
      <c r="GT3" s="8" t="s">
        <v>239</v>
      </c>
      <c r="GU3" s="8" t="s">
        <v>239</v>
      </c>
      <c r="GV3" s="8" t="s">
        <v>239</v>
      </c>
      <c r="GW3" s="8" t="s">
        <v>239</v>
      </c>
      <c r="GX3" s="8" t="s">
        <v>239</v>
      </c>
      <c r="GY3" s="8" t="s">
        <v>239</v>
      </c>
      <c r="GZ3" s="8" t="s">
        <v>239</v>
      </c>
      <c r="HA3" s="8" t="s">
        <v>239</v>
      </c>
      <c r="HB3" s="8" t="s">
        <v>239</v>
      </c>
      <c r="HC3" s="8" t="s">
        <v>239</v>
      </c>
      <c r="HD3" s="8" t="s">
        <v>239</v>
      </c>
      <c r="HE3" s="8" t="s">
        <v>239</v>
      </c>
      <c r="HF3" s="8" t="s">
        <v>239</v>
      </c>
      <c r="HG3" s="8" t="s">
        <v>239</v>
      </c>
      <c r="HH3" s="8" t="s">
        <v>239</v>
      </c>
      <c r="HI3" s="8" t="s">
        <v>239</v>
      </c>
      <c r="HJ3" s="8" t="s">
        <v>239</v>
      </c>
      <c r="HK3" s="8" t="s">
        <v>239</v>
      </c>
      <c r="HL3" s="8" t="s">
        <v>239</v>
      </c>
      <c r="HM3" s="8" t="s">
        <v>239</v>
      </c>
      <c r="HN3" s="8" t="s">
        <v>239</v>
      </c>
      <c r="HO3" s="8" t="s">
        <v>239</v>
      </c>
      <c r="HP3" s="8" t="s">
        <v>239</v>
      </c>
      <c r="HQ3" s="8" t="s">
        <v>239</v>
      </c>
      <c r="HR3" s="8" t="s">
        <v>239</v>
      </c>
      <c r="HS3" s="8" t="s">
        <v>239</v>
      </c>
      <c r="HT3" s="8" t="s">
        <v>239</v>
      </c>
      <c r="HU3" s="8" t="s">
        <v>239</v>
      </c>
      <c r="HV3" s="8" t="s">
        <v>239</v>
      </c>
      <c r="HW3" s="8" t="s">
        <v>239</v>
      </c>
      <c r="HX3" s="8" t="s">
        <v>239</v>
      </c>
      <c r="HY3" s="8" t="s">
        <v>239</v>
      </c>
      <c r="HZ3" s="8" t="s">
        <v>239</v>
      </c>
      <c r="IA3" s="8" t="s">
        <v>239</v>
      </c>
      <c r="IB3" s="8" t="s">
        <v>239</v>
      </c>
      <c r="IC3" s="8" t="s">
        <v>239</v>
      </c>
      <c r="ID3" s="8" t="s">
        <v>239</v>
      </c>
      <c r="IE3" s="8" t="s">
        <v>239</v>
      </c>
      <c r="IF3" s="8" t="s">
        <v>239</v>
      </c>
      <c r="IG3" s="8" t="s">
        <v>239</v>
      </c>
      <c r="IH3" s="8" t="s">
        <v>239</v>
      </c>
      <c r="II3" s="8" t="s">
        <v>239</v>
      </c>
      <c r="IJ3" s="8" t="s">
        <v>239</v>
      </c>
      <c r="IK3" s="8" t="s">
        <v>239</v>
      </c>
      <c r="IL3" s="8" t="s">
        <v>239</v>
      </c>
      <c r="IM3" s="8" t="s">
        <v>239</v>
      </c>
      <c r="IN3" s="8" t="s">
        <v>239</v>
      </c>
      <c r="IO3" s="8" t="s">
        <v>239</v>
      </c>
      <c r="IP3" s="8" t="s">
        <v>239</v>
      </c>
      <c r="IQ3" s="8" t="s">
        <v>239</v>
      </c>
    </row>
    <row r="4" spans="1:251">
      <c r="A4" s="4" t="s">
        <v>231</v>
      </c>
      <c r="B4" s="8" t="s">
        <v>240</v>
      </c>
      <c r="C4" s="8" t="s">
        <v>240</v>
      </c>
      <c r="D4" s="8" t="s">
        <v>240</v>
      </c>
      <c r="E4" s="8" t="s">
        <v>240</v>
      </c>
      <c r="F4" s="8" t="s">
        <v>240</v>
      </c>
      <c r="G4" s="8" t="s">
        <v>240</v>
      </c>
      <c r="H4" s="8" t="s">
        <v>240</v>
      </c>
      <c r="I4" s="8" t="s">
        <v>240</v>
      </c>
      <c r="J4" s="8" t="s">
        <v>240</v>
      </c>
      <c r="K4" s="8" t="s">
        <v>240</v>
      </c>
      <c r="L4" s="8" t="s">
        <v>240</v>
      </c>
      <c r="M4" s="8" t="s">
        <v>240</v>
      </c>
      <c r="N4" s="8" t="s">
        <v>240</v>
      </c>
      <c r="O4" s="8" t="s">
        <v>240</v>
      </c>
      <c r="P4" s="8" t="s">
        <v>240</v>
      </c>
      <c r="Q4" s="8" t="s">
        <v>240</v>
      </c>
      <c r="R4" s="8" t="s">
        <v>240</v>
      </c>
      <c r="S4" s="8" t="s">
        <v>240</v>
      </c>
      <c r="T4" s="8" t="s">
        <v>240</v>
      </c>
      <c r="U4" s="8" t="s">
        <v>240</v>
      </c>
      <c r="V4" s="8" t="s">
        <v>240</v>
      </c>
      <c r="W4" s="8" t="s">
        <v>240</v>
      </c>
      <c r="X4" s="8" t="s">
        <v>240</v>
      </c>
      <c r="Y4" s="8" t="s">
        <v>240</v>
      </c>
      <c r="Z4" s="8" t="s">
        <v>240</v>
      </c>
      <c r="AA4" s="8" t="s">
        <v>240</v>
      </c>
      <c r="AB4" s="8" t="s">
        <v>240</v>
      </c>
      <c r="AC4" s="8" t="s">
        <v>240</v>
      </c>
      <c r="AD4" s="8" t="s">
        <v>240</v>
      </c>
      <c r="AE4" s="8" t="s">
        <v>240</v>
      </c>
      <c r="AF4" s="8" t="s">
        <v>240</v>
      </c>
      <c r="AG4" s="8" t="s">
        <v>240</v>
      </c>
      <c r="AH4" s="8" t="s">
        <v>240</v>
      </c>
      <c r="AI4" s="8" t="s">
        <v>240</v>
      </c>
      <c r="AJ4" s="8" t="s">
        <v>240</v>
      </c>
      <c r="AK4" s="8" t="s">
        <v>240</v>
      </c>
      <c r="AL4" s="8" t="s">
        <v>240</v>
      </c>
      <c r="AM4" s="8" t="s">
        <v>240</v>
      </c>
      <c r="AN4" s="8" t="s">
        <v>240</v>
      </c>
      <c r="AO4" s="8" t="s">
        <v>240</v>
      </c>
      <c r="AP4" s="8" t="s">
        <v>240</v>
      </c>
      <c r="AQ4" s="8" t="s">
        <v>240</v>
      </c>
      <c r="AR4" s="8" t="s">
        <v>240</v>
      </c>
      <c r="AS4" s="8" t="s">
        <v>240</v>
      </c>
      <c r="AT4" s="8" t="s">
        <v>240</v>
      </c>
      <c r="AU4" s="8" t="s">
        <v>240</v>
      </c>
      <c r="AV4" s="8" t="s">
        <v>240</v>
      </c>
      <c r="AW4" s="8" t="s">
        <v>240</v>
      </c>
      <c r="AX4" s="8" t="s">
        <v>240</v>
      </c>
      <c r="AY4" s="8" t="s">
        <v>240</v>
      </c>
      <c r="AZ4" s="8" t="s">
        <v>240</v>
      </c>
      <c r="BA4" s="8" t="s">
        <v>240</v>
      </c>
      <c r="BB4" s="8" t="s">
        <v>240</v>
      </c>
      <c r="BC4" s="8" t="s">
        <v>240</v>
      </c>
      <c r="BD4" s="8" t="s">
        <v>240</v>
      </c>
      <c r="BE4" s="8" t="s">
        <v>240</v>
      </c>
      <c r="BF4" s="8" t="s">
        <v>240</v>
      </c>
      <c r="BG4" s="8" t="s">
        <v>240</v>
      </c>
      <c r="BH4" s="8" t="s">
        <v>240</v>
      </c>
      <c r="BI4" s="8" t="s">
        <v>240</v>
      </c>
      <c r="BJ4" s="8" t="s">
        <v>240</v>
      </c>
      <c r="BK4" s="8" t="s">
        <v>240</v>
      </c>
      <c r="BL4" s="8" t="s">
        <v>240</v>
      </c>
      <c r="BM4" s="8" t="s">
        <v>240</v>
      </c>
      <c r="BN4" s="8" t="s">
        <v>240</v>
      </c>
      <c r="BO4" s="8" t="s">
        <v>240</v>
      </c>
      <c r="BP4" s="8" t="s">
        <v>240</v>
      </c>
      <c r="BQ4" s="8" t="s">
        <v>240</v>
      </c>
      <c r="BR4" s="8" t="s">
        <v>240</v>
      </c>
      <c r="BS4" s="8" t="s">
        <v>240</v>
      </c>
      <c r="BT4" s="8" t="s">
        <v>240</v>
      </c>
      <c r="BU4" s="8" t="s">
        <v>240</v>
      </c>
      <c r="BV4" s="8" t="s">
        <v>240</v>
      </c>
      <c r="BW4" s="8" t="s">
        <v>240</v>
      </c>
      <c r="BX4" s="8" t="s">
        <v>240</v>
      </c>
      <c r="BY4" s="8" t="s">
        <v>240</v>
      </c>
      <c r="BZ4" s="8" t="s">
        <v>240</v>
      </c>
      <c r="CA4" s="8" t="s">
        <v>240</v>
      </c>
      <c r="CB4" s="8" t="s">
        <v>240</v>
      </c>
      <c r="CC4" s="8" t="s">
        <v>240</v>
      </c>
      <c r="CD4" s="8" t="s">
        <v>240</v>
      </c>
      <c r="CE4" s="8" t="s">
        <v>240</v>
      </c>
      <c r="CF4" s="8" t="s">
        <v>240</v>
      </c>
      <c r="CG4" s="8" t="s">
        <v>240</v>
      </c>
      <c r="CH4" s="8" t="s">
        <v>240</v>
      </c>
      <c r="CI4" s="8" t="s">
        <v>240</v>
      </c>
      <c r="CJ4" s="8" t="s">
        <v>240</v>
      </c>
      <c r="CK4" s="8" t="s">
        <v>240</v>
      </c>
      <c r="CL4" s="8" t="s">
        <v>240</v>
      </c>
      <c r="CM4" s="8" t="s">
        <v>240</v>
      </c>
      <c r="CN4" s="8" t="s">
        <v>240</v>
      </c>
      <c r="CO4" s="8" t="s">
        <v>240</v>
      </c>
      <c r="CP4" s="8" t="s">
        <v>240</v>
      </c>
      <c r="CQ4" s="8" t="s">
        <v>240</v>
      </c>
      <c r="CR4" s="8" t="s">
        <v>240</v>
      </c>
      <c r="CS4" s="8" t="s">
        <v>240</v>
      </c>
      <c r="CT4" s="8" t="s">
        <v>240</v>
      </c>
      <c r="CU4" s="8" t="s">
        <v>240</v>
      </c>
      <c r="CV4" s="8" t="s">
        <v>240</v>
      </c>
      <c r="CW4" s="8" t="s">
        <v>240</v>
      </c>
      <c r="CX4" s="8" t="s">
        <v>240</v>
      </c>
      <c r="CY4" s="8" t="s">
        <v>240</v>
      </c>
      <c r="CZ4" s="8" t="s">
        <v>240</v>
      </c>
      <c r="DA4" s="8" t="s">
        <v>240</v>
      </c>
      <c r="DB4" s="8" t="s">
        <v>240</v>
      </c>
      <c r="DC4" s="8" t="s">
        <v>240</v>
      </c>
      <c r="DD4" s="8" t="s">
        <v>240</v>
      </c>
      <c r="DE4" s="8" t="s">
        <v>240</v>
      </c>
      <c r="DF4" s="8" t="s">
        <v>240</v>
      </c>
      <c r="DG4" s="8" t="s">
        <v>240</v>
      </c>
      <c r="DH4" s="8" t="s">
        <v>240</v>
      </c>
      <c r="DI4" s="8" t="s">
        <v>240</v>
      </c>
      <c r="DJ4" s="8" t="s">
        <v>240</v>
      </c>
      <c r="DK4" s="8" t="s">
        <v>240</v>
      </c>
      <c r="DL4" s="8" t="s">
        <v>240</v>
      </c>
      <c r="DM4" s="8" t="s">
        <v>240</v>
      </c>
      <c r="DN4" s="8" t="s">
        <v>240</v>
      </c>
      <c r="DO4" s="8" t="s">
        <v>240</v>
      </c>
      <c r="DP4" s="8" t="s">
        <v>240</v>
      </c>
      <c r="DQ4" s="8" t="s">
        <v>240</v>
      </c>
      <c r="DR4" s="8" t="s">
        <v>240</v>
      </c>
      <c r="DS4" s="8" t="s">
        <v>240</v>
      </c>
      <c r="DT4" s="8" t="s">
        <v>240</v>
      </c>
      <c r="DU4" s="8" t="s">
        <v>240</v>
      </c>
      <c r="DV4" s="8" t="s">
        <v>240</v>
      </c>
      <c r="DW4" s="8" t="s">
        <v>240</v>
      </c>
      <c r="DX4" s="8" t="s">
        <v>240</v>
      </c>
      <c r="DY4" s="8" t="s">
        <v>240</v>
      </c>
      <c r="DZ4" s="8" t="s">
        <v>240</v>
      </c>
      <c r="EA4" s="8" t="s">
        <v>240</v>
      </c>
      <c r="EB4" s="8" t="s">
        <v>240</v>
      </c>
      <c r="EC4" s="8" t="s">
        <v>240</v>
      </c>
      <c r="ED4" s="8" t="s">
        <v>240</v>
      </c>
      <c r="EE4" s="8" t="s">
        <v>240</v>
      </c>
      <c r="EF4" s="8" t="s">
        <v>240</v>
      </c>
      <c r="EG4" s="8" t="s">
        <v>240</v>
      </c>
      <c r="EH4" s="8" t="s">
        <v>240</v>
      </c>
      <c r="EI4" s="8" t="s">
        <v>240</v>
      </c>
      <c r="EJ4" s="8" t="s">
        <v>240</v>
      </c>
      <c r="EK4" s="8" t="s">
        <v>240</v>
      </c>
      <c r="EL4" s="8" t="s">
        <v>240</v>
      </c>
      <c r="EM4" s="8" t="s">
        <v>240</v>
      </c>
      <c r="EN4" s="8" t="s">
        <v>240</v>
      </c>
      <c r="EO4" s="8" t="s">
        <v>240</v>
      </c>
      <c r="EP4" s="8" t="s">
        <v>240</v>
      </c>
      <c r="EQ4" s="8" t="s">
        <v>240</v>
      </c>
      <c r="ER4" s="8" t="s">
        <v>240</v>
      </c>
      <c r="ES4" s="8" t="s">
        <v>240</v>
      </c>
      <c r="ET4" s="8" t="s">
        <v>240</v>
      </c>
      <c r="EU4" s="8" t="s">
        <v>240</v>
      </c>
      <c r="EV4" s="8" t="s">
        <v>240</v>
      </c>
      <c r="EW4" s="8" t="s">
        <v>240</v>
      </c>
      <c r="EX4" s="8" t="s">
        <v>240</v>
      </c>
      <c r="EY4" s="8" t="s">
        <v>240</v>
      </c>
      <c r="EZ4" s="8" t="s">
        <v>240</v>
      </c>
      <c r="FA4" s="8" t="s">
        <v>240</v>
      </c>
      <c r="FB4" s="8" t="s">
        <v>240</v>
      </c>
      <c r="FC4" s="8" t="s">
        <v>240</v>
      </c>
      <c r="FD4" s="8" t="s">
        <v>240</v>
      </c>
      <c r="FE4" s="8" t="s">
        <v>240</v>
      </c>
      <c r="FF4" s="8" t="s">
        <v>240</v>
      </c>
      <c r="FG4" s="8" t="s">
        <v>240</v>
      </c>
      <c r="FH4" s="8" t="s">
        <v>240</v>
      </c>
      <c r="FI4" s="8" t="s">
        <v>240</v>
      </c>
      <c r="FJ4" s="8" t="s">
        <v>240</v>
      </c>
      <c r="FK4" s="8" t="s">
        <v>240</v>
      </c>
      <c r="FL4" s="8" t="s">
        <v>240</v>
      </c>
      <c r="FM4" s="8" t="s">
        <v>240</v>
      </c>
      <c r="FN4" s="8" t="s">
        <v>240</v>
      </c>
      <c r="FO4" s="8" t="s">
        <v>240</v>
      </c>
      <c r="FP4" s="8" t="s">
        <v>240</v>
      </c>
      <c r="FQ4" s="8" t="s">
        <v>240</v>
      </c>
      <c r="FR4" s="8" t="s">
        <v>240</v>
      </c>
      <c r="FS4" s="8" t="s">
        <v>240</v>
      </c>
      <c r="FT4" s="8" t="s">
        <v>240</v>
      </c>
      <c r="FU4" s="8" t="s">
        <v>240</v>
      </c>
      <c r="FV4" s="8" t="s">
        <v>240</v>
      </c>
      <c r="FW4" s="8" t="s">
        <v>240</v>
      </c>
      <c r="FX4" s="8" t="s">
        <v>240</v>
      </c>
      <c r="FY4" s="8" t="s">
        <v>240</v>
      </c>
      <c r="FZ4" s="8" t="s">
        <v>240</v>
      </c>
      <c r="GA4" s="8" t="s">
        <v>240</v>
      </c>
      <c r="GB4" s="8" t="s">
        <v>240</v>
      </c>
      <c r="GC4" s="8" t="s">
        <v>240</v>
      </c>
      <c r="GD4" s="8" t="s">
        <v>240</v>
      </c>
      <c r="GE4" s="8" t="s">
        <v>240</v>
      </c>
      <c r="GF4" s="8" t="s">
        <v>240</v>
      </c>
      <c r="GG4" s="8" t="s">
        <v>240</v>
      </c>
      <c r="GH4" s="8" t="s">
        <v>240</v>
      </c>
      <c r="GI4" s="8" t="s">
        <v>240</v>
      </c>
      <c r="GJ4" s="8" t="s">
        <v>240</v>
      </c>
      <c r="GK4" s="8" t="s">
        <v>240</v>
      </c>
      <c r="GL4" s="8" t="s">
        <v>240</v>
      </c>
      <c r="GM4" s="8" t="s">
        <v>240</v>
      </c>
      <c r="GN4" s="8" t="s">
        <v>240</v>
      </c>
      <c r="GO4" s="8" t="s">
        <v>240</v>
      </c>
      <c r="GP4" s="8" t="s">
        <v>240</v>
      </c>
      <c r="GQ4" s="8" t="s">
        <v>240</v>
      </c>
      <c r="GR4" s="8" t="s">
        <v>240</v>
      </c>
      <c r="GS4" s="8" t="s">
        <v>240</v>
      </c>
      <c r="GT4" s="8" t="s">
        <v>240</v>
      </c>
      <c r="GU4" s="8" t="s">
        <v>240</v>
      </c>
      <c r="GV4" s="8" t="s">
        <v>240</v>
      </c>
      <c r="GW4" s="8" t="s">
        <v>240</v>
      </c>
      <c r="GX4" s="8" t="s">
        <v>240</v>
      </c>
      <c r="GY4" s="8" t="s">
        <v>240</v>
      </c>
      <c r="GZ4" s="8" t="s">
        <v>240</v>
      </c>
      <c r="HA4" s="8" t="s">
        <v>240</v>
      </c>
      <c r="HB4" s="8" t="s">
        <v>240</v>
      </c>
      <c r="HC4" s="8" t="s">
        <v>240</v>
      </c>
      <c r="HD4" s="8" t="s">
        <v>240</v>
      </c>
      <c r="HE4" s="8" t="s">
        <v>240</v>
      </c>
      <c r="HF4" s="8" t="s">
        <v>240</v>
      </c>
      <c r="HG4" s="8" t="s">
        <v>240</v>
      </c>
      <c r="HH4" s="8" t="s">
        <v>240</v>
      </c>
      <c r="HI4" s="8" t="s">
        <v>240</v>
      </c>
      <c r="HJ4" s="8" t="s">
        <v>240</v>
      </c>
      <c r="HK4" s="8" t="s">
        <v>240</v>
      </c>
      <c r="HL4" s="8" t="s">
        <v>240</v>
      </c>
      <c r="HM4" s="8" t="s">
        <v>240</v>
      </c>
      <c r="HN4" s="8" t="s">
        <v>240</v>
      </c>
      <c r="HO4" s="8" t="s">
        <v>240</v>
      </c>
      <c r="HP4" s="8" t="s">
        <v>240</v>
      </c>
      <c r="HQ4" s="8" t="s">
        <v>240</v>
      </c>
      <c r="HR4" s="8" t="s">
        <v>240</v>
      </c>
      <c r="HS4" s="8" t="s">
        <v>240</v>
      </c>
      <c r="HT4" s="8" t="s">
        <v>240</v>
      </c>
      <c r="HU4" s="8" t="s">
        <v>240</v>
      </c>
      <c r="HV4" s="8" t="s">
        <v>240</v>
      </c>
      <c r="HW4" s="8" t="s">
        <v>240</v>
      </c>
      <c r="HX4" s="8" t="s">
        <v>240</v>
      </c>
      <c r="HY4" s="8" t="s">
        <v>240</v>
      </c>
      <c r="HZ4" s="8" t="s">
        <v>240</v>
      </c>
      <c r="IA4" s="8" t="s">
        <v>240</v>
      </c>
      <c r="IB4" s="8" t="s">
        <v>240</v>
      </c>
      <c r="IC4" s="8" t="s">
        <v>240</v>
      </c>
      <c r="ID4" s="8" t="s">
        <v>240</v>
      </c>
      <c r="IE4" s="8" t="s">
        <v>240</v>
      </c>
      <c r="IF4" s="8" t="s">
        <v>240</v>
      </c>
      <c r="IG4" s="8" t="s">
        <v>240</v>
      </c>
      <c r="IH4" s="8" t="s">
        <v>240</v>
      </c>
      <c r="II4" s="8" t="s">
        <v>240</v>
      </c>
      <c r="IJ4" s="8" t="s">
        <v>240</v>
      </c>
      <c r="IK4" s="8" t="s">
        <v>240</v>
      </c>
      <c r="IL4" s="8" t="s">
        <v>240</v>
      </c>
      <c r="IM4" s="8" t="s">
        <v>240</v>
      </c>
      <c r="IN4" s="8" t="s">
        <v>240</v>
      </c>
      <c r="IO4" s="8" t="s">
        <v>240</v>
      </c>
      <c r="IP4" s="8" t="s">
        <v>240</v>
      </c>
      <c r="IQ4" s="8" t="s">
        <v>240</v>
      </c>
    </row>
    <row r="5" spans="1:251">
      <c r="A5" s="4" t="s">
        <v>232</v>
      </c>
      <c r="B5" s="8" t="s">
        <v>4263</v>
      </c>
      <c r="C5" s="8" t="s">
        <v>4263</v>
      </c>
      <c r="D5" s="8" t="s">
        <v>4263</v>
      </c>
      <c r="E5" s="8" t="s">
        <v>4263</v>
      </c>
      <c r="F5" s="8" t="s">
        <v>4263</v>
      </c>
      <c r="G5" s="8" t="s">
        <v>4263</v>
      </c>
      <c r="H5" s="8" t="s">
        <v>4263</v>
      </c>
      <c r="I5" s="8" t="s">
        <v>4263</v>
      </c>
      <c r="J5" s="8" t="s">
        <v>4263</v>
      </c>
      <c r="K5" s="8" t="s">
        <v>4263</v>
      </c>
      <c r="L5" s="8" t="s">
        <v>4263</v>
      </c>
      <c r="M5" s="8" t="s">
        <v>4263</v>
      </c>
      <c r="N5" s="8" t="s">
        <v>4263</v>
      </c>
      <c r="O5" s="8" t="s">
        <v>4263</v>
      </c>
      <c r="P5" s="8" t="s">
        <v>4263</v>
      </c>
      <c r="Q5" s="8" t="s">
        <v>4263</v>
      </c>
      <c r="R5" s="8" t="s">
        <v>4263</v>
      </c>
      <c r="S5" s="8" t="s">
        <v>4263</v>
      </c>
      <c r="T5" s="8" t="s">
        <v>4263</v>
      </c>
      <c r="U5" s="8" t="s">
        <v>4263</v>
      </c>
      <c r="V5" s="8" t="s">
        <v>4263</v>
      </c>
      <c r="W5" s="8" t="s">
        <v>4263</v>
      </c>
      <c r="X5" s="8" t="s">
        <v>4263</v>
      </c>
      <c r="Y5" s="8" t="s">
        <v>4263</v>
      </c>
      <c r="Z5" s="8" t="s">
        <v>4263</v>
      </c>
      <c r="AA5" s="8" t="s">
        <v>4263</v>
      </c>
      <c r="AB5" s="8" t="s">
        <v>4263</v>
      </c>
      <c r="AC5" s="8" t="s">
        <v>4263</v>
      </c>
      <c r="AD5" s="8" t="s">
        <v>4263</v>
      </c>
      <c r="AE5" s="8" t="s">
        <v>4263</v>
      </c>
      <c r="AF5" s="8" t="s">
        <v>4263</v>
      </c>
      <c r="AG5" s="8" t="s">
        <v>4263</v>
      </c>
      <c r="AH5" s="8" t="s">
        <v>4263</v>
      </c>
      <c r="AI5" s="8" t="s">
        <v>4263</v>
      </c>
      <c r="AJ5" s="8" t="s">
        <v>4263</v>
      </c>
      <c r="AK5" s="8" t="s">
        <v>4263</v>
      </c>
      <c r="AL5" s="8" t="s">
        <v>4263</v>
      </c>
      <c r="AM5" s="8" t="s">
        <v>4263</v>
      </c>
      <c r="AN5" s="8" t="s">
        <v>4263</v>
      </c>
      <c r="AO5" s="8" t="s">
        <v>4263</v>
      </c>
      <c r="AP5" s="8" t="s">
        <v>4263</v>
      </c>
      <c r="AQ5" s="8" t="s">
        <v>4263</v>
      </c>
      <c r="AR5" s="8" t="s">
        <v>4263</v>
      </c>
      <c r="AS5" s="8" t="s">
        <v>4263</v>
      </c>
      <c r="AT5" s="8" t="s">
        <v>4263</v>
      </c>
      <c r="AU5" s="8" t="s">
        <v>4263</v>
      </c>
      <c r="AV5" s="8" t="s">
        <v>4263</v>
      </c>
      <c r="AW5" s="8" t="s">
        <v>4263</v>
      </c>
      <c r="AX5" s="8" t="s">
        <v>4263</v>
      </c>
      <c r="AY5" s="8" t="s">
        <v>4263</v>
      </c>
      <c r="AZ5" s="8" t="s">
        <v>4263</v>
      </c>
      <c r="BA5" s="8" t="s">
        <v>4263</v>
      </c>
      <c r="BB5" s="8" t="s">
        <v>4263</v>
      </c>
      <c r="BC5" s="8" t="s">
        <v>4263</v>
      </c>
      <c r="BD5" s="8" t="s">
        <v>4263</v>
      </c>
      <c r="BE5" s="8" t="s">
        <v>4263</v>
      </c>
      <c r="BF5" s="8" t="s">
        <v>4263</v>
      </c>
      <c r="BG5" s="8" t="s">
        <v>4263</v>
      </c>
      <c r="BH5" s="8" t="s">
        <v>4263</v>
      </c>
      <c r="BI5" s="8" t="s">
        <v>4263</v>
      </c>
      <c r="BJ5" s="8" t="s">
        <v>4263</v>
      </c>
      <c r="BK5" s="8" t="s">
        <v>4263</v>
      </c>
      <c r="BL5" s="8" t="s">
        <v>4263</v>
      </c>
      <c r="BM5" s="8" t="s">
        <v>4263</v>
      </c>
      <c r="BN5" s="8" t="s">
        <v>4263</v>
      </c>
      <c r="BO5" s="8" t="s">
        <v>4263</v>
      </c>
      <c r="BP5" s="8" t="s">
        <v>4263</v>
      </c>
      <c r="BQ5" s="8" t="s">
        <v>4263</v>
      </c>
      <c r="BR5" s="8" t="s">
        <v>4263</v>
      </c>
      <c r="BS5" s="8" t="s">
        <v>4263</v>
      </c>
      <c r="BT5" s="8" t="s">
        <v>4263</v>
      </c>
      <c r="BU5" s="8" t="s">
        <v>4263</v>
      </c>
      <c r="BV5" s="8" t="s">
        <v>4263</v>
      </c>
      <c r="BW5" s="8" t="s">
        <v>4263</v>
      </c>
      <c r="BX5" s="8" t="s">
        <v>4263</v>
      </c>
      <c r="BY5" s="8" t="s">
        <v>4263</v>
      </c>
      <c r="BZ5" s="8" t="s">
        <v>4263</v>
      </c>
      <c r="CA5" s="8" t="s">
        <v>4263</v>
      </c>
      <c r="CB5" s="8" t="s">
        <v>4263</v>
      </c>
      <c r="CC5" s="8" t="s">
        <v>4263</v>
      </c>
      <c r="CD5" s="8" t="s">
        <v>4263</v>
      </c>
      <c r="CE5" s="8" t="s">
        <v>4263</v>
      </c>
      <c r="CF5" s="8" t="s">
        <v>4263</v>
      </c>
      <c r="CG5" s="8" t="s">
        <v>4263</v>
      </c>
      <c r="CH5" s="8" t="s">
        <v>4263</v>
      </c>
      <c r="CI5" s="8" t="s">
        <v>4263</v>
      </c>
      <c r="CJ5" s="8" t="s">
        <v>4263</v>
      </c>
      <c r="CK5" s="8" t="s">
        <v>4263</v>
      </c>
      <c r="CL5" s="8" t="s">
        <v>4263</v>
      </c>
      <c r="CM5" s="8" t="s">
        <v>4263</v>
      </c>
      <c r="CN5" s="8" t="s">
        <v>4263</v>
      </c>
      <c r="CO5" s="8" t="s">
        <v>4263</v>
      </c>
      <c r="CP5" s="8" t="s">
        <v>4263</v>
      </c>
      <c r="CQ5" s="8" t="s">
        <v>4263</v>
      </c>
      <c r="CR5" s="8" t="s">
        <v>4263</v>
      </c>
      <c r="CS5" s="8" t="s">
        <v>4263</v>
      </c>
      <c r="CT5" s="8" t="s">
        <v>4263</v>
      </c>
      <c r="CU5" s="8" t="s">
        <v>4263</v>
      </c>
      <c r="CV5" s="8" t="s">
        <v>4263</v>
      </c>
      <c r="CW5" s="8" t="s">
        <v>4263</v>
      </c>
      <c r="CX5" s="8" t="s">
        <v>4263</v>
      </c>
      <c r="CY5" s="8" t="s">
        <v>4263</v>
      </c>
      <c r="CZ5" s="8" t="s">
        <v>4263</v>
      </c>
      <c r="DA5" s="8" t="s">
        <v>4263</v>
      </c>
      <c r="DB5" s="8" t="s">
        <v>4263</v>
      </c>
      <c r="DC5" s="8" t="s">
        <v>4263</v>
      </c>
      <c r="DD5" s="8" t="s">
        <v>4263</v>
      </c>
      <c r="DE5" s="8" t="s">
        <v>4263</v>
      </c>
      <c r="DF5" s="8" t="s">
        <v>4263</v>
      </c>
      <c r="DG5" s="8" t="s">
        <v>4263</v>
      </c>
      <c r="DH5" s="8" t="s">
        <v>4263</v>
      </c>
      <c r="DI5" s="8" t="s">
        <v>4263</v>
      </c>
      <c r="DJ5" s="8" t="s">
        <v>4263</v>
      </c>
      <c r="DK5" s="8" t="s">
        <v>4263</v>
      </c>
      <c r="DL5" s="8" t="s">
        <v>4263</v>
      </c>
      <c r="DM5" s="8" t="s">
        <v>4263</v>
      </c>
      <c r="DN5" s="8" t="s">
        <v>4263</v>
      </c>
      <c r="DO5" s="8" t="s">
        <v>4263</v>
      </c>
      <c r="DP5" s="8" t="s">
        <v>4263</v>
      </c>
      <c r="DQ5" s="8" t="s">
        <v>4263</v>
      </c>
      <c r="DR5" s="8" t="s">
        <v>4263</v>
      </c>
      <c r="DS5" s="8" t="s">
        <v>4263</v>
      </c>
      <c r="DT5" s="8" t="s">
        <v>4263</v>
      </c>
      <c r="DU5" s="8" t="s">
        <v>4263</v>
      </c>
      <c r="DV5" s="8" t="s">
        <v>4263</v>
      </c>
      <c r="DW5" s="8" t="s">
        <v>4263</v>
      </c>
      <c r="DX5" s="8" t="s">
        <v>4263</v>
      </c>
      <c r="DY5" s="8" t="s">
        <v>4263</v>
      </c>
      <c r="DZ5" s="8" t="s">
        <v>4263</v>
      </c>
      <c r="EA5" s="8" t="s">
        <v>4263</v>
      </c>
      <c r="EB5" s="8" t="s">
        <v>4263</v>
      </c>
      <c r="EC5" s="8" t="s">
        <v>4263</v>
      </c>
      <c r="ED5" s="8" t="s">
        <v>4263</v>
      </c>
      <c r="EE5" s="8" t="s">
        <v>4263</v>
      </c>
      <c r="EF5" s="8" t="s">
        <v>4263</v>
      </c>
      <c r="EG5" s="8" t="s">
        <v>4263</v>
      </c>
      <c r="EH5" s="8" t="s">
        <v>4263</v>
      </c>
      <c r="EI5" s="8" t="s">
        <v>4263</v>
      </c>
      <c r="EJ5" s="8" t="s">
        <v>4263</v>
      </c>
      <c r="EK5" s="8" t="s">
        <v>4263</v>
      </c>
      <c r="EL5" s="8" t="s">
        <v>4263</v>
      </c>
      <c r="EM5" s="8" t="s">
        <v>4263</v>
      </c>
      <c r="EN5" s="8" t="s">
        <v>4263</v>
      </c>
      <c r="EO5" s="8" t="s">
        <v>4263</v>
      </c>
      <c r="EP5" s="8" t="s">
        <v>4263</v>
      </c>
      <c r="EQ5" s="8" t="s">
        <v>4263</v>
      </c>
      <c r="ER5" s="8" t="s">
        <v>4263</v>
      </c>
      <c r="ES5" s="8" t="s">
        <v>4263</v>
      </c>
      <c r="ET5" s="8" t="s">
        <v>4263</v>
      </c>
      <c r="EU5" s="8" t="s">
        <v>4263</v>
      </c>
      <c r="EV5" s="8" t="s">
        <v>4263</v>
      </c>
      <c r="EW5" s="8" t="s">
        <v>4263</v>
      </c>
      <c r="EX5" s="8" t="s">
        <v>4263</v>
      </c>
      <c r="EY5" s="8" t="s">
        <v>4263</v>
      </c>
      <c r="EZ5" s="8" t="s">
        <v>4263</v>
      </c>
      <c r="FA5" s="8" t="s">
        <v>4263</v>
      </c>
      <c r="FB5" s="8" t="s">
        <v>4263</v>
      </c>
      <c r="FC5" s="8" t="s">
        <v>4263</v>
      </c>
      <c r="FD5" s="8" t="s">
        <v>4263</v>
      </c>
      <c r="FE5" s="8" t="s">
        <v>4263</v>
      </c>
      <c r="FF5" s="8" t="s">
        <v>4263</v>
      </c>
      <c r="FG5" s="8" t="s">
        <v>4263</v>
      </c>
      <c r="FH5" s="8" t="s">
        <v>4263</v>
      </c>
      <c r="FI5" s="8" t="s">
        <v>4263</v>
      </c>
      <c r="FJ5" s="8" t="s">
        <v>4263</v>
      </c>
      <c r="FK5" s="8" t="s">
        <v>4263</v>
      </c>
      <c r="FL5" s="8" t="s">
        <v>4263</v>
      </c>
      <c r="FM5" s="8" t="s">
        <v>4263</v>
      </c>
      <c r="FN5" s="8" t="s">
        <v>4263</v>
      </c>
      <c r="FO5" s="8" t="s">
        <v>4263</v>
      </c>
      <c r="FP5" s="8" t="s">
        <v>4263</v>
      </c>
      <c r="FQ5" s="8" t="s">
        <v>4263</v>
      </c>
      <c r="FR5" s="8" t="s">
        <v>4263</v>
      </c>
      <c r="FS5" s="8" t="s">
        <v>4263</v>
      </c>
      <c r="FT5" s="8" t="s">
        <v>4263</v>
      </c>
      <c r="FU5" s="8" t="s">
        <v>4263</v>
      </c>
      <c r="FV5" s="8" t="s">
        <v>4263</v>
      </c>
      <c r="FW5" s="8" t="s">
        <v>4263</v>
      </c>
      <c r="FX5" s="8" t="s">
        <v>4263</v>
      </c>
      <c r="FY5" s="8" t="s">
        <v>4263</v>
      </c>
      <c r="FZ5" s="8" t="s">
        <v>4263</v>
      </c>
      <c r="GA5" s="8" t="s">
        <v>4263</v>
      </c>
      <c r="GB5" s="8" t="s">
        <v>4263</v>
      </c>
      <c r="GC5" s="8" t="s">
        <v>4263</v>
      </c>
      <c r="GD5" s="8" t="s">
        <v>4263</v>
      </c>
      <c r="GE5" s="8" t="s">
        <v>4263</v>
      </c>
      <c r="GF5" s="8" t="s">
        <v>4263</v>
      </c>
      <c r="GG5" s="8" t="s">
        <v>4263</v>
      </c>
      <c r="GH5" s="8" t="s">
        <v>4263</v>
      </c>
      <c r="GI5" s="8" t="s">
        <v>4263</v>
      </c>
      <c r="GJ5" s="8" t="s">
        <v>4263</v>
      </c>
      <c r="GK5" s="8" t="s">
        <v>4263</v>
      </c>
      <c r="GL5" s="8" t="s">
        <v>4263</v>
      </c>
      <c r="GM5" s="8" t="s">
        <v>4263</v>
      </c>
      <c r="GN5" s="8" t="s">
        <v>4263</v>
      </c>
      <c r="GO5" s="8" t="s">
        <v>4263</v>
      </c>
      <c r="GP5" s="8" t="s">
        <v>4263</v>
      </c>
      <c r="GQ5" s="8" t="s">
        <v>4263</v>
      </c>
      <c r="GR5" s="8" t="s">
        <v>4263</v>
      </c>
      <c r="GS5" s="8" t="s">
        <v>4263</v>
      </c>
      <c r="GT5" s="8" t="s">
        <v>4263</v>
      </c>
      <c r="GU5" s="8" t="s">
        <v>4263</v>
      </c>
      <c r="GV5" s="8" t="s">
        <v>4263</v>
      </c>
      <c r="GW5" s="8" t="s">
        <v>4263</v>
      </c>
      <c r="GX5" s="8" t="s">
        <v>4263</v>
      </c>
      <c r="GY5" s="8" t="s">
        <v>4263</v>
      </c>
      <c r="GZ5" s="8" t="s">
        <v>4263</v>
      </c>
      <c r="HA5" s="8" t="s">
        <v>4263</v>
      </c>
      <c r="HB5" s="8" t="s">
        <v>4263</v>
      </c>
      <c r="HC5" s="8" t="s">
        <v>4263</v>
      </c>
      <c r="HD5" s="8" t="s">
        <v>4263</v>
      </c>
      <c r="HE5" s="8" t="s">
        <v>4263</v>
      </c>
      <c r="HF5" s="8" t="s">
        <v>4263</v>
      </c>
      <c r="HG5" s="8" t="s">
        <v>4263</v>
      </c>
      <c r="HH5" s="8" t="s">
        <v>4263</v>
      </c>
      <c r="HI5" s="8" t="s">
        <v>4263</v>
      </c>
      <c r="HJ5" s="8" t="s">
        <v>4263</v>
      </c>
      <c r="HK5" s="8" t="s">
        <v>4263</v>
      </c>
      <c r="HL5" s="8" t="s">
        <v>4263</v>
      </c>
      <c r="HM5" s="8" t="s">
        <v>4263</v>
      </c>
      <c r="HN5" s="8" t="s">
        <v>4263</v>
      </c>
      <c r="HO5" s="8" t="s">
        <v>4263</v>
      </c>
      <c r="HP5" s="8" t="s">
        <v>4263</v>
      </c>
      <c r="HQ5" s="8" t="s">
        <v>4263</v>
      </c>
      <c r="HR5" s="8" t="s">
        <v>4263</v>
      </c>
      <c r="HS5" s="8" t="s">
        <v>4263</v>
      </c>
      <c r="HT5" s="8" t="s">
        <v>4263</v>
      </c>
      <c r="HU5" s="8" t="s">
        <v>4263</v>
      </c>
      <c r="HV5" s="8" t="s">
        <v>4263</v>
      </c>
      <c r="HW5" s="8" t="s">
        <v>4263</v>
      </c>
      <c r="HX5" s="8" t="s">
        <v>4263</v>
      </c>
      <c r="HY5" s="8" t="s">
        <v>4263</v>
      </c>
      <c r="HZ5" s="8" t="s">
        <v>4263</v>
      </c>
      <c r="IA5" s="8" t="s">
        <v>4263</v>
      </c>
      <c r="IB5" s="8" t="s">
        <v>4263</v>
      </c>
      <c r="IC5" s="8" t="s">
        <v>4263</v>
      </c>
      <c r="ID5" s="8" t="s">
        <v>4263</v>
      </c>
      <c r="IE5" s="8" t="s">
        <v>4263</v>
      </c>
      <c r="IF5" s="8" t="s">
        <v>4263</v>
      </c>
      <c r="IG5" s="8" t="s">
        <v>4263</v>
      </c>
      <c r="IH5" s="8" t="s">
        <v>4263</v>
      </c>
      <c r="II5" s="8" t="s">
        <v>4263</v>
      </c>
      <c r="IJ5" s="8" t="s">
        <v>4263</v>
      </c>
      <c r="IK5" s="8" t="s">
        <v>4263</v>
      </c>
      <c r="IL5" s="8" t="s">
        <v>4263</v>
      </c>
      <c r="IM5" s="8" t="s">
        <v>4263</v>
      </c>
      <c r="IN5" s="8" t="s">
        <v>4263</v>
      </c>
      <c r="IO5" s="8" t="s">
        <v>4263</v>
      </c>
      <c r="IP5" s="8" t="s">
        <v>4263</v>
      </c>
      <c r="IQ5" s="8" t="s">
        <v>4263</v>
      </c>
    </row>
    <row r="6" spans="1:251">
      <c r="A6" s="4" t="s">
        <v>233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234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235</v>
      </c>
      <c r="B8" s="6">
        <v>45323</v>
      </c>
      <c r="C8" s="6">
        <v>45323</v>
      </c>
      <c r="D8" s="6">
        <v>45323</v>
      </c>
      <c r="E8" s="6">
        <v>45323</v>
      </c>
      <c r="F8" s="6">
        <v>45323</v>
      </c>
      <c r="G8" s="6">
        <v>45323</v>
      </c>
      <c r="H8" s="6">
        <v>45323</v>
      </c>
      <c r="I8" s="6">
        <v>45323</v>
      </c>
      <c r="J8" s="6">
        <v>45323</v>
      </c>
      <c r="K8" s="6">
        <v>45323</v>
      </c>
      <c r="L8" s="6">
        <v>45323</v>
      </c>
      <c r="M8" s="6">
        <v>45323</v>
      </c>
      <c r="N8" s="6">
        <v>45323</v>
      </c>
      <c r="O8" s="6">
        <v>45323</v>
      </c>
      <c r="P8" s="6">
        <v>45323</v>
      </c>
      <c r="Q8" s="6">
        <v>45323</v>
      </c>
      <c r="R8" s="6">
        <v>45323</v>
      </c>
      <c r="S8" s="6">
        <v>45323</v>
      </c>
      <c r="T8" s="6">
        <v>45323</v>
      </c>
      <c r="U8" s="6">
        <v>45323</v>
      </c>
      <c r="V8" s="6">
        <v>45323</v>
      </c>
      <c r="W8" s="6">
        <v>45323</v>
      </c>
      <c r="X8" s="6">
        <v>45323</v>
      </c>
      <c r="Y8" s="6">
        <v>45323</v>
      </c>
      <c r="Z8" s="6">
        <v>45323</v>
      </c>
      <c r="AA8" s="6">
        <v>45323</v>
      </c>
      <c r="AB8" s="6">
        <v>45323</v>
      </c>
      <c r="AC8" s="6">
        <v>45323</v>
      </c>
      <c r="AD8" s="6">
        <v>45323</v>
      </c>
      <c r="AE8" s="6">
        <v>45323</v>
      </c>
      <c r="AF8" s="6">
        <v>45323</v>
      </c>
      <c r="AG8" s="6">
        <v>45323</v>
      </c>
      <c r="AH8" s="6">
        <v>45323</v>
      </c>
      <c r="AI8" s="6">
        <v>45323</v>
      </c>
      <c r="AJ8" s="6">
        <v>45323</v>
      </c>
      <c r="AK8" s="6">
        <v>45323</v>
      </c>
      <c r="AL8" s="6">
        <v>45323</v>
      </c>
      <c r="AM8" s="6">
        <v>45323</v>
      </c>
      <c r="AN8" s="6">
        <v>45323</v>
      </c>
      <c r="AO8" s="6">
        <v>45323</v>
      </c>
      <c r="AP8" s="6">
        <v>45323</v>
      </c>
      <c r="AQ8" s="6">
        <v>45323</v>
      </c>
      <c r="AR8" s="6">
        <v>45323</v>
      </c>
      <c r="AS8" s="6">
        <v>45323</v>
      </c>
      <c r="AT8" s="6">
        <v>45323</v>
      </c>
      <c r="AU8" s="6">
        <v>45323</v>
      </c>
      <c r="AV8" s="6">
        <v>45323</v>
      </c>
      <c r="AW8" s="6">
        <v>45323</v>
      </c>
      <c r="AX8" s="6">
        <v>45323</v>
      </c>
      <c r="AY8" s="6">
        <v>45323</v>
      </c>
      <c r="AZ8" s="6">
        <v>45323</v>
      </c>
      <c r="BA8" s="6">
        <v>45323</v>
      </c>
      <c r="BB8" s="6">
        <v>45323</v>
      </c>
      <c r="BC8" s="6">
        <v>45323</v>
      </c>
      <c r="BD8" s="6">
        <v>45323</v>
      </c>
      <c r="BE8" s="6">
        <v>45323</v>
      </c>
      <c r="BF8" s="6">
        <v>45323</v>
      </c>
      <c r="BG8" s="6">
        <v>45323</v>
      </c>
      <c r="BH8" s="6">
        <v>45323</v>
      </c>
      <c r="BI8" s="6">
        <v>45323</v>
      </c>
      <c r="BJ8" s="6">
        <v>45323</v>
      </c>
      <c r="BK8" s="6">
        <v>45323</v>
      </c>
      <c r="BL8" s="6">
        <v>45323</v>
      </c>
      <c r="BM8" s="6">
        <v>45323</v>
      </c>
      <c r="BN8" s="6">
        <v>45323</v>
      </c>
      <c r="BO8" s="6">
        <v>45323</v>
      </c>
      <c r="BP8" s="6">
        <v>45323</v>
      </c>
      <c r="BQ8" s="6">
        <v>45323</v>
      </c>
      <c r="BR8" s="6">
        <v>45323</v>
      </c>
      <c r="BS8" s="6">
        <v>45323</v>
      </c>
      <c r="BT8" s="6">
        <v>45323</v>
      </c>
      <c r="BU8" s="6">
        <v>45323</v>
      </c>
      <c r="BV8" s="6">
        <v>45323</v>
      </c>
      <c r="BW8" s="6">
        <v>45323</v>
      </c>
      <c r="BX8" s="6">
        <v>45323</v>
      </c>
      <c r="BY8" s="6">
        <v>45323</v>
      </c>
      <c r="BZ8" s="6">
        <v>45323</v>
      </c>
      <c r="CA8" s="6">
        <v>45323</v>
      </c>
      <c r="CB8" s="6">
        <v>45323</v>
      </c>
      <c r="CC8" s="6">
        <v>45323</v>
      </c>
      <c r="CD8" s="6">
        <v>45323</v>
      </c>
      <c r="CE8" s="6">
        <v>45323</v>
      </c>
      <c r="CF8" s="6">
        <v>45323</v>
      </c>
      <c r="CG8" s="6">
        <v>45323</v>
      </c>
      <c r="CH8" s="6">
        <v>45323</v>
      </c>
      <c r="CI8" s="6">
        <v>45323</v>
      </c>
      <c r="CJ8" s="6">
        <v>45323</v>
      </c>
      <c r="CK8" s="6">
        <v>45323</v>
      </c>
      <c r="CL8" s="6">
        <v>45323</v>
      </c>
      <c r="CM8" s="6">
        <v>45323</v>
      </c>
      <c r="CN8" s="6">
        <v>45323</v>
      </c>
      <c r="CO8" s="6">
        <v>45323</v>
      </c>
      <c r="CP8" s="6">
        <v>45323</v>
      </c>
      <c r="CQ8" s="6">
        <v>45323</v>
      </c>
      <c r="CR8" s="6">
        <v>45323</v>
      </c>
      <c r="CS8" s="6">
        <v>45323</v>
      </c>
      <c r="CT8" s="6">
        <v>45323</v>
      </c>
      <c r="CU8" s="6">
        <v>45323</v>
      </c>
      <c r="CV8" s="6">
        <v>45323</v>
      </c>
      <c r="CW8" s="6">
        <v>45323</v>
      </c>
      <c r="CX8" s="6">
        <v>45323</v>
      </c>
      <c r="CY8" s="6">
        <v>45323</v>
      </c>
      <c r="CZ8" s="6">
        <v>45323</v>
      </c>
      <c r="DA8" s="6">
        <v>45323</v>
      </c>
      <c r="DB8" s="6">
        <v>45323</v>
      </c>
      <c r="DC8" s="6">
        <v>45323</v>
      </c>
      <c r="DD8" s="6">
        <v>45323</v>
      </c>
      <c r="DE8" s="6">
        <v>45323</v>
      </c>
      <c r="DF8" s="6">
        <v>45323</v>
      </c>
      <c r="DG8" s="6">
        <v>45323</v>
      </c>
      <c r="DH8" s="6">
        <v>45323</v>
      </c>
      <c r="DI8" s="6">
        <v>45323</v>
      </c>
      <c r="DJ8" s="6">
        <v>45323</v>
      </c>
      <c r="DK8" s="6">
        <v>45323</v>
      </c>
      <c r="DL8" s="6">
        <v>45323</v>
      </c>
      <c r="DM8" s="6">
        <v>45323</v>
      </c>
      <c r="DN8" s="6">
        <v>45323</v>
      </c>
      <c r="DO8" s="6">
        <v>45323</v>
      </c>
      <c r="DP8" s="6">
        <v>45323</v>
      </c>
      <c r="DQ8" s="6">
        <v>45323</v>
      </c>
      <c r="DR8" s="6">
        <v>45323</v>
      </c>
      <c r="DS8" s="6">
        <v>45323</v>
      </c>
      <c r="DT8" s="6">
        <v>45323</v>
      </c>
      <c r="DU8" s="6">
        <v>45323</v>
      </c>
      <c r="DV8" s="6">
        <v>45323</v>
      </c>
      <c r="DW8" s="6">
        <v>45323</v>
      </c>
      <c r="DX8" s="6">
        <v>45323</v>
      </c>
      <c r="DY8" s="6">
        <v>45323</v>
      </c>
      <c r="DZ8" s="6">
        <v>45323</v>
      </c>
      <c r="EA8" s="6">
        <v>45323</v>
      </c>
      <c r="EB8" s="6">
        <v>45323</v>
      </c>
      <c r="EC8" s="6">
        <v>45323</v>
      </c>
      <c r="ED8" s="6">
        <v>45323</v>
      </c>
      <c r="EE8" s="6">
        <v>45323</v>
      </c>
      <c r="EF8" s="6">
        <v>45323</v>
      </c>
      <c r="EG8" s="6">
        <v>45323</v>
      </c>
      <c r="EH8" s="6">
        <v>45323</v>
      </c>
      <c r="EI8" s="6">
        <v>45323</v>
      </c>
      <c r="EJ8" s="6">
        <v>45323</v>
      </c>
      <c r="EK8" s="6">
        <v>45323</v>
      </c>
      <c r="EL8" s="6">
        <v>45323</v>
      </c>
      <c r="EM8" s="6">
        <v>45323</v>
      </c>
      <c r="EN8" s="6">
        <v>45323</v>
      </c>
      <c r="EO8" s="6">
        <v>45323</v>
      </c>
      <c r="EP8" s="6">
        <v>45323</v>
      </c>
      <c r="EQ8" s="6">
        <v>45323</v>
      </c>
      <c r="ER8" s="6">
        <v>45323</v>
      </c>
      <c r="ES8" s="6">
        <v>45323</v>
      </c>
      <c r="ET8" s="6">
        <v>45323</v>
      </c>
      <c r="EU8" s="6">
        <v>45323</v>
      </c>
      <c r="EV8" s="6">
        <v>45323</v>
      </c>
      <c r="EW8" s="6">
        <v>45323</v>
      </c>
      <c r="EX8" s="6">
        <v>45323</v>
      </c>
      <c r="EY8" s="6">
        <v>45323</v>
      </c>
      <c r="EZ8" s="6">
        <v>45323</v>
      </c>
      <c r="FA8" s="6">
        <v>45323</v>
      </c>
      <c r="FB8" s="6">
        <v>45323</v>
      </c>
      <c r="FC8" s="6">
        <v>45323</v>
      </c>
      <c r="FD8" s="6">
        <v>45323</v>
      </c>
      <c r="FE8" s="6">
        <v>45323</v>
      </c>
      <c r="FF8" s="6">
        <v>45323</v>
      </c>
      <c r="FG8" s="6">
        <v>45323</v>
      </c>
      <c r="FH8" s="6">
        <v>45323</v>
      </c>
      <c r="FI8" s="6">
        <v>45323</v>
      </c>
      <c r="FJ8" s="6">
        <v>45323</v>
      </c>
      <c r="FK8" s="6">
        <v>45323</v>
      </c>
      <c r="FL8" s="6">
        <v>45323</v>
      </c>
      <c r="FM8" s="6">
        <v>45323</v>
      </c>
      <c r="FN8" s="6">
        <v>45323</v>
      </c>
      <c r="FO8" s="6">
        <v>45323</v>
      </c>
      <c r="FP8" s="6">
        <v>45323</v>
      </c>
      <c r="FQ8" s="6">
        <v>45323</v>
      </c>
      <c r="FR8" s="6">
        <v>45323</v>
      </c>
      <c r="FS8" s="6">
        <v>45323</v>
      </c>
      <c r="FT8" s="6">
        <v>45323</v>
      </c>
      <c r="FU8" s="6">
        <v>45323</v>
      </c>
      <c r="FV8" s="6">
        <v>45323</v>
      </c>
      <c r="FW8" s="6">
        <v>45323</v>
      </c>
      <c r="FX8" s="6">
        <v>45323</v>
      </c>
      <c r="FY8" s="6">
        <v>45323</v>
      </c>
      <c r="FZ8" s="6">
        <v>45323</v>
      </c>
      <c r="GA8" s="6">
        <v>45323</v>
      </c>
      <c r="GB8" s="6">
        <v>45323</v>
      </c>
      <c r="GC8" s="6">
        <v>45323</v>
      </c>
      <c r="GD8" s="6">
        <v>45323</v>
      </c>
      <c r="GE8" s="6">
        <v>45323</v>
      </c>
      <c r="GF8" s="6">
        <v>45323</v>
      </c>
      <c r="GG8" s="6">
        <v>45323</v>
      </c>
      <c r="GH8" s="6">
        <v>45323</v>
      </c>
      <c r="GI8" s="6">
        <v>45323</v>
      </c>
      <c r="GJ8" s="6">
        <v>45323</v>
      </c>
      <c r="GK8" s="6">
        <v>45323</v>
      </c>
      <c r="GL8" s="6">
        <v>45323</v>
      </c>
      <c r="GM8" s="6">
        <v>45323</v>
      </c>
      <c r="GN8" s="6">
        <v>45323</v>
      </c>
      <c r="GO8" s="6">
        <v>45323</v>
      </c>
      <c r="GP8" s="6">
        <v>45323</v>
      </c>
      <c r="GQ8" s="6">
        <v>45323</v>
      </c>
      <c r="GR8" s="6">
        <v>45323</v>
      </c>
      <c r="GS8" s="6">
        <v>45323</v>
      </c>
      <c r="GT8" s="6">
        <v>45323</v>
      </c>
      <c r="GU8" s="6">
        <v>45323</v>
      </c>
      <c r="GV8" s="6">
        <v>45323</v>
      </c>
      <c r="GW8" s="6">
        <v>45323</v>
      </c>
      <c r="GX8" s="6">
        <v>45323</v>
      </c>
      <c r="GY8" s="6">
        <v>45323</v>
      </c>
      <c r="GZ8" s="6">
        <v>45323</v>
      </c>
      <c r="HA8" s="6">
        <v>45323</v>
      </c>
      <c r="HB8" s="6">
        <v>45323</v>
      </c>
      <c r="HC8" s="6">
        <v>45323</v>
      </c>
      <c r="HD8" s="6">
        <v>45323</v>
      </c>
      <c r="HE8" s="6">
        <v>45323</v>
      </c>
      <c r="HF8" s="6">
        <v>45323</v>
      </c>
      <c r="HG8" s="6">
        <v>45323</v>
      </c>
      <c r="HH8" s="6">
        <v>45323</v>
      </c>
      <c r="HI8" s="6">
        <v>45323</v>
      </c>
      <c r="HJ8" s="6">
        <v>45323</v>
      </c>
      <c r="HK8" s="6">
        <v>45323</v>
      </c>
      <c r="HL8" s="6">
        <v>45323</v>
      </c>
      <c r="HM8" s="6">
        <v>45323</v>
      </c>
      <c r="HN8" s="6">
        <v>45323</v>
      </c>
      <c r="HO8" s="6">
        <v>45323</v>
      </c>
      <c r="HP8" s="6">
        <v>45323</v>
      </c>
      <c r="HQ8" s="6">
        <v>45323</v>
      </c>
      <c r="HR8" s="6">
        <v>45323</v>
      </c>
      <c r="HS8" s="6">
        <v>45323</v>
      </c>
      <c r="HT8" s="6">
        <v>45323</v>
      </c>
      <c r="HU8" s="6">
        <v>45323</v>
      </c>
      <c r="HV8" s="6">
        <v>45323</v>
      </c>
      <c r="HW8" s="6">
        <v>45323</v>
      </c>
      <c r="HX8" s="6">
        <v>45323</v>
      </c>
      <c r="HY8" s="6">
        <v>45323</v>
      </c>
      <c r="HZ8" s="6">
        <v>45323</v>
      </c>
      <c r="IA8" s="6">
        <v>45323</v>
      </c>
      <c r="IB8" s="6">
        <v>45323</v>
      </c>
      <c r="IC8" s="6">
        <v>45323</v>
      </c>
      <c r="ID8" s="6">
        <v>45323</v>
      </c>
      <c r="IE8" s="6">
        <v>45323</v>
      </c>
      <c r="IF8" s="6">
        <v>45323</v>
      </c>
      <c r="IG8" s="6">
        <v>45323</v>
      </c>
      <c r="IH8" s="6">
        <v>45323</v>
      </c>
      <c r="II8" s="6">
        <v>45323</v>
      </c>
      <c r="IJ8" s="6">
        <v>45323</v>
      </c>
      <c r="IK8" s="6">
        <v>45323</v>
      </c>
      <c r="IL8" s="6">
        <v>45323</v>
      </c>
      <c r="IM8" s="6">
        <v>45323</v>
      </c>
      <c r="IN8" s="6">
        <v>45323</v>
      </c>
      <c r="IO8" s="6">
        <v>45323</v>
      </c>
      <c r="IP8" s="6">
        <v>45323</v>
      </c>
      <c r="IQ8" s="6">
        <v>45323</v>
      </c>
    </row>
    <row r="9" spans="1:251">
      <c r="A9" s="4" t="s">
        <v>236</v>
      </c>
      <c r="B9" s="1">
        <v>10</v>
      </c>
      <c r="C9" s="1">
        <v>10</v>
      </c>
      <c r="D9" s="1">
        <v>10</v>
      </c>
      <c r="E9" s="1">
        <v>10</v>
      </c>
      <c r="F9" s="1">
        <v>10</v>
      </c>
      <c r="G9" s="1">
        <v>10</v>
      </c>
      <c r="H9" s="1">
        <v>10</v>
      </c>
      <c r="I9" s="1">
        <v>10</v>
      </c>
      <c r="J9" s="1">
        <v>10</v>
      </c>
      <c r="K9" s="1">
        <v>10</v>
      </c>
      <c r="L9" s="1">
        <v>10</v>
      </c>
      <c r="M9" s="1">
        <v>10</v>
      </c>
      <c r="N9" s="1">
        <v>10</v>
      </c>
      <c r="O9" s="1">
        <v>10</v>
      </c>
      <c r="P9" s="1">
        <v>10</v>
      </c>
      <c r="Q9" s="1">
        <v>10</v>
      </c>
      <c r="R9" s="1">
        <v>10</v>
      </c>
      <c r="S9" s="1">
        <v>10</v>
      </c>
      <c r="T9" s="1">
        <v>10</v>
      </c>
      <c r="U9" s="1">
        <v>10</v>
      </c>
      <c r="V9" s="1">
        <v>10</v>
      </c>
      <c r="W9" s="1">
        <v>10</v>
      </c>
      <c r="X9" s="1">
        <v>10</v>
      </c>
      <c r="Y9" s="1">
        <v>10</v>
      </c>
      <c r="Z9" s="1">
        <v>10</v>
      </c>
      <c r="AA9" s="1">
        <v>10</v>
      </c>
      <c r="AB9" s="1">
        <v>10</v>
      </c>
      <c r="AC9" s="1">
        <v>10</v>
      </c>
      <c r="AD9" s="1">
        <v>10</v>
      </c>
      <c r="AE9" s="1">
        <v>10</v>
      </c>
      <c r="AF9" s="1">
        <v>10</v>
      </c>
      <c r="AG9" s="1">
        <v>10</v>
      </c>
      <c r="AH9" s="1">
        <v>10</v>
      </c>
      <c r="AI9" s="1">
        <v>10</v>
      </c>
      <c r="AJ9" s="1">
        <v>10</v>
      </c>
      <c r="AK9" s="1">
        <v>10</v>
      </c>
      <c r="AL9" s="1">
        <v>10</v>
      </c>
      <c r="AM9" s="1">
        <v>10</v>
      </c>
      <c r="AN9" s="1">
        <v>10</v>
      </c>
      <c r="AO9" s="1">
        <v>10</v>
      </c>
      <c r="AP9" s="1">
        <v>10</v>
      </c>
      <c r="AQ9" s="1">
        <v>10</v>
      </c>
      <c r="AR9" s="1">
        <v>10</v>
      </c>
      <c r="AS9" s="1">
        <v>10</v>
      </c>
      <c r="AT9" s="1">
        <v>10</v>
      </c>
      <c r="AU9" s="1">
        <v>10</v>
      </c>
      <c r="AV9" s="1">
        <v>10</v>
      </c>
      <c r="AW9" s="1">
        <v>10</v>
      </c>
      <c r="AX9" s="1">
        <v>10</v>
      </c>
      <c r="AY9" s="1">
        <v>10</v>
      </c>
      <c r="AZ9" s="1">
        <v>10</v>
      </c>
      <c r="BA9" s="1">
        <v>10</v>
      </c>
      <c r="BB9" s="1">
        <v>10</v>
      </c>
      <c r="BC9" s="1">
        <v>10</v>
      </c>
      <c r="BD9" s="1">
        <v>10</v>
      </c>
      <c r="BE9" s="1">
        <v>10</v>
      </c>
      <c r="BF9" s="1">
        <v>10</v>
      </c>
      <c r="BG9" s="1">
        <v>10</v>
      </c>
      <c r="BH9" s="1">
        <v>10</v>
      </c>
      <c r="BI9" s="1">
        <v>10</v>
      </c>
      <c r="BJ9" s="1">
        <v>10</v>
      </c>
      <c r="BK9" s="1">
        <v>10</v>
      </c>
      <c r="BL9" s="1">
        <v>10</v>
      </c>
      <c r="BM9" s="1">
        <v>10</v>
      </c>
      <c r="BN9" s="1">
        <v>10</v>
      </c>
      <c r="BO9" s="1">
        <v>10</v>
      </c>
      <c r="BP9" s="1">
        <v>10</v>
      </c>
      <c r="BQ9" s="1">
        <v>10</v>
      </c>
      <c r="BR9" s="1">
        <v>10</v>
      </c>
      <c r="BS9" s="1">
        <v>10</v>
      </c>
      <c r="BT9" s="1">
        <v>10</v>
      </c>
      <c r="BU9" s="1">
        <v>10</v>
      </c>
      <c r="BV9" s="1">
        <v>10</v>
      </c>
      <c r="BW9" s="1">
        <v>10</v>
      </c>
      <c r="BX9" s="1">
        <v>10</v>
      </c>
      <c r="BY9" s="1">
        <v>10</v>
      </c>
      <c r="BZ9" s="1">
        <v>10</v>
      </c>
      <c r="CA9" s="1">
        <v>10</v>
      </c>
      <c r="CB9" s="1">
        <v>10</v>
      </c>
      <c r="CC9" s="1">
        <v>10</v>
      </c>
      <c r="CD9" s="1">
        <v>10</v>
      </c>
      <c r="CE9" s="1">
        <v>10</v>
      </c>
      <c r="CF9" s="1">
        <v>10</v>
      </c>
      <c r="CG9" s="1">
        <v>10</v>
      </c>
      <c r="CH9" s="1">
        <v>10</v>
      </c>
      <c r="CI9" s="1">
        <v>10</v>
      </c>
      <c r="CJ9" s="1">
        <v>10</v>
      </c>
      <c r="CK9" s="1">
        <v>10</v>
      </c>
      <c r="CL9" s="1">
        <v>10</v>
      </c>
      <c r="CM9" s="1">
        <v>10</v>
      </c>
      <c r="CN9" s="1">
        <v>10</v>
      </c>
      <c r="CO9" s="1">
        <v>10</v>
      </c>
      <c r="CP9" s="1">
        <v>10</v>
      </c>
      <c r="CQ9" s="1">
        <v>10</v>
      </c>
      <c r="CR9" s="1">
        <v>10</v>
      </c>
      <c r="CS9" s="1">
        <v>10</v>
      </c>
      <c r="CT9" s="1">
        <v>10</v>
      </c>
      <c r="CU9" s="1">
        <v>10</v>
      </c>
      <c r="CV9" s="1">
        <v>10</v>
      </c>
      <c r="CW9" s="1">
        <v>10</v>
      </c>
      <c r="CX9" s="1">
        <v>10</v>
      </c>
      <c r="CY9" s="1">
        <v>10</v>
      </c>
      <c r="CZ9" s="1">
        <v>10</v>
      </c>
      <c r="DA9" s="1">
        <v>10</v>
      </c>
      <c r="DB9" s="1">
        <v>10</v>
      </c>
      <c r="DC9" s="1">
        <v>10</v>
      </c>
      <c r="DD9" s="1">
        <v>10</v>
      </c>
      <c r="DE9" s="1">
        <v>10</v>
      </c>
      <c r="DF9" s="1">
        <v>10</v>
      </c>
      <c r="DG9" s="1">
        <v>10</v>
      </c>
      <c r="DH9" s="1">
        <v>10</v>
      </c>
      <c r="DI9" s="1">
        <v>10</v>
      </c>
      <c r="DJ9" s="1">
        <v>10</v>
      </c>
      <c r="DK9" s="1">
        <v>10</v>
      </c>
      <c r="DL9" s="1">
        <v>10</v>
      </c>
      <c r="DM9" s="1">
        <v>10</v>
      </c>
      <c r="DN9" s="1">
        <v>10</v>
      </c>
      <c r="DO9" s="1">
        <v>10</v>
      </c>
      <c r="DP9" s="1">
        <v>10</v>
      </c>
      <c r="DQ9" s="1">
        <v>10</v>
      </c>
      <c r="DR9" s="1">
        <v>10</v>
      </c>
      <c r="DS9" s="1">
        <v>10</v>
      </c>
      <c r="DT9" s="1">
        <v>10</v>
      </c>
      <c r="DU9" s="1">
        <v>10</v>
      </c>
      <c r="DV9" s="1">
        <v>10</v>
      </c>
      <c r="DW9" s="1">
        <v>10</v>
      </c>
      <c r="DX9" s="1">
        <v>10</v>
      </c>
      <c r="DY9" s="1">
        <v>10</v>
      </c>
      <c r="DZ9" s="1">
        <v>10</v>
      </c>
      <c r="EA9" s="1">
        <v>10</v>
      </c>
      <c r="EB9" s="1">
        <v>10</v>
      </c>
      <c r="EC9" s="1">
        <v>10</v>
      </c>
      <c r="ED9" s="1">
        <v>10</v>
      </c>
      <c r="EE9" s="1">
        <v>10</v>
      </c>
      <c r="EF9" s="1">
        <v>10</v>
      </c>
      <c r="EG9" s="1">
        <v>10</v>
      </c>
      <c r="EH9" s="1">
        <v>10</v>
      </c>
      <c r="EI9" s="1">
        <v>10</v>
      </c>
      <c r="EJ9" s="1">
        <v>10</v>
      </c>
      <c r="EK9" s="1">
        <v>10</v>
      </c>
      <c r="EL9" s="1">
        <v>10</v>
      </c>
      <c r="EM9" s="1">
        <v>10</v>
      </c>
      <c r="EN9" s="1">
        <v>10</v>
      </c>
      <c r="EO9" s="1">
        <v>10</v>
      </c>
      <c r="EP9" s="1">
        <v>10</v>
      </c>
      <c r="EQ9" s="1">
        <v>10</v>
      </c>
      <c r="ER9" s="1">
        <v>10</v>
      </c>
      <c r="ES9" s="1">
        <v>10</v>
      </c>
      <c r="ET9" s="1">
        <v>10</v>
      </c>
      <c r="EU9" s="1">
        <v>10</v>
      </c>
      <c r="EV9" s="1">
        <v>10</v>
      </c>
      <c r="EW9" s="1">
        <v>10</v>
      </c>
      <c r="EX9" s="1">
        <v>10</v>
      </c>
      <c r="EY9" s="1">
        <v>10</v>
      </c>
      <c r="EZ9" s="1">
        <v>10</v>
      </c>
      <c r="FA9" s="1">
        <v>10</v>
      </c>
      <c r="FB9" s="1">
        <v>10</v>
      </c>
      <c r="FC9" s="1">
        <v>10</v>
      </c>
      <c r="FD9" s="1">
        <v>10</v>
      </c>
      <c r="FE9" s="1">
        <v>10</v>
      </c>
      <c r="FF9" s="1">
        <v>10</v>
      </c>
      <c r="FG9" s="1">
        <v>10</v>
      </c>
      <c r="FH9" s="1">
        <v>10</v>
      </c>
      <c r="FI9" s="1">
        <v>10</v>
      </c>
      <c r="FJ9" s="1">
        <v>10</v>
      </c>
      <c r="FK9" s="1">
        <v>10</v>
      </c>
      <c r="FL9" s="1">
        <v>10</v>
      </c>
      <c r="FM9" s="1">
        <v>10</v>
      </c>
      <c r="FN9" s="1">
        <v>10</v>
      </c>
      <c r="FO9" s="1">
        <v>10</v>
      </c>
      <c r="FP9" s="1">
        <v>10</v>
      </c>
      <c r="FQ9" s="1">
        <v>10</v>
      </c>
      <c r="FR9" s="1">
        <v>10</v>
      </c>
      <c r="FS9" s="1">
        <v>10</v>
      </c>
      <c r="FT9" s="1">
        <v>10</v>
      </c>
      <c r="FU9" s="1">
        <v>10</v>
      </c>
      <c r="FV9" s="1">
        <v>10</v>
      </c>
      <c r="FW9" s="1">
        <v>10</v>
      </c>
      <c r="FX9" s="1">
        <v>10</v>
      </c>
      <c r="FY9" s="1">
        <v>10</v>
      </c>
      <c r="FZ9" s="1">
        <v>10</v>
      </c>
      <c r="GA9" s="1">
        <v>10</v>
      </c>
      <c r="GB9" s="1">
        <v>10</v>
      </c>
      <c r="GC9" s="1">
        <v>10</v>
      </c>
      <c r="GD9" s="1">
        <v>10</v>
      </c>
      <c r="GE9" s="1">
        <v>10</v>
      </c>
      <c r="GF9" s="1">
        <v>10</v>
      </c>
      <c r="GG9" s="1">
        <v>10</v>
      </c>
      <c r="GH9" s="1">
        <v>10</v>
      </c>
      <c r="GI9" s="1">
        <v>10</v>
      </c>
      <c r="GJ9" s="1">
        <v>10</v>
      </c>
      <c r="GK9" s="1">
        <v>10</v>
      </c>
      <c r="GL9" s="1">
        <v>10</v>
      </c>
      <c r="GM9" s="1">
        <v>10</v>
      </c>
      <c r="GN9" s="1">
        <v>10</v>
      </c>
      <c r="GO9" s="1">
        <v>10</v>
      </c>
      <c r="GP9" s="1">
        <v>10</v>
      </c>
      <c r="GQ9" s="1">
        <v>10</v>
      </c>
      <c r="GR9" s="1">
        <v>10</v>
      </c>
      <c r="GS9" s="1">
        <v>10</v>
      </c>
      <c r="GT9" s="1">
        <v>10</v>
      </c>
      <c r="GU9" s="1">
        <v>10</v>
      </c>
      <c r="GV9" s="1">
        <v>10</v>
      </c>
      <c r="GW9" s="1">
        <v>10</v>
      </c>
      <c r="GX9" s="1">
        <v>10</v>
      </c>
      <c r="GY9" s="1">
        <v>10</v>
      </c>
      <c r="GZ9" s="1">
        <v>10</v>
      </c>
      <c r="HA9" s="1">
        <v>10</v>
      </c>
      <c r="HB9" s="1">
        <v>10</v>
      </c>
      <c r="HC9" s="1">
        <v>10</v>
      </c>
      <c r="HD9" s="1">
        <v>10</v>
      </c>
      <c r="HE9" s="1">
        <v>10</v>
      </c>
      <c r="HF9" s="1">
        <v>10</v>
      </c>
      <c r="HG9" s="1">
        <v>10</v>
      </c>
      <c r="HH9" s="1">
        <v>10</v>
      </c>
      <c r="HI9" s="1">
        <v>10</v>
      </c>
      <c r="HJ9" s="1">
        <v>10</v>
      </c>
      <c r="HK9" s="1">
        <v>10</v>
      </c>
      <c r="HL9" s="1">
        <v>10</v>
      </c>
      <c r="HM9" s="1">
        <v>10</v>
      </c>
      <c r="HN9" s="1">
        <v>10</v>
      </c>
      <c r="HO9" s="1">
        <v>10</v>
      </c>
      <c r="HP9" s="1">
        <v>10</v>
      </c>
      <c r="HQ9" s="1">
        <v>10</v>
      </c>
      <c r="HR9" s="1">
        <v>10</v>
      </c>
      <c r="HS9" s="1">
        <v>10</v>
      </c>
      <c r="HT9" s="1">
        <v>10</v>
      </c>
      <c r="HU9" s="1">
        <v>10</v>
      </c>
      <c r="HV9" s="1">
        <v>10</v>
      </c>
      <c r="HW9" s="1">
        <v>10</v>
      </c>
      <c r="HX9" s="1">
        <v>10</v>
      </c>
      <c r="HY9" s="1">
        <v>10</v>
      </c>
      <c r="HZ9" s="1">
        <v>10</v>
      </c>
      <c r="IA9" s="1">
        <v>10</v>
      </c>
      <c r="IB9" s="1">
        <v>10</v>
      </c>
      <c r="IC9" s="1">
        <v>10</v>
      </c>
      <c r="ID9" s="1">
        <v>10</v>
      </c>
      <c r="IE9" s="1">
        <v>10</v>
      </c>
      <c r="IF9" s="1">
        <v>10</v>
      </c>
      <c r="IG9" s="1">
        <v>10</v>
      </c>
      <c r="IH9" s="1">
        <v>10</v>
      </c>
      <c r="II9" s="1">
        <v>10</v>
      </c>
      <c r="IJ9" s="1">
        <v>10</v>
      </c>
      <c r="IK9" s="1">
        <v>10</v>
      </c>
      <c r="IL9" s="1">
        <v>10</v>
      </c>
      <c r="IM9" s="1">
        <v>10</v>
      </c>
      <c r="IN9" s="1">
        <v>10</v>
      </c>
      <c r="IO9" s="1">
        <v>10</v>
      </c>
      <c r="IP9" s="1">
        <v>10</v>
      </c>
      <c r="IQ9" s="1">
        <v>10</v>
      </c>
    </row>
    <row r="10" spans="1:251">
      <c r="A10" s="4" t="s">
        <v>237</v>
      </c>
      <c r="B10" s="8" t="s">
        <v>241</v>
      </c>
      <c r="C10" s="8" t="s">
        <v>242</v>
      </c>
      <c r="D10" s="8" t="s">
        <v>243</v>
      </c>
      <c r="E10" s="8" t="s">
        <v>244</v>
      </c>
      <c r="F10" s="8" t="s">
        <v>245</v>
      </c>
      <c r="G10" s="8" t="s">
        <v>246</v>
      </c>
      <c r="H10" s="8" t="s">
        <v>247</v>
      </c>
      <c r="I10" s="8" t="s">
        <v>248</v>
      </c>
      <c r="J10" s="8" t="s">
        <v>249</v>
      </c>
      <c r="K10" s="8" t="s">
        <v>250</v>
      </c>
      <c r="L10" s="8" t="s">
        <v>251</v>
      </c>
      <c r="M10" s="8" t="s">
        <v>252</v>
      </c>
      <c r="N10" s="8" t="s">
        <v>253</v>
      </c>
      <c r="O10" s="8" t="s">
        <v>254</v>
      </c>
      <c r="P10" s="8" t="s">
        <v>255</v>
      </c>
      <c r="Q10" s="8" t="s">
        <v>256</v>
      </c>
      <c r="R10" s="8" t="s">
        <v>257</v>
      </c>
      <c r="S10" s="8" t="s">
        <v>258</v>
      </c>
      <c r="T10" s="8" t="s">
        <v>259</v>
      </c>
      <c r="U10" s="8" t="s">
        <v>260</v>
      </c>
      <c r="V10" s="8" t="s">
        <v>261</v>
      </c>
      <c r="W10" s="8" t="s">
        <v>262</v>
      </c>
      <c r="X10" s="8" t="s">
        <v>263</v>
      </c>
      <c r="Y10" s="8" t="s">
        <v>264</v>
      </c>
      <c r="Z10" s="8" t="s">
        <v>265</v>
      </c>
      <c r="AA10" s="8" t="s">
        <v>266</v>
      </c>
      <c r="AB10" s="8" t="s">
        <v>267</v>
      </c>
      <c r="AC10" s="8" t="s">
        <v>268</v>
      </c>
      <c r="AD10" s="8" t="s">
        <v>269</v>
      </c>
      <c r="AE10" s="8" t="s">
        <v>270</v>
      </c>
      <c r="AF10" s="8" t="s">
        <v>271</v>
      </c>
      <c r="AG10" s="8" t="s">
        <v>272</v>
      </c>
      <c r="AH10" s="8" t="s">
        <v>273</v>
      </c>
      <c r="AI10" s="8" t="s">
        <v>274</v>
      </c>
      <c r="AJ10" s="8" t="s">
        <v>275</v>
      </c>
      <c r="AK10" s="8" t="s">
        <v>276</v>
      </c>
      <c r="AL10" s="8" t="s">
        <v>277</v>
      </c>
      <c r="AM10" s="8" t="s">
        <v>278</v>
      </c>
      <c r="AN10" s="8" t="s">
        <v>279</v>
      </c>
      <c r="AO10" s="8" t="s">
        <v>280</v>
      </c>
      <c r="AP10" s="8" t="s">
        <v>281</v>
      </c>
      <c r="AQ10" s="8" t="s">
        <v>282</v>
      </c>
      <c r="AR10" s="8" t="s">
        <v>283</v>
      </c>
      <c r="AS10" s="8" t="s">
        <v>284</v>
      </c>
      <c r="AT10" s="8" t="s">
        <v>285</v>
      </c>
      <c r="AU10" s="8" t="s">
        <v>286</v>
      </c>
      <c r="AV10" s="8" t="s">
        <v>287</v>
      </c>
      <c r="AW10" s="8" t="s">
        <v>288</v>
      </c>
      <c r="AX10" s="8" t="s">
        <v>289</v>
      </c>
      <c r="AY10" s="8" t="s">
        <v>290</v>
      </c>
      <c r="AZ10" s="8" t="s">
        <v>291</v>
      </c>
      <c r="BA10" s="8" t="s">
        <v>292</v>
      </c>
      <c r="BB10" s="8" t="s">
        <v>293</v>
      </c>
      <c r="BC10" s="8" t="s">
        <v>294</v>
      </c>
      <c r="BD10" s="8" t="s">
        <v>295</v>
      </c>
      <c r="BE10" s="8" t="s">
        <v>296</v>
      </c>
      <c r="BF10" s="8" t="s">
        <v>297</v>
      </c>
      <c r="BG10" s="8" t="s">
        <v>298</v>
      </c>
      <c r="BH10" s="8" t="s">
        <v>299</v>
      </c>
      <c r="BI10" s="8" t="s">
        <v>300</v>
      </c>
      <c r="BJ10" s="8" t="s">
        <v>301</v>
      </c>
      <c r="BK10" s="8" t="s">
        <v>302</v>
      </c>
      <c r="BL10" s="8" t="s">
        <v>303</v>
      </c>
      <c r="BM10" s="8" t="s">
        <v>304</v>
      </c>
      <c r="BN10" s="8" t="s">
        <v>305</v>
      </c>
      <c r="BO10" s="8" t="s">
        <v>306</v>
      </c>
      <c r="BP10" s="8" t="s">
        <v>307</v>
      </c>
      <c r="BQ10" s="8" t="s">
        <v>308</v>
      </c>
      <c r="BR10" s="8" t="s">
        <v>309</v>
      </c>
      <c r="BS10" s="8" t="s">
        <v>310</v>
      </c>
      <c r="BT10" s="8" t="s">
        <v>311</v>
      </c>
      <c r="BU10" s="8" t="s">
        <v>312</v>
      </c>
      <c r="BV10" s="8" t="s">
        <v>313</v>
      </c>
      <c r="BW10" s="8" t="s">
        <v>314</v>
      </c>
      <c r="BX10" s="8" t="s">
        <v>315</v>
      </c>
      <c r="BY10" s="8" t="s">
        <v>316</v>
      </c>
      <c r="BZ10" s="8" t="s">
        <v>317</v>
      </c>
      <c r="CA10" s="8" t="s">
        <v>318</v>
      </c>
      <c r="CB10" s="8" t="s">
        <v>319</v>
      </c>
      <c r="CC10" s="8" t="s">
        <v>320</v>
      </c>
      <c r="CD10" s="8" t="s">
        <v>321</v>
      </c>
      <c r="CE10" s="8" t="s">
        <v>322</v>
      </c>
      <c r="CF10" s="8" t="s">
        <v>323</v>
      </c>
      <c r="CG10" s="8" t="s">
        <v>324</v>
      </c>
      <c r="CH10" s="8" t="s">
        <v>325</v>
      </c>
      <c r="CI10" s="8" t="s">
        <v>326</v>
      </c>
      <c r="CJ10" s="8" t="s">
        <v>327</v>
      </c>
      <c r="CK10" s="8" t="s">
        <v>328</v>
      </c>
      <c r="CL10" s="8" t="s">
        <v>329</v>
      </c>
      <c r="CM10" s="8" t="s">
        <v>330</v>
      </c>
      <c r="CN10" s="8" t="s">
        <v>331</v>
      </c>
      <c r="CO10" s="8" t="s">
        <v>332</v>
      </c>
      <c r="CP10" s="8" t="s">
        <v>333</v>
      </c>
      <c r="CQ10" s="8" t="s">
        <v>334</v>
      </c>
      <c r="CR10" s="8" t="s">
        <v>335</v>
      </c>
      <c r="CS10" s="8" t="s">
        <v>336</v>
      </c>
      <c r="CT10" s="8" t="s">
        <v>337</v>
      </c>
      <c r="CU10" s="8" t="s">
        <v>338</v>
      </c>
      <c r="CV10" s="8" t="s">
        <v>339</v>
      </c>
      <c r="CW10" s="8" t="s">
        <v>340</v>
      </c>
      <c r="CX10" s="8" t="s">
        <v>341</v>
      </c>
      <c r="CY10" s="8" t="s">
        <v>342</v>
      </c>
      <c r="CZ10" s="8" t="s">
        <v>343</v>
      </c>
      <c r="DA10" s="8" t="s">
        <v>344</v>
      </c>
      <c r="DB10" s="8" t="s">
        <v>345</v>
      </c>
      <c r="DC10" s="8" t="s">
        <v>346</v>
      </c>
      <c r="DD10" s="8" t="s">
        <v>347</v>
      </c>
      <c r="DE10" s="8" t="s">
        <v>348</v>
      </c>
      <c r="DF10" s="8" t="s">
        <v>349</v>
      </c>
      <c r="DG10" s="8" t="s">
        <v>350</v>
      </c>
      <c r="DH10" s="8" t="s">
        <v>351</v>
      </c>
      <c r="DI10" s="8" t="s">
        <v>352</v>
      </c>
      <c r="DJ10" s="8" t="s">
        <v>353</v>
      </c>
      <c r="DK10" s="8" t="s">
        <v>354</v>
      </c>
      <c r="DL10" s="8" t="s">
        <v>355</v>
      </c>
      <c r="DM10" s="8" t="s">
        <v>356</v>
      </c>
      <c r="DN10" s="8" t="s">
        <v>357</v>
      </c>
      <c r="DO10" s="8" t="s">
        <v>358</v>
      </c>
      <c r="DP10" s="8" t="s">
        <v>359</v>
      </c>
      <c r="DQ10" s="8" t="s">
        <v>360</v>
      </c>
      <c r="DR10" s="8" t="s">
        <v>361</v>
      </c>
      <c r="DS10" s="8" t="s">
        <v>362</v>
      </c>
      <c r="DT10" s="8" t="s">
        <v>363</v>
      </c>
      <c r="DU10" s="8" t="s">
        <v>364</v>
      </c>
      <c r="DV10" s="8" t="s">
        <v>365</v>
      </c>
      <c r="DW10" s="8" t="s">
        <v>366</v>
      </c>
      <c r="DX10" s="8" t="s">
        <v>367</v>
      </c>
      <c r="DY10" s="8" t="s">
        <v>368</v>
      </c>
      <c r="DZ10" s="8" t="s">
        <v>369</v>
      </c>
      <c r="EA10" s="8" t="s">
        <v>370</v>
      </c>
      <c r="EB10" s="8" t="s">
        <v>371</v>
      </c>
      <c r="EC10" s="8" t="s">
        <v>372</v>
      </c>
      <c r="ED10" s="8" t="s">
        <v>373</v>
      </c>
      <c r="EE10" s="8" t="s">
        <v>374</v>
      </c>
      <c r="EF10" s="8" t="s">
        <v>375</v>
      </c>
      <c r="EG10" s="8" t="s">
        <v>376</v>
      </c>
      <c r="EH10" s="8" t="s">
        <v>377</v>
      </c>
      <c r="EI10" s="8" t="s">
        <v>378</v>
      </c>
      <c r="EJ10" s="8" t="s">
        <v>379</v>
      </c>
      <c r="EK10" s="8" t="s">
        <v>380</v>
      </c>
      <c r="EL10" s="8" t="s">
        <v>381</v>
      </c>
      <c r="EM10" s="8" t="s">
        <v>382</v>
      </c>
      <c r="EN10" s="8" t="s">
        <v>383</v>
      </c>
      <c r="EO10" s="8" t="s">
        <v>384</v>
      </c>
      <c r="EP10" s="8" t="s">
        <v>385</v>
      </c>
      <c r="EQ10" s="8" t="s">
        <v>386</v>
      </c>
      <c r="ER10" s="8" t="s">
        <v>387</v>
      </c>
      <c r="ES10" s="8" t="s">
        <v>388</v>
      </c>
      <c r="ET10" s="8" t="s">
        <v>389</v>
      </c>
      <c r="EU10" s="8" t="s">
        <v>390</v>
      </c>
      <c r="EV10" s="8" t="s">
        <v>391</v>
      </c>
      <c r="EW10" s="8" t="s">
        <v>392</v>
      </c>
      <c r="EX10" s="8" t="s">
        <v>393</v>
      </c>
      <c r="EY10" s="8" t="s">
        <v>394</v>
      </c>
      <c r="EZ10" s="8" t="s">
        <v>395</v>
      </c>
      <c r="FA10" s="8" t="s">
        <v>396</v>
      </c>
      <c r="FB10" s="8" t="s">
        <v>397</v>
      </c>
      <c r="FC10" s="8" t="s">
        <v>398</v>
      </c>
      <c r="FD10" s="8" t="s">
        <v>399</v>
      </c>
      <c r="FE10" s="8" t="s">
        <v>400</v>
      </c>
      <c r="FF10" s="8" t="s">
        <v>401</v>
      </c>
      <c r="FG10" s="8" t="s">
        <v>402</v>
      </c>
      <c r="FH10" s="8" t="s">
        <v>403</v>
      </c>
      <c r="FI10" s="8" t="s">
        <v>404</v>
      </c>
      <c r="FJ10" s="8" t="s">
        <v>405</v>
      </c>
      <c r="FK10" s="8" t="s">
        <v>406</v>
      </c>
      <c r="FL10" s="8" t="s">
        <v>407</v>
      </c>
      <c r="FM10" s="8" t="s">
        <v>408</v>
      </c>
      <c r="FN10" s="8" t="s">
        <v>409</v>
      </c>
      <c r="FO10" s="8" t="s">
        <v>410</v>
      </c>
      <c r="FP10" s="8" t="s">
        <v>411</v>
      </c>
      <c r="FQ10" s="8" t="s">
        <v>412</v>
      </c>
      <c r="FR10" s="8" t="s">
        <v>413</v>
      </c>
      <c r="FS10" s="8" t="s">
        <v>414</v>
      </c>
      <c r="FT10" s="8" t="s">
        <v>415</v>
      </c>
      <c r="FU10" s="8" t="s">
        <v>416</v>
      </c>
      <c r="FV10" s="8" t="s">
        <v>417</v>
      </c>
      <c r="FW10" s="8" t="s">
        <v>418</v>
      </c>
      <c r="FX10" s="8" t="s">
        <v>419</v>
      </c>
      <c r="FY10" s="8" t="s">
        <v>420</v>
      </c>
      <c r="FZ10" s="8" t="s">
        <v>421</v>
      </c>
      <c r="GA10" s="8" t="s">
        <v>422</v>
      </c>
      <c r="GB10" s="8" t="s">
        <v>423</v>
      </c>
      <c r="GC10" s="8" t="s">
        <v>424</v>
      </c>
      <c r="GD10" s="8" t="s">
        <v>425</v>
      </c>
      <c r="GE10" s="8" t="s">
        <v>426</v>
      </c>
      <c r="GF10" s="8" t="s">
        <v>427</v>
      </c>
      <c r="GG10" s="8" t="s">
        <v>428</v>
      </c>
      <c r="GH10" s="8" t="s">
        <v>429</v>
      </c>
      <c r="GI10" s="8" t="s">
        <v>430</v>
      </c>
      <c r="GJ10" s="8" t="s">
        <v>431</v>
      </c>
      <c r="GK10" s="8" t="s">
        <v>432</v>
      </c>
      <c r="GL10" s="8" t="s">
        <v>433</v>
      </c>
      <c r="GM10" s="8" t="s">
        <v>434</v>
      </c>
      <c r="GN10" s="8" t="s">
        <v>435</v>
      </c>
      <c r="GO10" s="8" t="s">
        <v>436</v>
      </c>
      <c r="GP10" s="8" t="s">
        <v>437</v>
      </c>
      <c r="GQ10" s="8" t="s">
        <v>438</v>
      </c>
      <c r="GR10" s="8" t="s">
        <v>439</v>
      </c>
      <c r="GS10" s="8" t="s">
        <v>440</v>
      </c>
      <c r="GT10" s="8" t="s">
        <v>441</v>
      </c>
      <c r="GU10" s="8" t="s">
        <v>442</v>
      </c>
      <c r="GV10" s="8" t="s">
        <v>443</v>
      </c>
      <c r="GW10" s="8" t="s">
        <v>444</v>
      </c>
      <c r="GX10" s="8" t="s">
        <v>445</v>
      </c>
      <c r="GY10" s="8" t="s">
        <v>446</v>
      </c>
      <c r="GZ10" s="8" t="s">
        <v>447</v>
      </c>
      <c r="HA10" s="8" t="s">
        <v>448</v>
      </c>
      <c r="HB10" s="8" t="s">
        <v>449</v>
      </c>
      <c r="HC10" s="8" t="s">
        <v>450</v>
      </c>
      <c r="HD10" s="8" t="s">
        <v>451</v>
      </c>
      <c r="HE10" s="8" t="s">
        <v>452</v>
      </c>
      <c r="HF10" s="8" t="s">
        <v>453</v>
      </c>
      <c r="HG10" s="8" t="s">
        <v>454</v>
      </c>
      <c r="HH10" s="8" t="s">
        <v>455</v>
      </c>
      <c r="HI10" s="8" t="s">
        <v>456</v>
      </c>
      <c r="HJ10" s="8" t="s">
        <v>457</v>
      </c>
      <c r="HK10" s="8" t="s">
        <v>458</v>
      </c>
      <c r="HL10" s="8" t="s">
        <v>459</v>
      </c>
      <c r="HM10" s="8" t="s">
        <v>460</v>
      </c>
      <c r="HN10" s="8" t="s">
        <v>461</v>
      </c>
      <c r="HO10" s="8" t="s">
        <v>462</v>
      </c>
      <c r="HP10" s="8" t="s">
        <v>463</v>
      </c>
      <c r="HQ10" s="8" t="s">
        <v>464</v>
      </c>
      <c r="HR10" s="8" t="s">
        <v>465</v>
      </c>
      <c r="HS10" s="8" t="s">
        <v>466</v>
      </c>
      <c r="HT10" s="8" t="s">
        <v>467</v>
      </c>
      <c r="HU10" s="8" t="s">
        <v>468</v>
      </c>
      <c r="HV10" s="8" t="s">
        <v>469</v>
      </c>
      <c r="HW10" s="8" t="s">
        <v>470</v>
      </c>
      <c r="HX10" s="8" t="s">
        <v>471</v>
      </c>
      <c r="HY10" s="8" t="s">
        <v>472</v>
      </c>
      <c r="HZ10" s="8" t="s">
        <v>473</v>
      </c>
      <c r="IA10" s="8" t="s">
        <v>474</v>
      </c>
      <c r="IB10" s="8" t="s">
        <v>475</v>
      </c>
      <c r="IC10" s="8" t="s">
        <v>476</v>
      </c>
      <c r="ID10" s="8" t="s">
        <v>477</v>
      </c>
      <c r="IE10" s="8" t="s">
        <v>478</v>
      </c>
      <c r="IF10" s="8" t="s">
        <v>479</v>
      </c>
      <c r="IG10" s="8" t="s">
        <v>480</v>
      </c>
      <c r="IH10" s="8" t="s">
        <v>481</v>
      </c>
      <c r="II10" s="8" t="s">
        <v>482</v>
      </c>
      <c r="IJ10" s="8" t="s">
        <v>483</v>
      </c>
      <c r="IK10" s="8" t="s">
        <v>484</v>
      </c>
      <c r="IL10" s="8" t="s">
        <v>485</v>
      </c>
      <c r="IM10" s="8" t="s">
        <v>486</v>
      </c>
      <c r="IN10" s="8" t="s">
        <v>487</v>
      </c>
      <c r="IO10" s="8" t="s">
        <v>488</v>
      </c>
      <c r="IP10" s="8" t="s">
        <v>489</v>
      </c>
      <c r="IQ10" s="8" t="s">
        <v>490</v>
      </c>
    </row>
    <row r="11" spans="1:251">
      <c r="A11" s="10">
        <v>42036</v>
      </c>
      <c r="B11" s="9">
        <v>11647.761</v>
      </c>
      <c r="C11" s="9">
        <v>6288.2839999999997</v>
      </c>
      <c r="D11" s="9">
        <v>5359.4769999999999</v>
      </c>
      <c r="E11" s="9">
        <v>2141.8510000000001</v>
      </c>
      <c r="F11" s="9">
        <v>1137.3320000000001</v>
      </c>
      <c r="G11" s="9">
        <v>1004.519</v>
      </c>
      <c r="H11" s="9">
        <v>923.74800000000005</v>
      </c>
      <c r="I11" s="9">
        <v>528.13</v>
      </c>
      <c r="J11" s="9">
        <v>395.61799999999999</v>
      </c>
      <c r="K11" s="9">
        <v>400.61500000000001</v>
      </c>
      <c r="L11" s="9">
        <v>246.20699999999999</v>
      </c>
      <c r="M11" s="9">
        <v>154.40799999999999</v>
      </c>
      <c r="N11" s="9">
        <v>522.60500000000002</v>
      </c>
      <c r="O11" s="9">
        <v>281.39499999999998</v>
      </c>
      <c r="P11" s="9">
        <v>241.21</v>
      </c>
      <c r="Q11" s="9">
        <v>495.02300000000002</v>
      </c>
      <c r="R11" s="9">
        <v>300.12599999999998</v>
      </c>
      <c r="S11" s="9">
        <v>194.89699999999999</v>
      </c>
      <c r="T11" s="9">
        <v>428.726</v>
      </c>
      <c r="U11" s="9">
        <v>228.005</v>
      </c>
      <c r="V11" s="9">
        <v>200.721</v>
      </c>
      <c r="W11" s="9">
        <v>252.34200000000001</v>
      </c>
      <c r="X11" s="9">
        <v>162.64599999999999</v>
      </c>
      <c r="Y11" s="9">
        <v>89.695999999999998</v>
      </c>
      <c r="Z11" s="9">
        <v>347.52800000000002</v>
      </c>
      <c r="AA11" s="9">
        <v>185.28100000000001</v>
      </c>
      <c r="AB11" s="9">
        <v>162.24700000000001</v>
      </c>
      <c r="AC11" s="9">
        <v>139.25899999999999</v>
      </c>
      <c r="AD11" s="9">
        <v>99.472999999999999</v>
      </c>
      <c r="AE11" s="9">
        <v>39.786000000000001</v>
      </c>
      <c r="AF11" s="9">
        <v>133.84200000000001</v>
      </c>
      <c r="AG11" s="9">
        <v>61.094999999999999</v>
      </c>
      <c r="AH11" s="9">
        <v>72.747</v>
      </c>
      <c r="AI11" s="9">
        <v>74.427000000000007</v>
      </c>
      <c r="AJ11" s="9">
        <v>24.713000000000001</v>
      </c>
      <c r="AK11" s="9">
        <v>49.713999999999999</v>
      </c>
      <c r="AL11" s="9">
        <v>323.87799999999999</v>
      </c>
      <c r="AM11" s="9">
        <v>180.203</v>
      </c>
      <c r="AN11" s="9">
        <v>143.67500000000001</v>
      </c>
      <c r="AO11" s="9">
        <v>164.05099999999999</v>
      </c>
      <c r="AP11" s="9">
        <v>124.002</v>
      </c>
      <c r="AQ11" s="9">
        <v>40.048999999999999</v>
      </c>
      <c r="AR11" s="9">
        <v>95.584999999999994</v>
      </c>
      <c r="AS11" s="9">
        <v>42.164000000000001</v>
      </c>
      <c r="AT11" s="9">
        <v>53.420999999999999</v>
      </c>
      <c r="AU11" s="9">
        <v>64.242000000000004</v>
      </c>
      <c r="AV11" s="9">
        <v>14.037000000000001</v>
      </c>
      <c r="AW11" s="9">
        <v>50.204999999999998</v>
      </c>
      <c r="AX11" s="9">
        <v>592.94200000000001</v>
      </c>
      <c r="AY11" s="9">
        <v>339.97399999999999</v>
      </c>
      <c r="AZ11" s="9">
        <v>252.96700000000001</v>
      </c>
      <c r="BA11" s="9">
        <v>330.80700000000002</v>
      </c>
      <c r="BB11" s="9">
        <v>188.15600000000001</v>
      </c>
      <c r="BC11" s="9">
        <v>142.65100000000001</v>
      </c>
      <c r="BD11" s="9">
        <v>1218.1030000000001</v>
      </c>
      <c r="BE11" s="9">
        <v>609.202</v>
      </c>
      <c r="BF11" s="9">
        <v>608.90099999999995</v>
      </c>
      <c r="BG11" s="9">
        <v>9505.91</v>
      </c>
      <c r="BH11" s="9">
        <v>5150.9520000000002</v>
      </c>
      <c r="BI11" s="9">
        <v>4354.9579999999996</v>
      </c>
      <c r="BJ11" s="9">
        <v>7679.549</v>
      </c>
      <c r="BK11" s="9">
        <v>3959.5450000000001</v>
      </c>
      <c r="BL11" s="9">
        <v>3720.0039999999999</v>
      </c>
      <c r="BM11" s="9">
        <v>7291.0420000000004</v>
      </c>
      <c r="BN11" s="9">
        <v>3777.239</v>
      </c>
      <c r="BO11" s="9">
        <v>3513.8029999999999</v>
      </c>
      <c r="BP11" s="9">
        <v>188.06</v>
      </c>
      <c r="BQ11" s="9">
        <v>84.501000000000005</v>
      </c>
      <c r="BR11" s="9">
        <v>103.56</v>
      </c>
      <c r="BS11" s="9">
        <v>200.21799999999999</v>
      </c>
      <c r="BT11" s="9">
        <v>97.805999999999997</v>
      </c>
      <c r="BU11" s="9">
        <v>102.41200000000001</v>
      </c>
      <c r="BV11" s="9">
        <v>5913.1880000000001</v>
      </c>
      <c r="BW11" s="9">
        <v>3153.6289999999999</v>
      </c>
      <c r="BX11" s="9">
        <v>2759.5590000000002</v>
      </c>
      <c r="BY11" s="9">
        <v>440.61599999999999</v>
      </c>
      <c r="BZ11" s="9">
        <v>165.35</v>
      </c>
      <c r="CA11" s="9">
        <v>275.26600000000002</v>
      </c>
      <c r="CB11" s="9">
        <v>141.13300000000001</v>
      </c>
      <c r="CC11" s="9">
        <v>88.302999999999997</v>
      </c>
      <c r="CD11" s="9">
        <v>52.83</v>
      </c>
      <c r="CE11" s="9">
        <v>138.42500000000001</v>
      </c>
      <c r="CF11" s="9">
        <v>49.683999999999997</v>
      </c>
      <c r="CG11" s="9">
        <v>88.742000000000004</v>
      </c>
      <c r="CH11" s="9">
        <v>161.05699999999999</v>
      </c>
      <c r="CI11" s="9">
        <v>27.361999999999998</v>
      </c>
      <c r="CJ11" s="9">
        <v>133.69499999999999</v>
      </c>
      <c r="CK11" s="9">
        <v>400.11599999999999</v>
      </c>
      <c r="CL11" s="9">
        <v>147.40199999999999</v>
      </c>
      <c r="CM11" s="9">
        <v>252.714</v>
      </c>
      <c r="CN11" s="9">
        <v>128.43299999999999</v>
      </c>
      <c r="CO11" s="9">
        <v>85.438000000000002</v>
      </c>
      <c r="CP11" s="9">
        <v>42.994999999999997</v>
      </c>
      <c r="CQ11" s="9">
        <v>126.10899999999999</v>
      </c>
      <c r="CR11" s="9">
        <v>36.780999999999999</v>
      </c>
      <c r="CS11" s="9">
        <v>89.328000000000003</v>
      </c>
      <c r="CT11" s="9">
        <v>145.57400000000001</v>
      </c>
      <c r="CU11" s="9">
        <v>25.183</v>
      </c>
      <c r="CV11" s="9">
        <v>120.392</v>
      </c>
      <c r="CW11" s="9">
        <v>925.62900000000002</v>
      </c>
      <c r="CX11" s="9">
        <v>493.16500000000002</v>
      </c>
      <c r="CY11" s="9">
        <v>432.464</v>
      </c>
      <c r="CZ11" s="9">
        <v>820.62</v>
      </c>
      <c r="DA11" s="9">
        <v>422.678</v>
      </c>
      <c r="DB11" s="9">
        <v>397.94200000000001</v>
      </c>
      <c r="DC11" s="9">
        <v>6858.9290000000001</v>
      </c>
      <c r="DD11" s="9">
        <v>3536.8670000000002</v>
      </c>
      <c r="DE11" s="9">
        <v>3322.0619999999999</v>
      </c>
      <c r="DF11" s="9">
        <v>810.05100000000004</v>
      </c>
      <c r="DG11" s="9">
        <v>380.32900000000001</v>
      </c>
      <c r="DH11" s="9">
        <v>429.72199999999998</v>
      </c>
      <c r="DI11" s="9">
        <v>6869.4979999999996</v>
      </c>
      <c r="DJ11" s="9">
        <v>3579.2159999999999</v>
      </c>
      <c r="DK11" s="9">
        <v>3290.2820000000002</v>
      </c>
      <c r="DL11" s="9">
        <v>1237.192</v>
      </c>
      <c r="DM11" s="9">
        <v>607.41</v>
      </c>
      <c r="DN11" s="9">
        <v>629.78200000000004</v>
      </c>
      <c r="DO11" s="9">
        <v>393.47899999999998</v>
      </c>
      <c r="DP11" s="9">
        <v>195.59700000000001</v>
      </c>
      <c r="DQ11" s="9">
        <v>197.881</v>
      </c>
      <c r="DR11" s="9">
        <v>427.14100000000002</v>
      </c>
      <c r="DS11" s="9">
        <v>227.08099999999999</v>
      </c>
      <c r="DT11" s="9">
        <v>200.06</v>
      </c>
      <c r="DU11" s="9">
        <v>416.572</v>
      </c>
      <c r="DV11" s="9">
        <v>184.732</v>
      </c>
      <c r="DW11" s="9">
        <v>231.84100000000001</v>
      </c>
      <c r="DX11" s="9">
        <v>6442.357</v>
      </c>
      <c r="DY11" s="9">
        <v>3352.136</v>
      </c>
      <c r="DZ11" s="9">
        <v>3090.221</v>
      </c>
      <c r="EA11" s="9">
        <v>1826.3610000000001</v>
      </c>
      <c r="EB11" s="9">
        <v>1191.4069999999999</v>
      </c>
      <c r="EC11" s="9">
        <v>634.95399999999995</v>
      </c>
      <c r="ED11" s="9">
        <v>1198.2860000000001</v>
      </c>
      <c r="EE11" s="9">
        <v>790.16499999999996</v>
      </c>
      <c r="EF11" s="9">
        <v>408.12099999999998</v>
      </c>
      <c r="EG11" s="9">
        <v>65.046000000000006</v>
      </c>
      <c r="EH11" s="9">
        <v>35.292999999999999</v>
      </c>
      <c r="EI11" s="9">
        <v>29.753</v>
      </c>
      <c r="EJ11" s="9">
        <v>25.768000000000001</v>
      </c>
      <c r="EK11" s="9">
        <v>20.709</v>
      </c>
      <c r="EL11" s="9">
        <v>5.0590000000000002</v>
      </c>
      <c r="EM11" s="9">
        <v>21.594999999999999</v>
      </c>
      <c r="EN11" s="9">
        <v>11.162000000000001</v>
      </c>
      <c r="EO11" s="9">
        <v>10.433</v>
      </c>
      <c r="EP11" s="9">
        <v>17.684000000000001</v>
      </c>
      <c r="EQ11" s="9">
        <v>3.4220000000000002</v>
      </c>
      <c r="ER11" s="9">
        <v>14.262</v>
      </c>
      <c r="ES11" s="9">
        <v>88.444999999999993</v>
      </c>
      <c r="ET11" s="9">
        <v>47.237000000000002</v>
      </c>
      <c r="EU11" s="9">
        <v>41.207999999999998</v>
      </c>
      <c r="EV11" s="9">
        <v>33.542000000000002</v>
      </c>
      <c r="EW11" s="9">
        <v>18.785</v>
      </c>
      <c r="EX11" s="9">
        <v>14.756</v>
      </c>
      <c r="EY11" s="9">
        <v>25.943000000000001</v>
      </c>
      <c r="EZ11" s="9">
        <v>16.021000000000001</v>
      </c>
      <c r="FA11" s="9">
        <v>9.9220000000000006</v>
      </c>
      <c r="FB11" s="9">
        <v>28.96</v>
      </c>
      <c r="FC11" s="9">
        <v>12.430999999999999</v>
      </c>
      <c r="FD11" s="9">
        <v>16.529</v>
      </c>
      <c r="FE11" s="9">
        <v>474.58499999999998</v>
      </c>
      <c r="FF11" s="9">
        <v>318.71199999999999</v>
      </c>
      <c r="FG11" s="9">
        <v>155.87299999999999</v>
      </c>
      <c r="FH11" s="9">
        <v>11227.370999999999</v>
      </c>
      <c r="FI11" s="9">
        <v>6020.7730000000001</v>
      </c>
      <c r="FJ11" s="9">
        <v>5206.5969999999998</v>
      </c>
      <c r="FK11" s="9">
        <v>2119.375</v>
      </c>
      <c r="FL11" s="9">
        <v>1123.8140000000001</v>
      </c>
      <c r="FM11" s="9">
        <v>995.56100000000004</v>
      </c>
      <c r="FN11" s="9">
        <v>916.755</v>
      </c>
      <c r="FO11" s="9">
        <v>525.59900000000005</v>
      </c>
      <c r="FP11" s="9">
        <v>391.15600000000001</v>
      </c>
      <c r="FQ11" s="9">
        <v>397.03800000000001</v>
      </c>
      <c r="FR11" s="9">
        <v>244.892</v>
      </c>
      <c r="FS11" s="9">
        <v>152.14599999999999</v>
      </c>
      <c r="FT11" s="9">
        <v>519.18700000000001</v>
      </c>
      <c r="FU11" s="9">
        <v>280.178</v>
      </c>
      <c r="FV11" s="9">
        <v>239.01</v>
      </c>
      <c r="FW11" s="9">
        <v>491.94799999999998</v>
      </c>
      <c r="FX11" s="9">
        <v>298.74400000000003</v>
      </c>
      <c r="FY11" s="9">
        <v>193.20400000000001</v>
      </c>
      <c r="FZ11" s="9">
        <v>424.80700000000002</v>
      </c>
      <c r="GA11" s="9">
        <v>226.85499999999999</v>
      </c>
      <c r="GB11" s="9">
        <v>197.952</v>
      </c>
      <c r="GC11" s="9">
        <v>251.85400000000001</v>
      </c>
      <c r="GD11" s="9">
        <v>162.15799999999999</v>
      </c>
      <c r="GE11" s="9">
        <v>89.695999999999998</v>
      </c>
      <c r="GF11" s="9">
        <v>345.51900000000001</v>
      </c>
      <c r="GG11" s="9">
        <v>184.30500000000001</v>
      </c>
      <c r="GH11" s="9">
        <v>161.214</v>
      </c>
      <c r="GI11" s="9">
        <v>138.71799999999999</v>
      </c>
      <c r="GJ11" s="9">
        <v>98.932000000000002</v>
      </c>
      <c r="GK11" s="9">
        <v>39.786000000000001</v>
      </c>
      <c r="GL11" s="9">
        <v>133.84200000000001</v>
      </c>
      <c r="GM11" s="9">
        <v>61.094999999999999</v>
      </c>
      <c r="GN11" s="9">
        <v>72.747</v>
      </c>
      <c r="GO11" s="9">
        <v>72.959999999999994</v>
      </c>
      <c r="GP11" s="9">
        <v>24.279</v>
      </c>
      <c r="GQ11" s="9">
        <v>48.680999999999997</v>
      </c>
      <c r="GR11" s="9">
        <v>319.38099999999997</v>
      </c>
      <c r="GS11" s="9">
        <v>179.136</v>
      </c>
      <c r="GT11" s="9">
        <v>140.245</v>
      </c>
      <c r="GU11" s="9">
        <v>163.62899999999999</v>
      </c>
      <c r="GV11" s="9">
        <v>123.581</v>
      </c>
      <c r="GW11" s="9">
        <v>40.048999999999999</v>
      </c>
      <c r="GX11" s="9">
        <v>92.497</v>
      </c>
      <c r="GY11" s="9">
        <v>41.518000000000001</v>
      </c>
      <c r="GZ11" s="9">
        <v>50.978999999999999</v>
      </c>
      <c r="HA11" s="9">
        <v>63.255000000000003</v>
      </c>
      <c r="HB11" s="9">
        <v>14.037000000000001</v>
      </c>
      <c r="HC11" s="9">
        <v>49.218000000000004</v>
      </c>
      <c r="HD11" s="9">
        <v>588.46799999999996</v>
      </c>
      <c r="HE11" s="9">
        <v>338.089</v>
      </c>
      <c r="HF11" s="9">
        <v>250.37899999999999</v>
      </c>
      <c r="HG11" s="9">
        <v>328.28699999999998</v>
      </c>
      <c r="HH11" s="9">
        <v>187.51</v>
      </c>
      <c r="HI11" s="9">
        <v>140.77699999999999</v>
      </c>
      <c r="HJ11" s="9">
        <v>1202.6210000000001</v>
      </c>
      <c r="HK11" s="9">
        <v>598.21500000000003</v>
      </c>
      <c r="HL11" s="9">
        <v>604.40499999999997</v>
      </c>
      <c r="HM11" s="9">
        <v>9107.9950000000008</v>
      </c>
      <c r="HN11" s="9">
        <v>4896.9589999999998</v>
      </c>
      <c r="HO11" s="9">
        <v>4211.0360000000001</v>
      </c>
      <c r="HP11" s="9">
        <v>7482.0330000000004</v>
      </c>
      <c r="HQ11" s="9">
        <v>3849.26</v>
      </c>
      <c r="HR11" s="9">
        <v>3632.7719999999999</v>
      </c>
      <c r="HS11" s="9">
        <v>7095.9679999999998</v>
      </c>
      <c r="HT11" s="9">
        <v>3668.998</v>
      </c>
      <c r="HU11" s="9">
        <v>3426.97</v>
      </c>
      <c r="HV11" s="9">
        <v>186.59700000000001</v>
      </c>
      <c r="HW11" s="9">
        <v>83.146000000000001</v>
      </c>
      <c r="HX11" s="9">
        <v>103.45</v>
      </c>
      <c r="HY11" s="9">
        <v>199.239</v>
      </c>
      <c r="HZ11" s="9">
        <v>97.116</v>
      </c>
      <c r="IA11" s="9">
        <v>102.123</v>
      </c>
      <c r="IB11" s="9">
        <v>5766.4319999999998</v>
      </c>
      <c r="IC11" s="9">
        <v>3069.6460000000002</v>
      </c>
      <c r="ID11" s="9">
        <v>2696.7860000000001</v>
      </c>
      <c r="IE11" s="9">
        <v>436.964</v>
      </c>
      <c r="IF11" s="9">
        <v>163.84100000000001</v>
      </c>
      <c r="IG11" s="9">
        <v>273.12299999999999</v>
      </c>
      <c r="IH11" s="9">
        <v>140.02699999999999</v>
      </c>
      <c r="II11" s="9">
        <v>87.706999999999994</v>
      </c>
      <c r="IJ11" s="9">
        <v>52.32</v>
      </c>
      <c r="IK11" s="9">
        <v>138.26499999999999</v>
      </c>
      <c r="IL11" s="9">
        <v>49.523000000000003</v>
      </c>
      <c r="IM11" s="9">
        <v>88.742000000000004</v>
      </c>
      <c r="IN11" s="9">
        <v>158.67099999999999</v>
      </c>
      <c r="IO11" s="9">
        <v>26.61</v>
      </c>
      <c r="IP11" s="9">
        <v>132.06100000000001</v>
      </c>
      <c r="IQ11" s="9">
        <v>379.59</v>
      </c>
    </row>
    <row r="12" spans="1:251">
      <c r="A12" s="10">
        <v>42401</v>
      </c>
      <c r="B12" s="9">
        <v>11917.995999999999</v>
      </c>
      <c r="C12" s="9">
        <v>6379.0860000000002</v>
      </c>
      <c r="D12" s="9">
        <v>5538.9110000000001</v>
      </c>
      <c r="E12" s="9">
        <v>2187.8679999999999</v>
      </c>
      <c r="F12" s="9">
        <v>1166.463</v>
      </c>
      <c r="G12" s="9">
        <v>1021.405</v>
      </c>
      <c r="H12" s="9">
        <v>952.89200000000005</v>
      </c>
      <c r="I12" s="9">
        <v>530.99599999999998</v>
      </c>
      <c r="J12" s="9">
        <v>421.89600000000002</v>
      </c>
      <c r="K12" s="9">
        <v>438.12099999999998</v>
      </c>
      <c r="L12" s="9">
        <v>254.06700000000001</v>
      </c>
      <c r="M12" s="9">
        <v>184.05500000000001</v>
      </c>
      <c r="N12" s="9">
        <v>514.11800000000005</v>
      </c>
      <c r="O12" s="9">
        <v>276.43700000000001</v>
      </c>
      <c r="P12" s="9">
        <v>237.68100000000001</v>
      </c>
      <c r="Q12" s="9">
        <v>538.87</v>
      </c>
      <c r="R12" s="9">
        <v>299.72399999999999</v>
      </c>
      <c r="S12" s="9">
        <v>239.14599999999999</v>
      </c>
      <c r="T12" s="9">
        <v>412.49099999999999</v>
      </c>
      <c r="U12" s="9">
        <v>229.90100000000001</v>
      </c>
      <c r="V12" s="9">
        <v>182.59</v>
      </c>
      <c r="W12" s="9">
        <v>273.44799999999998</v>
      </c>
      <c r="X12" s="9">
        <v>173.529</v>
      </c>
      <c r="Y12" s="9">
        <v>99.92</v>
      </c>
      <c r="Z12" s="9">
        <v>329.298</v>
      </c>
      <c r="AA12" s="9">
        <v>167.381</v>
      </c>
      <c r="AB12" s="9">
        <v>161.917</v>
      </c>
      <c r="AC12" s="9">
        <v>123.03100000000001</v>
      </c>
      <c r="AD12" s="9">
        <v>83.42</v>
      </c>
      <c r="AE12" s="9">
        <v>39.61</v>
      </c>
      <c r="AF12" s="9">
        <v>121.59399999999999</v>
      </c>
      <c r="AG12" s="9">
        <v>60.819000000000003</v>
      </c>
      <c r="AH12" s="9">
        <v>60.776000000000003</v>
      </c>
      <c r="AI12" s="9">
        <v>84.673000000000002</v>
      </c>
      <c r="AJ12" s="9">
        <v>23.141999999999999</v>
      </c>
      <c r="AK12" s="9">
        <v>61.530999999999999</v>
      </c>
      <c r="AL12" s="9">
        <v>350.14600000000002</v>
      </c>
      <c r="AM12" s="9">
        <v>190.08699999999999</v>
      </c>
      <c r="AN12" s="9">
        <v>160.059</v>
      </c>
      <c r="AO12" s="9">
        <v>187.47800000000001</v>
      </c>
      <c r="AP12" s="9">
        <v>131.38800000000001</v>
      </c>
      <c r="AQ12" s="9">
        <v>56.09</v>
      </c>
      <c r="AR12" s="9">
        <v>88.792000000000002</v>
      </c>
      <c r="AS12" s="9">
        <v>37.966000000000001</v>
      </c>
      <c r="AT12" s="9">
        <v>50.825000000000003</v>
      </c>
      <c r="AU12" s="9">
        <v>73.876999999999995</v>
      </c>
      <c r="AV12" s="9">
        <v>20.733000000000001</v>
      </c>
      <c r="AW12" s="9">
        <v>53.143999999999998</v>
      </c>
      <c r="AX12" s="9">
        <v>614.08900000000006</v>
      </c>
      <c r="AY12" s="9">
        <v>348.52</v>
      </c>
      <c r="AZ12" s="9">
        <v>265.56900000000002</v>
      </c>
      <c r="BA12" s="9">
        <v>338.80399999999997</v>
      </c>
      <c r="BB12" s="9">
        <v>182.477</v>
      </c>
      <c r="BC12" s="9">
        <v>156.327</v>
      </c>
      <c r="BD12" s="9">
        <v>1234.9760000000001</v>
      </c>
      <c r="BE12" s="9">
        <v>635.46600000000001</v>
      </c>
      <c r="BF12" s="9">
        <v>599.50900000000001</v>
      </c>
      <c r="BG12" s="9">
        <v>9730.1280000000006</v>
      </c>
      <c r="BH12" s="9">
        <v>5212.6229999999996</v>
      </c>
      <c r="BI12" s="9">
        <v>4517.5050000000001</v>
      </c>
      <c r="BJ12" s="9">
        <v>7836.8469999999998</v>
      </c>
      <c r="BK12" s="9">
        <v>3963.0160000000001</v>
      </c>
      <c r="BL12" s="9">
        <v>3873.8310000000001</v>
      </c>
      <c r="BM12" s="9">
        <v>7450.6660000000002</v>
      </c>
      <c r="BN12" s="9">
        <v>3782.2759999999998</v>
      </c>
      <c r="BO12" s="9">
        <v>3668.39</v>
      </c>
      <c r="BP12" s="9">
        <v>199.98099999999999</v>
      </c>
      <c r="BQ12" s="9">
        <v>89.491</v>
      </c>
      <c r="BR12" s="9">
        <v>110.49</v>
      </c>
      <c r="BS12" s="9">
        <v>184.096</v>
      </c>
      <c r="BT12" s="9">
        <v>90.31</v>
      </c>
      <c r="BU12" s="9">
        <v>93.786000000000001</v>
      </c>
      <c r="BV12" s="9">
        <v>6049.1540000000005</v>
      </c>
      <c r="BW12" s="9">
        <v>3159.5880000000002</v>
      </c>
      <c r="BX12" s="9">
        <v>2889.5659999999998</v>
      </c>
      <c r="BY12" s="9">
        <v>442.78500000000003</v>
      </c>
      <c r="BZ12" s="9">
        <v>168.29300000000001</v>
      </c>
      <c r="CA12" s="9">
        <v>274.49200000000002</v>
      </c>
      <c r="CB12" s="9">
        <v>142.232</v>
      </c>
      <c r="CC12" s="9">
        <v>96.893000000000001</v>
      </c>
      <c r="CD12" s="9">
        <v>45.338000000000001</v>
      </c>
      <c r="CE12" s="9">
        <v>134.054</v>
      </c>
      <c r="CF12" s="9">
        <v>37.844000000000001</v>
      </c>
      <c r="CG12" s="9">
        <v>96.21</v>
      </c>
      <c r="CH12" s="9">
        <v>166.499</v>
      </c>
      <c r="CI12" s="9">
        <v>33.555</v>
      </c>
      <c r="CJ12" s="9">
        <v>132.94300000000001</v>
      </c>
      <c r="CK12" s="9">
        <v>403.22699999999998</v>
      </c>
      <c r="CL12" s="9">
        <v>149.864</v>
      </c>
      <c r="CM12" s="9">
        <v>253.363</v>
      </c>
      <c r="CN12" s="9">
        <v>123.078</v>
      </c>
      <c r="CO12" s="9">
        <v>83.584000000000003</v>
      </c>
      <c r="CP12" s="9">
        <v>39.494</v>
      </c>
      <c r="CQ12" s="9">
        <v>120.672</v>
      </c>
      <c r="CR12" s="9">
        <v>28.829000000000001</v>
      </c>
      <c r="CS12" s="9">
        <v>91.843000000000004</v>
      </c>
      <c r="CT12" s="9">
        <v>159.477</v>
      </c>
      <c r="CU12" s="9">
        <v>37.450000000000003</v>
      </c>
      <c r="CV12" s="9">
        <v>122.027</v>
      </c>
      <c r="CW12" s="9">
        <v>941.68100000000004</v>
      </c>
      <c r="CX12" s="9">
        <v>485.27100000000002</v>
      </c>
      <c r="CY12" s="9">
        <v>456.41</v>
      </c>
      <c r="CZ12" s="9">
        <v>817.48199999999997</v>
      </c>
      <c r="DA12" s="9">
        <v>418.57100000000003</v>
      </c>
      <c r="DB12" s="9">
        <v>398.911</v>
      </c>
      <c r="DC12" s="9">
        <v>7019.3649999999998</v>
      </c>
      <c r="DD12" s="9">
        <v>3544.4459999999999</v>
      </c>
      <c r="DE12" s="9">
        <v>3474.9189999999999</v>
      </c>
      <c r="DF12" s="9">
        <v>780.49699999999996</v>
      </c>
      <c r="DG12" s="9">
        <v>367.505</v>
      </c>
      <c r="DH12" s="9">
        <v>412.99200000000002</v>
      </c>
      <c r="DI12" s="9">
        <v>7056.3490000000002</v>
      </c>
      <c r="DJ12" s="9">
        <v>3595.511</v>
      </c>
      <c r="DK12" s="9">
        <v>3460.8389999999999</v>
      </c>
      <c r="DL12" s="9">
        <v>1219.2349999999999</v>
      </c>
      <c r="DM12" s="9">
        <v>599.44399999999996</v>
      </c>
      <c r="DN12" s="9">
        <v>619.79</v>
      </c>
      <c r="DO12" s="9">
        <v>378.74400000000003</v>
      </c>
      <c r="DP12" s="9">
        <v>186.631</v>
      </c>
      <c r="DQ12" s="9">
        <v>192.113</v>
      </c>
      <c r="DR12" s="9">
        <v>438.738</v>
      </c>
      <c r="DS12" s="9">
        <v>231.93899999999999</v>
      </c>
      <c r="DT12" s="9">
        <v>206.798</v>
      </c>
      <c r="DU12" s="9">
        <v>401.75299999999999</v>
      </c>
      <c r="DV12" s="9">
        <v>180.874</v>
      </c>
      <c r="DW12" s="9">
        <v>220.87899999999999</v>
      </c>
      <c r="DX12" s="9">
        <v>6617.6120000000001</v>
      </c>
      <c r="DY12" s="9">
        <v>3363.5720000000001</v>
      </c>
      <c r="DZ12" s="9">
        <v>3254.04</v>
      </c>
      <c r="EA12" s="9">
        <v>1893.2819999999999</v>
      </c>
      <c r="EB12" s="9">
        <v>1249.607</v>
      </c>
      <c r="EC12" s="9">
        <v>643.67499999999995</v>
      </c>
      <c r="ED12" s="9">
        <v>1254.76</v>
      </c>
      <c r="EE12" s="9">
        <v>832.37800000000004</v>
      </c>
      <c r="EF12" s="9">
        <v>422.38200000000001</v>
      </c>
      <c r="EG12" s="9">
        <v>75.075000000000003</v>
      </c>
      <c r="EH12" s="9">
        <v>43.749000000000002</v>
      </c>
      <c r="EI12" s="9">
        <v>31.326000000000001</v>
      </c>
      <c r="EJ12" s="9">
        <v>34.344999999999999</v>
      </c>
      <c r="EK12" s="9">
        <v>26.41</v>
      </c>
      <c r="EL12" s="9">
        <v>7.9349999999999996</v>
      </c>
      <c r="EM12" s="9">
        <v>18.920999999999999</v>
      </c>
      <c r="EN12" s="9">
        <v>9.4990000000000006</v>
      </c>
      <c r="EO12" s="9">
        <v>9.4220000000000006</v>
      </c>
      <c r="EP12" s="9">
        <v>21.809000000000001</v>
      </c>
      <c r="EQ12" s="9">
        <v>7.84</v>
      </c>
      <c r="ER12" s="9">
        <v>13.968999999999999</v>
      </c>
      <c r="ES12" s="9">
        <v>85.058999999999997</v>
      </c>
      <c r="ET12" s="9">
        <v>53.878999999999998</v>
      </c>
      <c r="EU12" s="9">
        <v>31.18</v>
      </c>
      <c r="EV12" s="9">
        <v>27.620999999999999</v>
      </c>
      <c r="EW12" s="9">
        <v>21.286000000000001</v>
      </c>
      <c r="EX12" s="9">
        <v>6.335</v>
      </c>
      <c r="EY12" s="9">
        <v>27.527999999999999</v>
      </c>
      <c r="EZ12" s="9">
        <v>16.181000000000001</v>
      </c>
      <c r="FA12" s="9">
        <v>11.347</v>
      </c>
      <c r="FB12" s="9">
        <v>29.91</v>
      </c>
      <c r="FC12" s="9">
        <v>16.411999999999999</v>
      </c>
      <c r="FD12" s="9">
        <v>13.497999999999999</v>
      </c>
      <c r="FE12" s="9">
        <v>478.387</v>
      </c>
      <c r="FF12" s="9">
        <v>319.60000000000002</v>
      </c>
      <c r="FG12" s="9">
        <v>158.786</v>
      </c>
      <c r="FH12" s="9">
        <v>11472.206</v>
      </c>
      <c r="FI12" s="9">
        <v>6104.7740000000003</v>
      </c>
      <c r="FJ12" s="9">
        <v>5367.4309999999996</v>
      </c>
      <c r="FK12" s="9">
        <v>2168.498</v>
      </c>
      <c r="FL12" s="9">
        <v>1153.3979999999999</v>
      </c>
      <c r="FM12" s="9">
        <v>1015.101</v>
      </c>
      <c r="FN12" s="9">
        <v>946.18899999999996</v>
      </c>
      <c r="FO12" s="9">
        <v>526.471</v>
      </c>
      <c r="FP12" s="9">
        <v>419.71800000000002</v>
      </c>
      <c r="FQ12" s="9">
        <v>435.44799999999998</v>
      </c>
      <c r="FR12" s="9">
        <v>251.84800000000001</v>
      </c>
      <c r="FS12" s="9">
        <v>183.601</v>
      </c>
      <c r="FT12" s="9">
        <v>510.08800000000002</v>
      </c>
      <c r="FU12" s="9">
        <v>274.13099999999997</v>
      </c>
      <c r="FV12" s="9">
        <v>235.95699999999999</v>
      </c>
      <c r="FW12" s="9">
        <v>534.702</v>
      </c>
      <c r="FX12" s="9">
        <v>296.68799999999999</v>
      </c>
      <c r="FY12" s="9">
        <v>238.01400000000001</v>
      </c>
      <c r="FZ12" s="9">
        <v>409.95499999999998</v>
      </c>
      <c r="GA12" s="9">
        <v>228.41200000000001</v>
      </c>
      <c r="GB12" s="9">
        <v>181.54300000000001</v>
      </c>
      <c r="GC12" s="9">
        <v>271.024</v>
      </c>
      <c r="GD12" s="9">
        <v>171.10499999999999</v>
      </c>
      <c r="GE12" s="9">
        <v>99.92</v>
      </c>
      <c r="GF12" s="9">
        <v>329.005</v>
      </c>
      <c r="GG12" s="9">
        <v>167.28299999999999</v>
      </c>
      <c r="GH12" s="9">
        <v>161.72200000000001</v>
      </c>
      <c r="GI12" s="9">
        <v>123.03100000000001</v>
      </c>
      <c r="GJ12" s="9">
        <v>83.42</v>
      </c>
      <c r="GK12" s="9">
        <v>39.61</v>
      </c>
      <c r="GL12" s="9">
        <v>121.59399999999999</v>
      </c>
      <c r="GM12" s="9">
        <v>60.819000000000003</v>
      </c>
      <c r="GN12" s="9">
        <v>60.776000000000003</v>
      </c>
      <c r="GO12" s="9">
        <v>84.38</v>
      </c>
      <c r="GP12" s="9">
        <v>23.045000000000002</v>
      </c>
      <c r="GQ12" s="9">
        <v>61.335999999999999</v>
      </c>
      <c r="GR12" s="9">
        <v>346.16</v>
      </c>
      <c r="GS12" s="9">
        <v>188.083</v>
      </c>
      <c r="GT12" s="9">
        <v>158.077</v>
      </c>
      <c r="GU12" s="9">
        <v>185.72300000000001</v>
      </c>
      <c r="GV12" s="9">
        <v>130.23099999999999</v>
      </c>
      <c r="GW12" s="9">
        <v>55.491</v>
      </c>
      <c r="GX12" s="9">
        <v>86.56</v>
      </c>
      <c r="GY12" s="9">
        <v>37.119</v>
      </c>
      <c r="GZ12" s="9">
        <v>49.441000000000003</v>
      </c>
      <c r="HA12" s="9">
        <v>73.876999999999995</v>
      </c>
      <c r="HB12" s="9">
        <v>20.733000000000001</v>
      </c>
      <c r="HC12" s="9">
        <v>53.143999999999998</v>
      </c>
      <c r="HD12" s="9">
        <v>610.13800000000003</v>
      </c>
      <c r="HE12" s="9">
        <v>345.58600000000001</v>
      </c>
      <c r="HF12" s="9">
        <v>264.55200000000002</v>
      </c>
      <c r="HG12" s="9">
        <v>336.05200000000002</v>
      </c>
      <c r="HH12" s="9">
        <v>180.88499999999999</v>
      </c>
      <c r="HI12" s="9">
        <v>155.166</v>
      </c>
      <c r="HJ12" s="9">
        <v>1222.309</v>
      </c>
      <c r="HK12" s="9">
        <v>626.92700000000002</v>
      </c>
      <c r="HL12" s="9">
        <v>595.38199999999995</v>
      </c>
      <c r="HM12" s="9">
        <v>9303.7070000000003</v>
      </c>
      <c r="HN12" s="9">
        <v>4951.3770000000004</v>
      </c>
      <c r="HO12" s="9">
        <v>4352.3310000000001</v>
      </c>
      <c r="HP12" s="9">
        <v>7621.5919999999996</v>
      </c>
      <c r="HQ12" s="9">
        <v>3849.0189999999998</v>
      </c>
      <c r="HR12" s="9">
        <v>3772.5740000000001</v>
      </c>
      <c r="HS12" s="9">
        <v>7238.7690000000002</v>
      </c>
      <c r="HT12" s="9">
        <v>3669.0889999999999</v>
      </c>
      <c r="HU12" s="9">
        <v>3569.6790000000001</v>
      </c>
      <c r="HV12" s="9">
        <v>198.21</v>
      </c>
      <c r="HW12" s="9">
        <v>89.138999999999996</v>
      </c>
      <c r="HX12" s="9">
        <v>109.071</v>
      </c>
      <c r="HY12" s="9">
        <v>182.511</v>
      </c>
      <c r="HZ12" s="9">
        <v>89.850999999999999</v>
      </c>
      <c r="IA12" s="9">
        <v>92.659000000000006</v>
      </c>
      <c r="IB12" s="9">
        <v>5885.97</v>
      </c>
      <c r="IC12" s="9">
        <v>3076.1390000000001</v>
      </c>
      <c r="ID12" s="9">
        <v>2809.8310000000001</v>
      </c>
      <c r="IE12" s="9">
        <v>440.01299999999998</v>
      </c>
      <c r="IF12" s="9">
        <v>166.839</v>
      </c>
      <c r="IG12" s="9">
        <v>273.17399999999998</v>
      </c>
      <c r="IH12" s="9">
        <v>141.601</v>
      </c>
      <c r="II12" s="9">
        <v>96.41</v>
      </c>
      <c r="IJ12" s="9">
        <v>45.191000000000003</v>
      </c>
      <c r="IK12" s="9">
        <v>133.68700000000001</v>
      </c>
      <c r="IL12" s="9">
        <v>37.476999999999997</v>
      </c>
      <c r="IM12" s="9">
        <v>96.21</v>
      </c>
      <c r="IN12" s="9">
        <v>164.726</v>
      </c>
      <c r="IO12" s="9">
        <v>32.951999999999998</v>
      </c>
      <c r="IP12" s="9">
        <v>131.774</v>
      </c>
      <c r="IQ12" s="9">
        <v>384.505</v>
      </c>
    </row>
    <row r="13" spans="1:251">
      <c r="A13" s="10">
        <v>42767</v>
      </c>
      <c r="B13" s="9">
        <v>11842.032999999999</v>
      </c>
      <c r="C13" s="9">
        <v>6297.3580000000002</v>
      </c>
      <c r="D13" s="9">
        <v>5544.6750000000002</v>
      </c>
      <c r="E13" s="9">
        <v>2141.8919999999998</v>
      </c>
      <c r="F13" s="9">
        <v>1144.7149999999999</v>
      </c>
      <c r="G13" s="9">
        <v>997.17600000000004</v>
      </c>
      <c r="H13" s="9">
        <v>906.37699999999995</v>
      </c>
      <c r="I13" s="9">
        <v>520.05399999999997</v>
      </c>
      <c r="J13" s="9">
        <v>386.32299999999998</v>
      </c>
      <c r="K13" s="9">
        <v>412.33699999999999</v>
      </c>
      <c r="L13" s="9">
        <v>247.572</v>
      </c>
      <c r="M13" s="9">
        <v>164.76599999999999</v>
      </c>
      <c r="N13" s="9">
        <v>493.49200000000002</v>
      </c>
      <c r="O13" s="9">
        <v>271.935</v>
      </c>
      <c r="P13" s="9">
        <v>221.55699999999999</v>
      </c>
      <c r="Q13" s="9">
        <v>517.90599999999995</v>
      </c>
      <c r="R13" s="9">
        <v>312.56799999999998</v>
      </c>
      <c r="S13" s="9">
        <v>205.33699999999999</v>
      </c>
      <c r="T13" s="9">
        <v>386.92099999999999</v>
      </c>
      <c r="U13" s="9">
        <v>206.398</v>
      </c>
      <c r="V13" s="9">
        <v>180.523</v>
      </c>
      <c r="W13" s="9">
        <v>265.20800000000003</v>
      </c>
      <c r="X13" s="9">
        <v>173.64400000000001</v>
      </c>
      <c r="Y13" s="9">
        <v>91.563999999999993</v>
      </c>
      <c r="Z13" s="9">
        <v>316.459</v>
      </c>
      <c r="AA13" s="9">
        <v>167.31299999999999</v>
      </c>
      <c r="AB13" s="9">
        <v>149.14699999999999</v>
      </c>
      <c r="AC13" s="9">
        <v>113.754</v>
      </c>
      <c r="AD13" s="9">
        <v>81.176000000000002</v>
      </c>
      <c r="AE13" s="9">
        <v>32.578000000000003</v>
      </c>
      <c r="AF13" s="9">
        <v>124.253</v>
      </c>
      <c r="AG13" s="9">
        <v>58.923999999999999</v>
      </c>
      <c r="AH13" s="9">
        <v>65.328999999999994</v>
      </c>
      <c r="AI13" s="9">
        <v>78.451999999999998</v>
      </c>
      <c r="AJ13" s="9">
        <v>27.213000000000001</v>
      </c>
      <c r="AK13" s="9">
        <v>51.24</v>
      </c>
      <c r="AL13" s="9">
        <v>324.70999999999998</v>
      </c>
      <c r="AM13" s="9">
        <v>179.09800000000001</v>
      </c>
      <c r="AN13" s="9">
        <v>145.61199999999999</v>
      </c>
      <c r="AO13" s="9">
        <v>180.01499999999999</v>
      </c>
      <c r="AP13" s="9">
        <v>123.116</v>
      </c>
      <c r="AQ13" s="9">
        <v>56.898000000000003</v>
      </c>
      <c r="AR13" s="9">
        <v>88.084999999999994</v>
      </c>
      <c r="AS13" s="9">
        <v>40.945</v>
      </c>
      <c r="AT13" s="9">
        <v>47.14</v>
      </c>
      <c r="AU13" s="9">
        <v>56.61</v>
      </c>
      <c r="AV13" s="9">
        <v>15.037000000000001</v>
      </c>
      <c r="AW13" s="9">
        <v>41.573</v>
      </c>
      <c r="AX13" s="9">
        <v>590.08100000000002</v>
      </c>
      <c r="AY13" s="9">
        <v>327.79</v>
      </c>
      <c r="AZ13" s="9">
        <v>262.291</v>
      </c>
      <c r="BA13" s="9">
        <v>316.29599999999999</v>
      </c>
      <c r="BB13" s="9">
        <v>192.26400000000001</v>
      </c>
      <c r="BC13" s="9">
        <v>124.03100000000001</v>
      </c>
      <c r="BD13" s="9">
        <v>1235.5150000000001</v>
      </c>
      <c r="BE13" s="9">
        <v>624.66099999999994</v>
      </c>
      <c r="BF13" s="9">
        <v>610.85299999999995</v>
      </c>
      <c r="BG13" s="9">
        <v>9700.1409999999996</v>
      </c>
      <c r="BH13" s="9">
        <v>5152.643</v>
      </c>
      <c r="BI13" s="9">
        <v>4547.4989999999998</v>
      </c>
      <c r="BJ13" s="9">
        <v>7876.7370000000001</v>
      </c>
      <c r="BK13" s="9">
        <v>3947.3560000000002</v>
      </c>
      <c r="BL13" s="9">
        <v>3929.3809999999999</v>
      </c>
      <c r="BM13" s="9">
        <v>7529.1019999999999</v>
      </c>
      <c r="BN13" s="9">
        <v>3778.5549999999998</v>
      </c>
      <c r="BO13" s="9">
        <v>3750.5459999999998</v>
      </c>
      <c r="BP13" s="9">
        <v>193.363</v>
      </c>
      <c r="BQ13" s="9">
        <v>91.340999999999994</v>
      </c>
      <c r="BR13" s="9">
        <v>102.02200000000001</v>
      </c>
      <c r="BS13" s="9">
        <v>150.31899999999999</v>
      </c>
      <c r="BT13" s="9">
        <v>74.802000000000007</v>
      </c>
      <c r="BU13" s="9">
        <v>75.516999999999996</v>
      </c>
      <c r="BV13" s="9">
        <v>6175.6509999999998</v>
      </c>
      <c r="BW13" s="9">
        <v>3186.4110000000001</v>
      </c>
      <c r="BX13" s="9">
        <v>2989.24</v>
      </c>
      <c r="BY13" s="9">
        <v>412.69600000000003</v>
      </c>
      <c r="BZ13" s="9">
        <v>143.19300000000001</v>
      </c>
      <c r="CA13" s="9">
        <v>269.50299999999999</v>
      </c>
      <c r="CB13" s="9">
        <v>114.848</v>
      </c>
      <c r="CC13" s="9">
        <v>71.853999999999999</v>
      </c>
      <c r="CD13" s="9">
        <v>42.993000000000002</v>
      </c>
      <c r="CE13" s="9">
        <v>134.495</v>
      </c>
      <c r="CF13" s="9">
        <v>42.527000000000001</v>
      </c>
      <c r="CG13" s="9">
        <v>91.968000000000004</v>
      </c>
      <c r="CH13" s="9">
        <v>163.35300000000001</v>
      </c>
      <c r="CI13" s="9">
        <v>28.812000000000001</v>
      </c>
      <c r="CJ13" s="9">
        <v>134.541</v>
      </c>
      <c r="CK13" s="9">
        <v>392.13799999999998</v>
      </c>
      <c r="CL13" s="9">
        <v>144.55199999999999</v>
      </c>
      <c r="CM13" s="9">
        <v>247.58600000000001</v>
      </c>
      <c r="CN13" s="9">
        <v>109.27500000000001</v>
      </c>
      <c r="CO13" s="9">
        <v>73.177999999999997</v>
      </c>
      <c r="CP13" s="9">
        <v>36.097000000000001</v>
      </c>
      <c r="CQ13" s="9">
        <v>136.77199999999999</v>
      </c>
      <c r="CR13" s="9">
        <v>38.274000000000001</v>
      </c>
      <c r="CS13" s="9">
        <v>98.498000000000005</v>
      </c>
      <c r="CT13" s="9">
        <v>146.09100000000001</v>
      </c>
      <c r="CU13" s="9">
        <v>33.100999999999999</v>
      </c>
      <c r="CV13" s="9">
        <v>112.99</v>
      </c>
      <c r="CW13" s="9">
        <v>896.25199999999995</v>
      </c>
      <c r="CX13" s="9">
        <v>473.19900000000001</v>
      </c>
      <c r="CY13" s="9">
        <v>423.053</v>
      </c>
      <c r="CZ13" s="9">
        <v>767.64400000000001</v>
      </c>
      <c r="DA13" s="9">
        <v>389.93200000000002</v>
      </c>
      <c r="DB13" s="9">
        <v>377.71199999999999</v>
      </c>
      <c r="DC13" s="9">
        <v>7109.0929999999998</v>
      </c>
      <c r="DD13" s="9">
        <v>3557.424</v>
      </c>
      <c r="DE13" s="9">
        <v>3551.6689999999999</v>
      </c>
      <c r="DF13" s="9">
        <v>722.01499999999999</v>
      </c>
      <c r="DG13" s="9">
        <v>351.93299999999999</v>
      </c>
      <c r="DH13" s="9">
        <v>370.08199999999999</v>
      </c>
      <c r="DI13" s="9">
        <v>7154.7219999999998</v>
      </c>
      <c r="DJ13" s="9">
        <v>3595.4229999999998</v>
      </c>
      <c r="DK13" s="9">
        <v>3559.299</v>
      </c>
      <c r="DL13" s="9">
        <v>1141.971</v>
      </c>
      <c r="DM13" s="9">
        <v>562.66300000000001</v>
      </c>
      <c r="DN13" s="9">
        <v>579.30799999999999</v>
      </c>
      <c r="DO13" s="9">
        <v>347.68799999999999</v>
      </c>
      <c r="DP13" s="9">
        <v>179.202</v>
      </c>
      <c r="DQ13" s="9">
        <v>168.48599999999999</v>
      </c>
      <c r="DR13" s="9">
        <v>419.95600000000002</v>
      </c>
      <c r="DS13" s="9">
        <v>210.73</v>
      </c>
      <c r="DT13" s="9">
        <v>209.226</v>
      </c>
      <c r="DU13" s="9">
        <v>374.327</v>
      </c>
      <c r="DV13" s="9">
        <v>172.73099999999999</v>
      </c>
      <c r="DW13" s="9">
        <v>201.596</v>
      </c>
      <c r="DX13" s="9">
        <v>6734.7659999999996</v>
      </c>
      <c r="DY13" s="9">
        <v>3384.6930000000002</v>
      </c>
      <c r="DZ13" s="9">
        <v>3350.0729999999999</v>
      </c>
      <c r="EA13" s="9">
        <v>1823.404</v>
      </c>
      <c r="EB13" s="9">
        <v>1205.287</v>
      </c>
      <c r="EC13" s="9">
        <v>618.11699999999996</v>
      </c>
      <c r="ED13" s="9">
        <v>1194.751</v>
      </c>
      <c r="EE13" s="9">
        <v>804.97500000000002</v>
      </c>
      <c r="EF13" s="9">
        <v>389.77600000000001</v>
      </c>
      <c r="EG13" s="9">
        <v>68.888999999999996</v>
      </c>
      <c r="EH13" s="9">
        <v>36.578000000000003</v>
      </c>
      <c r="EI13" s="9">
        <v>32.311</v>
      </c>
      <c r="EJ13" s="9">
        <v>26.667999999999999</v>
      </c>
      <c r="EK13" s="9">
        <v>20.004999999999999</v>
      </c>
      <c r="EL13" s="9">
        <v>6.6630000000000003</v>
      </c>
      <c r="EM13" s="9">
        <v>11.17</v>
      </c>
      <c r="EN13" s="9">
        <v>6.8940000000000001</v>
      </c>
      <c r="EO13" s="9">
        <v>4.2770000000000001</v>
      </c>
      <c r="EP13" s="9">
        <v>31.050999999999998</v>
      </c>
      <c r="EQ13" s="9">
        <v>9.68</v>
      </c>
      <c r="ER13" s="9">
        <v>21.370999999999999</v>
      </c>
      <c r="ES13" s="9">
        <v>90.561000000000007</v>
      </c>
      <c r="ET13" s="9">
        <v>52.484000000000002</v>
      </c>
      <c r="EU13" s="9">
        <v>38.076999999999998</v>
      </c>
      <c r="EV13" s="9">
        <v>32.988</v>
      </c>
      <c r="EW13" s="9">
        <v>23.884</v>
      </c>
      <c r="EX13" s="9">
        <v>9.1039999999999992</v>
      </c>
      <c r="EY13" s="9">
        <v>32.167999999999999</v>
      </c>
      <c r="EZ13" s="9">
        <v>17.378</v>
      </c>
      <c r="FA13" s="9">
        <v>14.79</v>
      </c>
      <c r="FB13" s="9">
        <v>25.405000000000001</v>
      </c>
      <c r="FC13" s="9">
        <v>11.222</v>
      </c>
      <c r="FD13" s="9">
        <v>14.183</v>
      </c>
      <c r="FE13" s="9">
        <v>469.20299999999997</v>
      </c>
      <c r="FF13" s="9">
        <v>311.25</v>
      </c>
      <c r="FG13" s="9">
        <v>157.95400000000001</v>
      </c>
      <c r="FH13" s="9">
        <v>11383.444</v>
      </c>
      <c r="FI13" s="9">
        <v>6021.8549999999996</v>
      </c>
      <c r="FJ13" s="9">
        <v>5361.5889999999999</v>
      </c>
      <c r="FK13" s="9">
        <v>2117.4349999999999</v>
      </c>
      <c r="FL13" s="9">
        <v>1128.7819999999999</v>
      </c>
      <c r="FM13" s="9">
        <v>988.65200000000004</v>
      </c>
      <c r="FN13" s="9">
        <v>900.28499999999997</v>
      </c>
      <c r="FO13" s="9">
        <v>515.95600000000002</v>
      </c>
      <c r="FP13" s="9">
        <v>384.32900000000001</v>
      </c>
      <c r="FQ13" s="9">
        <v>409.59500000000003</v>
      </c>
      <c r="FR13" s="9">
        <v>246.285</v>
      </c>
      <c r="FS13" s="9">
        <v>163.31</v>
      </c>
      <c r="FT13" s="9">
        <v>490.142</v>
      </c>
      <c r="FU13" s="9">
        <v>269.12299999999999</v>
      </c>
      <c r="FV13" s="9">
        <v>221.018</v>
      </c>
      <c r="FW13" s="9">
        <v>513.71699999999998</v>
      </c>
      <c r="FX13" s="9">
        <v>309.947</v>
      </c>
      <c r="FY13" s="9">
        <v>203.77</v>
      </c>
      <c r="FZ13" s="9">
        <v>385.01900000000001</v>
      </c>
      <c r="GA13" s="9">
        <v>204.922</v>
      </c>
      <c r="GB13" s="9">
        <v>180.096</v>
      </c>
      <c r="GC13" s="9">
        <v>263.74700000000001</v>
      </c>
      <c r="GD13" s="9">
        <v>172.62799999999999</v>
      </c>
      <c r="GE13" s="9">
        <v>91.119</v>
      </c>
      <c r="GF13" s="9">
        <v>314.08999999999997</v>
      </c>
      <c r="GG13" s="9">
        <v>165.37</v>
      </c>
      <c r="GH13" s="9">
        <v>148.72</v>
      </c>
      <c r="GI13" s="9">
        <v>113.05200000000001</v>
      </c>
      <c r="GJ13" s="9">
        <v>80.472999999999999</v>
      </c>
      <c r="GK13" s="9">
        <v>32.578000000000003</v>
      </c>
      <c r="GL13" s="9">
        <v>122.586</v>
      </c>
      <c r="GM13" s="9">
        <v>57.683999999999997</v>
      </c>
      <c r="GN13" s="9">
        <v>64.902000000000001</v>
      </c>
      <c r="GO13" s="9">
        <v>78.451999999999998</v>
      </c>
      <c r="GP13" s="9">
        <v>27.213000000000001</v>
      </c>
      <c r="GQ13" s="9">
        <v>51.24</v>
      </c>
      <c r="GR13" s="9">
        <v>322.447</v>
      </c>
      <c r="GS13" s="9">
        <v>177.95699999999999</v>
      </c>
      <c r="GT13" s="9">
        <v>144.49</v>
      </c>
      <c r="GU13" s="9">
        <v>180.01499999999999</v>
      </c>
      <c r="GV13" s="9">
        <v>123.116</v>
      </c>
      <c r="GW13" s="9">
        <v>56.898000000000003</v>
      </c>
      <c r="GX13" s="9">
        <v>86.406000000000006</v>
      </c>
      <c r="GY13" s="9">
        <v>39.805</v>
      </c>
      <c r="GZ13" s="9">
        <v>46.601999999999997</v>
      </c>
      <c r="HA13" s="9">
        <v>56.026000000000003</v>
      </c>
      <c r="HB13" s="9">
        <v>15.037000000000001</v>
      </c>
      <c r="HC13" s="9">
        <v>40.99</v>
      </c>
      <c r="HD13" s="9">
        <v>586.59199999999998</v>
      </c>
      <c r="HE13" s="9">
        <v>325.40600000000001</v>
      </c>
      <c r="HF13" s="9">
        <v>261.18599999999998</v>
      </c>
      <c r="HG13" s="9">
        <v>313.69299999999998</v>
      </c>
      <c r="HH13" s="9">
        <v>190.55</v>
      </c>
      <c r="HI13" s="9">
        <v>123.143</v>
      </c>
      <c r="HJ13" s="9">
        <v>1217.1500000000001</v>
      </c>
      <c r="HK13" s="9">
        <v>612.82600000000002</v>
      </c>
      <c r="HL13" s="9">
        <v>604.32399999999996</v>
      </c>
      <c r="HM13" s="9">
        <v>9266.009</v>
      </c>
      <c r="HN13" s="9">
        <v>4893.0720000000001</v>
      </c>
      <c r="HO13" s="9">
        <v>4372.9369999999999</v>
      </c>
      <c r="HP13" s="9">
        <v>7644.2659999999996</v>
      </c>
      <c r="HQ13" s="9">
        <v>3825.404</v>
      </c>
      <c r="HR13" s="9">
        <v>3818.8620000000001</v>
      </c>
      <c r="HS13" s="9">
        <v>7300.3940000000002</v>
      </c>
      <c r="HT13" s="9">
        <v>3658.2840000000001</v>
      </c>
      <c r="HU13" s="9">
        <v>3642.11</v>
      </c>
      <c r="HV13" s="9">
        <v>191.197</v>
      </c>
      <c r="HW13" s="9">
        <v>90.84</v>
      </c>
      <c r="HX13" s="9">
        <v>100.357</v>
      </c>
      <c r="HY13" s="9">
        <v>149.28200000000001</v>
      </c>
      <c r="HZ13" s="9">
        <v>74.183000000000007</v>
      </c>
      <c r="IA13" s="9">
        <v>75.099000000000004</v>
      </c>
      <c r="IB13" s="9">
        <v>6000.3379999999997</v>
      </c>
      <c r="IC13" s="9">
        <v>3090.538</v>
      </c>
      <c r="ID13" s="9">
        <v>2909.8009999999999</v>
      </c>
      <c r="IE13" s="9">
        <v>408.35599999999999</v>
      </c>
      <c r="IF13" s="9">
        <v>141.386</v>
      </c>
      <c r="IG13" s="9">
        <v>266.97000000000003</v>
      </c>
      <c r="IH13" s="9">
        <v>113.613</v>
      </c>
      <c r="II13" s="9">
        <v>70.62</v>
      </c>
      <c r="IJ13" s="9">
        <v>42.993000000000002</v>
      </c>
      <c r="IK13" s="9">
        <v>134.39500000000001</v>
      </c>
      <c r="IL13" s="9">
        <v>42.427</v>
      </c>
      <c r="IM13" s="9">
        <v>91.968000000000004</v>
      </c>
      <c r="IN13" s="9">
        <v>160.34700000000001</v>
      </c>
      <c r="IO13" s="9">
        <v>28.338999999999999</v>
      </c>
      <c r="IP13" s="9">
        <v>132.00800000000001</v>
      </c>
      <c r="IQ13" s="9">
        <v>369.85399999999998</v>
      </c>
    </row>
    <row r="14" spans="1:251">
      <c r="A14" s="10">
        <v>43132</v>
      </c>
      <c r="B14" s="9">
        <v>12193.09</v>
      </c>
      <c r="C14" s="9">
        <v>6434.6319999999996</v>
      </c>
      <c r="D14" s="9">
        <v>5758.4579999999996</v>
      </c>
      <c r="E14" s="9">
        <v>2338.3029999999999</v>
      </c>
      <c r="F14" s="9">
        <v>1221.623</v>
      </c>
      <c r="G14" s="9">
        <v>1116.68</v>
      </c>
      <c r="H14" s="9">
        <v>984.20600000000002</v>
      </c>
      <c r="I14" s="9">
        <v>554.98500000000001</v>
      </c>
      <c r="J14" s="9">
        <v>429.22199999999998</v>
      </c>
      <c r="K14" s="9">
        <v>434.99799999999999</v>
      </c>
      <c r="L14" s="9">
        <v>248.72800000000001</v>
      </c>
      <c r="M14" s="9">
        <v>186.27</v>
      </c>
      <c r="N14" s="9">
        <v>546.54700000000003</v>
      </c>
      <c r="O14" s="9">
        <v>304.79599999999999</v>
      </c>
      <c r="P14" s="9">
        <v>241.751</v>
      </c>
      <c r="Q14" s="9">
        <v>569.80200000000002</v>
      </c>
      <c r="R14" s="9">
        <v>327.10500000000002</v>
      </c>
      <c r="S14" s="9">
        <v>242.697</v>
      </c>
      <c r="T14" s="9">
        <v>411.20299999999997</v>
      </c>
      <c r="U14" s="9">
        <v>225.58199999999999</v>
      </c>
      <c r="V14" s="9">
        <v>185.62100000000001</v>
      </c>
      <c r="W14" s="9">
        <v>303.77100000000002</v>
      </c>
      <c r="X14" s="9">
        <v>185.928</v>
      </c>
      <c r="Y14" s="9">
        <v>117.843</v>
      </c>
      <c r="Z14" s="9">
        <v>354.04300000000001</v>
      </c>
      <c r="AA14" s="9">
        <v>181.27199999999999</v>
      </c>
      <c r="AB14" s="9">
        <v>172.77099999999999</v>
      </c>
      <c r="AC14" s="9">
        <v>132.14500000000001</v>
      </c>
      <c r="AD14" s="9">
        <v>91.122</v>
      </c>
      <c r="AE14" s="9">
        <v>41.024000000000001</v>
      </c>
      <c r="AF14" s="9">
        <v>138.31899999999999</v>
      </c>
      <c r="AG14" s="9">
        <v>65.816000000000003</v>
      </c>
      <c r="AH14" s="9">
        <v>72.503</v>
      </c>
      <c r="AI14" s="9">
        <v>83.578999999999994</v>
      </c>
      <c r="AJ14" s="9">
        <v>24.334</v>
      </c>
      <c r="AK14" s="9">
        <v>59.244</v>
      </c>
      <c r="AL14" s="9">
        <v>326.392</v>
      </c>
      <c r="AM14" s="9">
        <v>187.78399999999999</v>
      </c>
      <c r="AN14" s="9">
        <v>138.608</v>
      </c>
      <c r="AO14" s="9">
        <v>184.548</v>
      </c>
      <c r="AP14" s="9">
        <v>132.19200000000001</v>
      </c>
      <c r="AQ14" s="9">
        <v>52.356000000000002</v>
      </c>
      <c r="AR14" s="9">
        <v>76.367000000000004</v>
      </c>
      <c r="AS14" s="9">
        <v>34.125999999999998</v>
      </c>
      <c r="AT14" s="9">
        <v>42.241</v>
      </c>
      <c r="AU14" s="9">
        <v>65.477999999999994</v>
      </c>
      <c r="AV14" s="9">
        <v>21.466999999999999</v>
      </c>
      <c r="AW14" s="9">
        <v>44.011000000000003</v>
      </c>
      <c r="AX14" s="9">
        <v>650.72400000000005</v>
      </c>
      <c r="AY14" s="9">
        <v>362.47800000000001</v>
      </c>
      <c r="AZ14" s="9">
        <v>288.245</v>
      </c>
      <c r="BA14" s="9">
        <v>333.483</v>
      </c>
      <c r="BB14" s="9">
        <v>192.50700000000001</v>
      </c>
      <c r="BC14" s="9">
        <v>140.976</v>
      </c>
      <c r="BD14" s="9">
        <v>1354.096</v>
      </c>
      <c r="BE14" s="9">
        <v>666.63800000000003</v>
      </c>
      <c r="BF14" s="9">
        <v>687.45799999999997</v>
      </c>
      <c r="BG14" s="9">
        <v>9854.7880000000005</v>
      </c>
      <c r="BH14" s="9">
        <v>5213.01</v>
      </c>
      <c r="BI14" s="9">
        <v>4641.7780000000002</v>
      </c>
      <c r="BJ14" s="9">
        <v>7997.6289999999999</v>
      </c>
      <c r="BK14" s="9">
        <v>3971.6770000000001</v>
      </c>
      <c r="BL14" s="9">
        <v>4025.9520000000002</v>
      </c>
      <c r="BM14" s="9">
        <v>7602.7179999999998</v>
      </c>
      <c r="BN14" s="9">
        <v>3779.663</v>
      </c>
      <c r="BO14" s="9">
        <v>3823.0549999999998</v>
      </c>
      <c r="BP14" s="9">
        <v>203.07400000000001</v>
      </c>
      <c r="BQ14" s="9">
        <v>92.411000000000001</v>
      </c>
      <c r="BR14" s="9">
        <v>110.663</v>
      </c>
      <c r="BS14" s="9">
        <v>186.50899999999999</v>
      </c>
      <c r="BT14" s="9">
        <v>97.561000000000007</v>
      </c>
      <c r="BU14" s="9">
        <v>88.947999999999993</v>
      </c>
      <c r="BV14" s="9">
        <v>6250.3950000000004</v>
      </c>
      <c r="BW14" s="9">
        <v>3204.2860000000001</v>
      </c>
      <c r="BX14" s="9">
        <v>3046.1089999999999</v>
      </c>
      <c r="BY14" s="9">
        <v>439.12799999999999</v>
      </c>
      <c r="BZ14" s="9">
        <v>154.852</v>
      </c>
      <c r="CA14" s="9">
        <v>284.27499999999998</v>
      </c>
      <c r="CB14" s="9">
        <v>132.85400000000001</v>
      </c>
      <c r="CC14" s="9">
        <v>78.977999999999994</v>
      </c>
      <c r="CD14" s="9">
        <v>53.875999999999998</v>
      </c>
      <c r="CE14" s="9">
        <v>129.58699999999999</v>
      </c>
      <c r="CF14" s="9">
        <v>41.682000000000002</v>
      </c>
      <c r="CG14" s="9">
        <v>87.905000000000001</v>
      </c>
      <c r="CH14" s="9">
        <v>176.68700000000001</v>
      </c>
      <c r="CI14" s="9">
        <v>34.192</v>
      </c>
      <c r="CJ14" s="9">
        <v>142.494</v>
      </c>
      <c r="CK14" s="9">
        <v>378.97399999999999</v>
      </c>
      <c r="CL14" s="9">
        <v>118.604</v>
      </c>
      <c r="CM14" s="9">
        <v>260.36900000000003</v>
      </c>
      <c r="CN14" s="9">
        <v>98.665000000000006</v>
      </c>
      <c r="CO14" s="9">
        <v>61.685000000000002</v>
      </c>
      <c r="CP14" s="9">
        <v>36.981000000000002</v>
      </c>
      <c r="CQ14" s="9">
        <v>133.672</v>
      </c>
      <c r="CR14" s="9">
        <v>32.996000000000002</v>
      </c>
      <c r="CS14" s="9">
        <v>100.676</v>
      </c>
      <c r="CT14" s="9">
        <v>146.636</v>
      </c>
      <c r="CU14" s="9">
        <v>23.922999999999998</v>
      </c>
      <c r="CV14" s="9">
        <v>122.71299999999999</v>
      </c>
      <c r="CW14" s="9">
        <v>929.13199999999995</v>
      </c>
      <c r="CX14" s="9">
        <v>493.935</v>
      </c>
      <c r="CY14" s="9">
        <v>435.19799999999998</v>
      </c>
      <c r="CZ14" s="9">
        <v>820.69</v>
      </c>
      <c r="DA14" s="9">
        <v>417.084</v>
      </c>
      <c r="DB14" s="9">
        <v>403.60500000000002</v>
      </c>
      <c r="DC14" s="9">
        <v>7176.9390000000003</v>
      </c>
      <c r="DD14" s="9">
        <v>3554.5929999999998</v>
      </c>
      <c r="DE14" s="9">
        <v>3622.346</v>
      </c>
      <c r="DF14" s="9">
        <v>780.91399999999999</v>
      </c>
      <c r="DG14" s="9">
        <v>362.673</v>
      </c>
      <c r="DH14" s="9">
        <v>418.24099999999999</v>
      </c>
      <c r="DI14" s="9">
        <v>7216.7150000000001</v>
      </c>
      <c r="DJ14" s="9">
        <v>3609.0039999999999</v>
      </c>
      <c r="DK14" s="9">
        <v>3607.7109999999998</v>
      </c>
      <c r="DL14" s="9">
        <v>1216.548</v>
      </c>
      <c r="DM14" s="9">
        <v>595.66399999999999</v>
      </c>
      <c r="DN14" s="9">
        <v>620.88400000000001</v>
      </c>
      <c r="DO14" s="9">
        <v>385.05599999999998</v>
      </c>
      <c r="DP14" s="9">
        <v>184.09399999999999</v>
      </c>
      <c r="DQ14" s="9">
        <v>200.96199999999999</v>
      </c>
      <c r="DR14" s="9">
        <v>435.63400000000001</v>
      </c>
      <c r="DS14" s="9">
        <v>232.99</v>
      </c>
      <c r="DT14" s="9">
        <v>202.643</v>
      </c>
      <c r="DU14" s="9">
        <v>395.858</v>
      </c>
      <c r="DV14" s="9">
        <v>178.57900000000001</v>
      </c>
      <c r="DW14" s="9">
        <v>217.279</v>
      </c>
      <c r="DX14" s="9">
        <v>6781.0810000000001</v>
      </c>
      <c r="DY14" s="9">
        <v>3376.0140000000001</v>
      </c>
      <c r="DZ14" s="9">
        <v>3405.0680000000002</v>
      </c>
      <c r="EA14" s="9">
        <v>1857.1590000000001</v>
      </c>
      <c r="EB14" s="9">
        <v>1241.3330000000001</v>
      </c>
      <c r="EC14" s="9">
        <v>615.82600000000002</v>
      </c>
      <c r="ED14" s="9">
        <v>1223.499</v>
      </c>
      <c r="EE14" s="9">
        <v>825.02800000000002</v>
      </c>
      <c r="EF14" s="9">
        <v>398.471</v>
      </c>
      <c r="EG14" s="9">
        <v>65.673000000000002</v>
      </c>
      <c r="EH14" s="9">
        <v>41.710999999999999</v>
      </c>
      <c r="EI14" s="9">
        <v>23.962</v>
      </c>
      <c r="EJ14" s="9">
        <v>26.7</v>
      </c>
      <c r="EK14" s="9">
        <v>23.135999999999999</v>
      </c>
      <c r="EL14" s="9">
        <v>3.5630000000000002</v>
      </c>
      <c r="EM14" s="9">
        <v>15.384</v>
      </c>
      <c r="EN14" s="9">
        <v>9.8610000000000007</v>
      </c>
      <c r="EO14" s="9">
        <v>5.524</v>
      </c>
      <c r="EP14" s="9">
        <v>23.588999999999999</v>
      </c>
      <c r="EQ14" s="9">
        <v>8.7140000000000004</v>
      </c>
      <c r="ER14" s="9">
        <v>14.875</v>
      </c>
      <c r="ES14" s="9">
        <v>97.316999999999993</v>
      </c>
      <c r="ET14" s="9">
        <v>55.505000000000003</v>
      </c>
      <c r="EU14" s="9">
        <v>41.811999999999998</v>
      </c>
      <c r="EV14" s="9">
        <v>31.35</v>
      </c>
      <c r="EW14" s="9">
        <v>21.170999999999999</v>
      </c>
      <c r="EX14" s="9">
        <v>10.179</v>
      </c>
      <c r="EY14" s="9">
        <v>28.571999999999999</v>
      </c>
      <c r="EZ14" s="9">
        <v>18.818000000000001</v>
      </c>
      <c r="FA14" s="9">
        <v>9.7539999999999996</v>
      </c>
      <c r="FB14" s="9">
        <v>37.395000000000003</v>
      </c>
      <c r="FC14" s="9">
        <v>15.516</v>
      </c>
      <c r="FD14" s="9">
        <v>21.879000000000001</v>
      </c>
      <c r="FE14" s="9">
        <v>470.67</v>
      </c>
      <c r="FF14" s="9">
        <v>319.08800000000002</v>
      </c>
      <c r="FG14" s="9">
        <v>151.58199999999999</v>
      </c>
      <c r="FH14" s="9">
        <v>11672.652</v>
      </c>
      <c r="FI14" s="9">
        <v>6120.7730000000001</v>
      </c>
      <c r="FJ14" s="9">
        <v>5551.8789999999999</v>
      </c>
      <c r="FK14" s="9">
        <v>2319.7150000000001</v>
      </c>
      <c r="FL14" s="9">
        <v>1209.472</v>
      </c>
      <c r="FM14" s="9">
        <v>1110.2429999999999</v>
      </c>
      <c r="FN14" s="9">
        <v>978.38099999999997</v>
      </c>
      <c r="FO14" s="9">
        <v>551.41499999999996</v>
      </c>
      <c r="FP14" s="9">
        <v>426.96499999999997</v>
      </c>
      <c r="FQ14" s="9">
        <v>431.96699999999998</v>
      </c>
      <c r="FR14" s="9">
        <v>246.44200000000001</v>
      </c>
      <c r="FS14" s="9">
        <v>185.52500000000001</v>
      </c>
      <c r="FT14" s="9">
        <v>543.75300000000004</v>
      </c>
      <c r="FU14" s="9">
        <v>303.51299999999998</v>
      </c>
      <c r="FV14" s="9">
        <v>240.24</v>
      </c>
      <c r="FW14" s="9">
        <v>567.78599999999994</v>
      </c>
      <c r="FX14" s="9">
        <v>325.62599999999998</v>
      </c>
      <c r="FY14" s="9">
        <v>242.16</v>
      </c>
      <c r="FZ14" s="9">
        <v>407.39400000000001</v>
      </c>
      <c r="GA14" s="9">
        <v>223.49299999999999</v>
      </c>
      <c r="GB14" s="9">
        <v>183.90100000000001</v>
      </c>
      <c r="GC14" s="9">
        <v>300.63799999999998</v>
      </c>
      <c r="GD14" s="9">
        <v>184.30600000000001</v>
      </c>
      <c r="GE14" s="9">
        <v>116.33199999999999</v>
      </c>
      <c r="GF14" s="9">
        <v>354.04300000000001</v>
      </c>
      <c r="GG14" s="9">
        <v>181.27199999999999</v>
      </c>
      <c r="GH14" s="9">
        <v>172.77099999999999</v>
      </c>
      <c r="GI14" s="9">
        <v>132.14500000000001</v>
      </c>
      <c r="GJ14" s="9">
        <v>91.122</v>
      </c>
      <c r="GK14" s="9">
        <v>41.024000000000001</v>
      </c>
      <c r="GL14" s="9">
        <v>138.31899999999999</v>
      </c>
      <c r="GM14" s="9">
        <v>65.816000000000003</v>
      </c>
      <c r="GN14" s="9">
        <v>72.503</v>
      </c>
      <c r="GO14" s="9">
        <v>83.578999999999994</v>
      </c>
      <c r="GP14" s="9">
        <v>24.334</v>
      </c>
      <c r="GQ14" s="9">
        <v>59.244</v>
      </c>
      <c r="GR14" s="9">
        <v>323.7</v>
      </c>
      <c r="GS14" s="9">
        <v>185.83699999999999</v>
      </c>
      <c r="GT14" s="9">
        <v>137.863</v>
      </c>
      <c r="GU14" s="9">
        <v>183.66800000000001</v>
      </c>
      <c r="GV14" s="9">
        <v>131.52000000000001</v>
      </c>
      <c r="GW14" s="9">
        <v>52.148000000000003</v>
      </c>
      <c r="GX14" s="9">
        <v>75.225999999999999</v>
      </c>
      <c r="GY14" s="9">
        <v>33.137</v>
      </c>
      <c r="GZ14" s="9">
        <v>42.088999999999999</v>
      </c>
      <c r="HA14" s="9">
        <v>64.805999999999997</v>
      </c>
      <c r="HB14" s="9">
        <v>21.18</v>
      </c>
      <c r="HC14" s="9">
        <v>43.625999999999998</v>
      </c>
      <c r="HD14" s="9">
        <v>647.97199999999998</v>
      </c>
      <c r="HE14" s="9">
        <v>360.85599999999999</v>
      </c>
      <c r="HF14" s="9">
        <v>287.11599999999999</v>
      </c>
      <c r="HG14" s="9">
        <v>330.40899999999999</v>
      </c>
      <c r="HH14" s="9">
        <v>190.559</v>
      </c>
      <c r="HI14" s="9">
        <v>139.85</v>
      </c>
      <c r="HJ14" s="9">
        <v>1341.335</v>
      </c>
      <c r="HK14" s="9">
        <v>658.05700000000002</v>
      </c>
      <c r="HL14" s="9">
        <v>683.27800000000002</v>
      </c>
      <c r="HM14" s="9">
        <v>9352.9359999999997</v>
      </c>
      <c r="HN14" s="9">
        <v>4911.3010000000004</v>
      </c>
      <c r="HO14" s="9">
        <v>4441.6360000000004</v>
      </c>
      <c r="HP14" s="9">
        <v>7724.0619999999999</v>
      </c>
      <c r="HQ14" s="9">
        <v>3827.752</v>
      </c>
      <c r="HR14" s="9">
        <v>3896.31</v>
      </c>
      <c r="HS14" s="9">
        <v>7334.4459999999999</v>
      </c>
      <c r="HT14" s="9">
        <v>3637.877</v>
      </c>
      <c r="HU14" s="9">
        <v>3696.569</v>
      </c>
      <c r="HV14" s="9">
        <v>199.351</v>
      </c>
      <c r="HW14" s="9">
        <v>91.418999999999997</v>
      </c>
      <c r="HX14" s="9">
        <v>107.932</v>
      </c>
      <c r="HY14" s="9">
        <v>184.93700000000001</v>
      </c>
      <c r="HZ14" s="9">
        <v>96.412999999999997</v>
      </c>
      <c r="IA14" s="9">
        <v>88.524000000000001</v>
      </c>
      <c r="IB14" s="9">
        <v>6040.0969999999998</v>
      </c>
      <c r="IC14" s="9">
        <v>3089.6489999999999</v>
      </c>
      <c r="ID14" s="9">
        <v>2950.4479999999999</v>
      </c>
      <c r="IE14" s="9">
        <v>432.24400000000003</v>
      </c>
      <c r="IF14" s="9">
        <v>151.71600000000001</v>
      </c>
      <c r="IG14" s="9">
        <v>280.52800000000002</v>
      </c>
      <c r="IH14" s="9">
        <v>130.81200000000001</v>
      </c>
      <c r="II14" s="9">
        <v>77.533000000000001</v>
      </c>
      <c r="IJ14" s="9">
        <v>53.279000000000003</v>
      </c>
      <c r="IK14" s="9">
        <v>127.75</v>
      </c>
      <c r="IL14" s="9">
        <v>40.737000000000002</v>
      </c>
      <c r="IM14" s="9">
        <v>87.012</v>
      </c>
      <c r="IN14" s="9">
        <v>173.68199999999999</v>
      </c>
      <c r="IO14" s="9">
        <v>33.445</v>
      </c>
      <c r="IP14" s="9">
        <v>140.23699999999999</v>
      </c>
      <c r="IQ14" s="9">
        <v>354.81</v>
      </c>
    </row>
    <row r="15" spans="1:251">
      <c r="A15" s="10">
        <v>43497</v>
      </c>
      <c r="B15" s="9">
        <v>12492.683000000001</v>
      </c>
      <c r="C15" s="9">
        <v>6600.3950000000004</v>
      </c>
      <c r="D15" s="9">
        <v>5892.2879999999996</v>
      </c>
      <c r="E15" s="9">
        <v>2369.2869999999998</v>
      </c>
      <c r="F15" s="9">
        <v>1216.4590000000001</v>
      </c>
      <c r="G15" s="9">
        <v>1152.828</v>
      </c>
      <c r="H15" s="9">
        <v>1052.57</v>
      </c>
      <c r="I15" s="9">
        <v>575.11900000000003</v>
      </c>
      <c r="J15" s="9">
        <v>477.45100000000002</v>
      </c>
      <c r="K15" s="9">
        <v>461.96100000000001</v>
      </c>
      <c r="L15" s="9">
        <v>246.96</v>
      </c>
      <c r="M15" s="9">
        <v>215.001</v>
      </c>
      <c r="N15" s="9">
        <v>588.85</v>
      </c>
      <c r="O15" s="9">
        <v>327.20600000000002</v>
      </c>
      <c r="P15" s="9">
        <v>261.64299999999997</v>
      </c>
      <c r="Q15" s="9">
        <v>594.02099999999996</v>
      </c>
      <c r="R15" s="9">
        <v>320.65199999999999</v>
      </c>
      <c r="S15" s="9">
        <v>273.36900000000003</v>
      </c>
      <c r="T15" s="9">
        <v>455.25599999999997</v>
      </c>
      <c r="U15" s="9">
        <v>252.69900000000001</v>
      </c>
      <c r="V15" s="9">
        <v>202.55699999999999</v>
      </c>
      <c r="W15" s="9">
        <v>316.96300000000002</v>
      </c>
      <c r="X15" s="9">
        <v>188.166</v>
      </c>
      <c r="Y15" s="9">
        <v>128.797</v>
      </c>
      <c r="Z15" s="9">
        <v>400.10599999999999</v>
      </c>
      <c r="AA15" s="9">
        <v>205.50899999999999</v>
      </c>
      <c r="AB15" s="9">
        <v>194.596</v>
      </c>
      <c r="AC15" s="9">
        <v>131.44399999999999</v>
      </c>
      <c r="AD15" s="9">
        <v>99.081999999999994</v>
      </c>
      <c r="AE15" s="9">
        <v>32.362000000000002</v>
      </c>
      <c r="AF15" s="9">
        <v>162.084</v>
      </c>
      <c r="AG15" s="9">
        <v>69.533000000000001</v>
      </c>
      <c r="AH15" s="9">
        <v>92.55</v>
      </c>
      <c r="AI15" s="9">
        <v>106.578</v>
      </c>
      <c r="AJ15" s="9">
        <v>36.893999999999998</v>
      </c>
      <c r="AK15" s="9">
        <v>69.683999999999997</v>
      </c>
      <c r="AL15" s="9">
        <v>335.50099999999998</v>
      </c>
      <c r="AM15" s="9">
        <v>181.44399999999999</v>
      </c>
      <c r="AN15" s="9">
        <v>154.05699999999999</v>
      </c>
      <c r="AO15" s="9">
        <v>179.16200000000001</v>
      </c>
      <c r="AP15" s="9">
        <v>122.922</v>
      </c>
      <c r="AQ15" s="9">
        <v>56.24</v>
      </c>
      <c r="AR15" s="9">
        <v>95.582999999999998</v>
      </c>
      <c r="AS15" s="9">
        <v>42.244</v>
      </c>
      <c r="AT15" s="9">
        <v>53.338999999999999</v>
      </c>
      <c r="AU15" s="9">
        <v>60.756</v>
      </c>
      <c r="AV15" s="9">
        <v>16.277999999999999</v>
      </c>
      <c r="AW15" s="9">
        <v>44.478000000000002</v>
      </c>
      <c r="AX15" s="9">
        <v>698.22900000000004</v>
      </c>
      <c r="AY15" s="9">
        <v>375.12900000000002</v>
      </c>
      <c r="AZ15" s="9">
        <v>323.10000000000002</v>
      </c>
      <c r="BA15" s="9">
        <v>354.34100000000001</v>
      </c>
      <c r="BB15" s="9">
        <v>199.99</v>
      </c>
      <c r="BC15" s="9">
        <v>154.351</v>
      </c>
      <c r="BD15" s="9">
        <v>1316.7180000000001</v>
      </c>
      <c r="BE15" s="9">
        <v>641.34100000000001</v>
      </c>
      <c r="BF15" s="9">
        <v>675.37699999999995</v>
      </c>
      <c r="BG15" s="9">
        <v>10123.396000000001</v>
      </c>
      <c r="BH15" s="9">
        <v>5383.9359999999997</v>
      </c>
      <c r="BI15" s="9">
        <v>4739.46</v>
      </c>
      <c r="BJ15" s="9">
        <v>8189.3540000000003</v>
      </c>
      <c r="BK15" s="9">
        <v>4118.7650000000003</v>
      </c>
      <c r="BL15" s="9">
        <v>4070.5889999999999</v>
      </c>
      <c r="BM15" s="9">
        <v>7776.3530000000001</v>
      </c>
      <c r="BN15" s="9">
        <v>3922.3649999999998</v>
      </c>
      <c r="BO15" s="9">
        <v>3853.9879999999998</v>
      </c>
      <c r="BP15" s="9">
        <v>213.82599999999999</v>
      </c>
      <c r="BQ15" s="9">
        <v>99.703000000000003</v>
      </c>
      <c r="BR15" s="9">
        <v>114.123</v>
      </c>
      <c r="BS15" s="9">
        <v>197.72</v>
      </c>
      <c r="BT15" s="9">
        <v>95.781999999999996</v>
      </c>
      <c r="BU15" s="9">
        <v>101.938</v>
      </c>
      <c r="BV15" s="9">
        <v>6389.9089999999997</v>
      </c>
      <c r="BW15" s="9">
        <v>3337.3629999999998</v>
      </c>
      <c r="BX15" s="9">
        <v>3052.5459999999998</v>
      </c>
      <c r="BY15" s="9">
        <v>407.36500000000001</v>
      </c>
      <c r="BZ15" s="9">
        <v>136.934</v>
      </c>
      <c r="CA15" s="9">
        <v>270.43</v>
      </c>
      <c r="CB15" s="9">
        <v>107.279</v>
      </c>
      <c r="CC15" s="9">
        <v>66.789000000000001</v>
      </c>
      <c r="CD15" s="9">
        <v>40.488999999999997</v>
      </c>
      <c r="CE15" s="9">
        <v>128.684</v>
      </c>
      <c r="CF15" s="9">
        <v>39.335999999999999</v>
      </c>
      <c r="CG15" s="9">
        <v>89.347999999999999</v>
      </c>
      <c r="CH15" s="9">
        <v>171.40199999999999</v>
      </c>
      <c r="CI15" s="9">
        <v>30.809000000000001</v>
      </c>
      <c r="CJ15" s="9">
        <v>140.59299999999999</v>
      </c>
      <c r="CK15" s="9">
        <v>393.38099999999997</v>
      </c>
      <c r="CL15" s="9">
        <v>135.59</v>
      </c>
      <c r="CM15" s="9">
        <v>257.791</v>
      </c>
      <c r="CN15" s="9">
        <v>121.206</v>
      </c>
      <c r="CO15" s="9">
        <v>76.111000000000004</v>
      </c>
      <c r="CP15" s="9">
        <v>45.094999999999999</v>
      </c>
      <c r="CQ15" s="9">
        <v>126.583</v>
      </c>
      <c r="CR15" s="9">
        <v>27.664999999999999</v>
      </c>
      <c r="CS15" s="9">
        <v>98.918000000000006</v>
      </c>
      <c r="CT15" s="9">
        <v>145.59200000000001</v>
      </c>
      <c r="CU15" s="9">
        <v>31.814</v>
      </c>
      <c r="CV15" s="9">
        <v>113.77800000000001</v>
      </c>
      <c r="CW15" s="9">
        <v>998.69899999999996</v>
      </c>
      <c r="CX15" s="9">
        <v>508.87799999999999</v>
      </c>
      <c r="CY15" s="9">
        <v>489.822</v>
      </c>
      <c r="CZ15" s="9">
        <v>912.77300000000002</v>
      </c>
      <c r="DA15" s="9">
        <v>486.11799999999999</v>
      </c>
      <c r="DB15" s="9">
        <v>426.65499999999997</v>
      </c>
      <c r="DC15" s="9">
        <v>7276.5820000000003</v>
      </c>
      <c r="DD15" s="9">
        <v>3632.6469999999999</v>
      </c>
      <c r="DE15" s="9">
        <v>3643.9349999999999</v>
      </c>
      <c r="DF15" s="9">
        <v>808.50800000000004</v>
      </c>
      <c r="DG15" s="9">
        <v>400.76</v>
      </c>
      <c r="DH15" s="9">
        <v>407.74799999999999</v>
      </c>
      <c r="DI15" s="9">
        <v>7380.8459999999995</v>
      </c>
      <c r="DJ15" s="9">
        <v>3718.0050000000001</v>
      </c>
      <c r="DK15" s="9">
        <v>3662.8409999999999</v>
      </c>
      <c r="DL15" s="9">
        <v>1312.528</v>
      </c>
      <c r="DM15" s="9">
        <v>677.76900000000001</v>
      </c>
      <c r="DN15" s="9">
        <v>634.76</v>
      </c>
      <c r="DO15" s="9">
        <v>408.75299999999999</v>
      </c>
      <c r="DP15" s="9">
        <v>209.11</v>
      </c>
      <c r="DQ15" s="9">
        <v>199.643</v>
      </c>
      <c r="DR15" s="9">
        <v>504.02</v>
      </c>
      <c r="DS15" s="9">
        <v>277.00799999999998</v>
      </c>
      <c r="DT15" s="9">
        <v>227.012</v>
      </c>
      <c r="DU15" s="9">
        <v>399.75599999999997</v>
      </c>
      <c r="DV15" s="9">
        <v>191.65</v>
      </c>
      <c r="DW15" s="9">
        <v>208.10499999999999</v>
      </c>
      <c r="DX15" s="9">
        <v>6876.826</v>
      </c>
      <c r="DY15" s="9">
        <v>3440.9960000000001</v>
      </c>
      <c r="DZ15" s="9">
        <v>3435.83</v>
      </c>
      <c r="EA15" s="9">
        <v>1934.0409999999999</v>
      </c>
      <c r="EB15" s="9">
        <v>1265.171</v>
      </c>
      <c r="EC15" s="9">
        <v>668.87099999999998</v>
      </c>
      <c r="ED15" s="9">
        <v>1246.604</v>
      </c>
      <c r="EE15" s="9">
        <v>832.53499999999997</v>
      </c>
      <c r="EF15" s="9">
        <v>414.06799999999998</v>
      </c>
      <c r="EG15" s="9">
        <v>77.706999999999994</v>
      </c>
      <c r="EH15" s="9">
        <v>43.194000000000003</v>
      </c>
      <c r="EI15" s="9">
        <v>34.514000000000003</v>
      </c>
      <c r="EJ15" s="9">
        <v>27.401</v>
      </c>
      <c r="EK15" s="9">
        <v>22.312999999999999</v>
      </c>
      <c r="EL15" s="9">
        <v>5.0880000000000001</v>
      </c>
      <c r="EM15" s="9">
        <v>20.116</v>
      </c>
      <c r="EN15" s="9">
        <v>11.164999999999999</v>
      </c>
      <c r="EO15" s="9">
        <v>8.9499999999999993</v>
      </c>
      <c r="EP15" s="9">
        <v>30.190999999999999</v>
      </c>
      <c r="EQ15" s="9">
        <v>9.7149999999999999</v>
      </c>
      <c r="ER15" s="9">
        <v>20.475999999999999</v>
      </c>
      <c r="ES15" s="9">
        <v>99.274000000000001</v>
      </c>
      <c r="ET15" s="9">
        <v>63.610999999999997</v>
      </c>
      <c r="EU15" s="9">
        <v>35.664000000000001</v>
      </c>
      <c r="EV15" s="9">
        <v>34.545999999999999</v>
      </c>
      <c r="EW15" s="9">
        <v>25.666</v>
      </c>
      <c r="EX15" s="9">
        <v>8.8800000000000008</v>
      </c>
      <c r="EY15" s="9">
        <v>32.564999999999998</v>
      </c>
      <c r="EZ15" s="9">
        <v>21.163</v>
      </c>
      <c r="FA15" s="9">
        <v>11.401999999999999</v>
      </c>
      <c r="FB15" s="9">
        <v>32.164000000000001</v>
      </c>
      <c r="FC15" s="9">
        <v>16.782</v>
      </c>
      <c r="FD15" s="9">
        <v>15.382</v>
      </c>
      <c r="FE15" s="9">
        <v>510.45600000000002</v>
      </c>
      <c r="FF15" s="9">
        <v>325.83100000000002</v>
      </c>
      <c r="FG15" s="9">
        <v>184.625</v>
      </c>
      <c r="FH15" s="9">
        <v>11933.54</v>
      </c>
      <c r="FI15" s="9">
        <v>6255.9579999999996</v>
      </c>
      <c r="FJ15" s="9">
        <v>5677.5820000000003</v>
      </c>
      <c r="FK15" s="9">
        <v>2343.9070000000002</v>
      </c>
      <c r="FL15" s="9">
        <v>1198.578</v>
      </c>
      <c r="FM15" s="9">
        <v>1145.329</v>
      </c>
      <c r="FN15" s="9">
        <v>1045.787</v>
      </c>
      <c r="FO15" s="9">
        <v>570.09699999999998</v>
      </c>
      <c r="FP15" s="9">
        <v>475.69</v>
      </c>
      <c r="FQ15" s="9">
        <v>460.71899999999999</v>
      </c>
      <c r="FR15" s="9">
        <v>245.83099999999999</v>
      </c>
      <c r="FS15" s="9">
        <v>214.88800000000001</v>
      </c>
      <c r="FT15" s="9">
        <v>583.30999999999995</v>
      </c>
      <c r="FU15" s="9">
        <v>323.31400000000002</v>
      </c>
      <c r="FV15" s="9">
        <v>259.995</v>
      </c>
      <c r="FW15" s="9">
        <v>590.17700000000002</v>
      </c>
      <c r="FX15" s="9">
        <v>318.11200000000002</v>
      </c>
      <c r="FY15" s="9">
        <v>272.065</v>
      </c>
      <c r="FZ15" s="9">
        <v>452.31700000000001</v>
      </c>
      <c r="GA15" s="9">
        <v>250.21799999999999</v>
      </c>
      <c r="GB15" s="9">
        <v>202.09899999999999</v>
      </c>
      <c r="GC15" s="9">
        <v>314.82900000000001</v>
      </c>
      <c r="GD15" s="9">
        <v>186.14500000000001</v>
      </c>
      <c r="GE15" s="9">
        <v>128.685</v>
      </c>
      <c r="GF15" s="9">
        <v>397.47</v>
      </c>
      <c r="GG15" s="9">
        <v>204.06399999999999</v>
      </c>
      <c r="GH15" s="9">
        <v>193.40600000000001</v>
      </c>
      <c r="GI15" s="9">
        <v>130.792</v>
      </c>
      <c r="GJ15" s="9">
        <v>98.885000000000005</v>
      </c>
      <c r="GK15" s="9">
        <v>31.908000000000001</v>
      </c>
      <c r="GL15" s="9">
        <v>161.34800000000001</v>
      </c>
      <c r="GM15" s="9">
        <v>68.798000000000002</v>
      </c>
      <c r="GN15" s="9">
        <v>92.55</v>
      </c>
      <c r="GO15" s="9">
        <v>105.33</v>
      </c>
      <c r="GP15" s="9">
        <v>36.381999999999998</v>
      </c>
      <c r="GQ15" s="9">
        <v>68.947999999999993</v>
      </c>
      <c r="GR15" s="9">
        <v>333.488</v>
      </c>
      <c r="GS15" s="9">
        <v>179.88800000000001</v>
      </c>
      <c r="GT15" s="9">
        <v>153.6</v>
      </c>
      <c r="GU15" s="9">
        <v>177.958</v>
      </c>
      <c r="GV15" s="9">
        <v>121.718</v>
      </c>
      <c r="GW15" s="9">
        <v>56.24</v>
      </c>
      <c r="GX15" s="9">
        <v>95.126000000000005</v>
      </c>
      <c r="GY15" s="9">
        <v>42.244</v>
      </c>
      <c r="GZ15" s="9">
        <v>52.881999999999998</v>
      </c>
      <c r="HA15" s="9">
        <v>60.404000000000003</v>
      </c>
      <c r="HB15" s="9">
        <v>15.927</v>
      </c>
      <c r="HC15" s="9">
        <v>44.478000000000002</v>
      </c>
      <c r="HD15" s="9">
        <v>693.38400000000001</v>
      </c>
      <c r="HE15" s="9">
        <v>371.58699999999999</v>
      </c>
      <c r="HF15" s="9">
        <v>321.79700000000003</v>
      </c>
      <c r="HG15" s="9">
        <v>352.404</v>
      </c>
      <c r="HH15" s="9">
        <v>198.51</v>
      </c>
      <c r="HI15" s="9">
        <v>153.893</v>
      </c>
      <c r="HJ15" s="9">
        <v>1298.1189999999999</v>
      </c>
      <c r="HK15" s="9">
        <v>628.48099999999999</v>
      </c>
      <c r="HL15" s="9">
        <v>669.63900000000001</v>
      </c>
      <c r="HM15" s="9">
        <v>9589.6329999999998</v>
      </c>
      <c r="HN15" s="9">
        <v>5057.38</v>
      </c>
      <c r="HO15" s="9">
        <v>4532.2529999999997</v>
      </c>
      <c r="HP15" s="9">
        <v>7910.23</v>
      </c>
      <c r="HQ15" s="9">
        <v>3979.9859999999999</v>
      </c>
      <c r="HR15" s="9">
        <v>3930.2429999999999</v>
      </c>
      <c r="HS15" s="9">
        <v>7499.4070000000002</v>
      </c>
      <c r="HT15" s="9">
        <v>3785.7660000000001</v>
      </c>
      <c r="HU15" s="9">
        <v>3713.6419999999998</v>
      </c>
      <c r="HV15" s="9">
        <v>213.54599999999999</v>
      </c>
      <c r="HW15" s="9">
        <v>99.423000000000002</v>
      </c>
      <c r="HX15" s="9">
        <v>114.123</v>
      </c>
      <c r="HY15" s="9">
        <v>195.82</v>
      </c>
      <c r="HZ15" s="9">
        <v>93.882000000000005</v>
      </c>
      <c r="IA15" s="9">
        <v>101.938</v>
      </c>
      <c r="IB15" s="9">
        <v>6179.1769999999997</v>
      </c>
      <c r="IC15" s="9">
        <v>3228.1190000000001</v>
      </c>
      <c r="ID15" s="9">
        <v>2951.058</v>
      </c>
      <c r="IE15" s="9">
        <v>403.29399999999998</v>
      </c>
      <c r="IF15" s="9">
        <v>135.06899999999999</v>
      </c>
      <c r="IG15" s="9">
        <v>268.22500000000002</v>
      </c>
      <c r="IH15" s="9">
        <v>106.036</v>
      </c>
      <c r="II15" s="9">
        <v>65.891000000000005</v>
      </c>
      <c r="IJ15" s="9">
        <v>40.145000000000003</v>
      </c>
      <c r="IK15" s="9">
        <v>127.67400000000001</v>
      </c>
      <c r="IL15" s="9">
        <v>38.713999999999999</v>
      </c>
      <c r="IM15" s="9">
        <v>88.96</v>
      </c>
      <c r="IN15" s="9">
        <v>169.584</v>
      </c>
      <c r="IO15" s="9">
        <v>30.463999999999999</v>
      </c>
      <c r="IP15" s="9">
        <v>139.12</v>
      </c>
      <c r="IQ15" s="9">
        <v>369.41899999999998</v>
      </c>
    </row>
    <row r="16" spans="1:251">
      <c r="A16" s="10">
        <v>43862</v>
      </c>
      <c r="B16" s="9">
        <v>12688.941000000001</v>
      </c>
      <c r="C16" s="9">
        <v>6651.8459999999995</v>
      </c>
      <c r="D16" s="9">
        <v>6037.0950000000003</v>
      </c>
      <c r="E16" s="9">
        <v>2330.165</v>
      </c>
      <c r="F16" s="9">
        <v>1188.337</v>
      </c>
      <c r="G16" s="9">
        <v>1141.828</v>
      </c>
      <c r="H16" s="9">
        <v>1024.498</v>
      </c>
      <c r="I16" s="9">
        <v>558.07500000000005</v>
      </c>
      <c r="J16" s="9">
        <v>466.42200000000003</v>
      </c>
      <c r="K16" s="9">
        <v>497.637</v>
      </c>
      <c r="L16" s="9">
        <v>274.93400000000003</v>
      </c>
      <c r="M16" s="9">
        <v>222.703</v>
      </c>
      <c r="N16" s="9">
        <v>525.99199999999996</v>
      </c>
      <c r="O16" s="9">
        <v>282.56400000000002</v>
      </c>
      <c r="P16" s="9">
        <v>243.429</v>
      </c>
      <c r="Q16" s="9">
        <v>589.44899999999996</v>
      </c>
      <c r="R16" s="9">
        <v>321.66699999999997</v>
      </c>
      <c r="S16" s="9">
        <v>267.78199999999998</v>
      </c>
      <c r="T16" s="9">
        <v>432.73599999999999</v>
      </c>
      <c r="U16" s="9">
        <v>235.10400000000001</v>
      </c>
      <c r="V16" s="9">
        <v>197.63200000000001</v>
      </c>
      <c r="W16" s="9">
        <v>352.98500000000001</v>
      </c>
      <c r="X16" s="9">
        <v>207.41900000000001</v>
      </c>
      <c r="Y16" s="9">
        <v>145.566</v>
      </c>
      <c r="Z16" s="9">
        <v>333.678</v>
      </c>
      <c r="AA16" s="9">
        <v>171.55500000000001</v>
      </c>
      <c r="AB16" s="9">
        <v>162.12299999999999</v>
      </c>
      <c r="AC16" s="9">
        <v>119.96299999999999</v>
      </c>
      <c r="AD16" s="9">
        <v>87.992000000000004</v>
      </c>
      <c r="AE16" s="9">
        <v>31.972000000000001</v>
      </c>
      <c r="AF16" s="9">
        <v>119.934</v>
      </c>
      <c r="AG16" s="9">
        <v>54.844999999999999</v>
      </c>
      <c r="AH16" s="9">
        <v>65.087999999999994</v>
      </c>
      <c r="AI16" s="9">
        <v>93.781000000000006</v>
      </c>
      <c r="AJ16" s="9">
        <v>28.719000000000001</v>
      </c>
      <c r="AK16" s="9">
        <v>65.061999999999998</v>
      </c>
      <c r="AL16" s="9">
        <v>337.83499999999998</v>
      </c>
      <c r="AM16" s="9">
        <v>179.101</v>
      </c>
      <c r="AN16" s="9">
        <v>158.73400000000001</v>
      </c>
      <c r="AO16" s="9">
        <v>175.084</v>
      </c>
      <c r="AP16" s="9">
        <v>119.73699999999999</v>
      </c>
      <c r="AQ16" s="9">
        <v>55.347000000000001</v>
      </c>
      <c r="AR16" s="9">
        <v>93.828999999999994</v>
      </c>
      <c r="AS16" s="9">
        <v>40.591000000000001</v>
      </c>
      <c r="AT16" s="9">
        <v>53.238</v>
      </c>
      <c r="AU16" s="9">
        <v>68.921999999999997</v>
      </c>
      <c r="AV16" s="9">
        <v>18.773</v>
      </c>
      <c r="AW16" s="9">
        <v>50.149000000000001</v>
      </c>
      <c r="AX16" s="9">
        <v>701.89400000000001</v>
      </c>
      <c r="AY16" s="9">
        <v>369.42</v>
      </c>
      <c r="AZ16" s="9">
        <v>332.47399999999999</v>
      </c>
      <c r="BA16" s="9">
        <v>322.60399999999998</v>
      </c>
      <c r="BB16" s="9">
        <v>188.655</v>
      </c>
      <c r="BC16" s="9">
        <v>133.94900000000001</v>
      </c>
      <c r="BD16" s="9">
        <v>1305.6669999999999</v>
      </c>
      <c r="BE16" s="9">
        <v>630.26199999999994</v>
      </c>
      <c r="BF16" s="9">
        <v>675.40599999999995</v>
      </c>
      <c r="BG16" s="9">
        <v>10358.776</v>
      </c>
      <c r="BH16" s="9">
        <v>5463.509</v>
      </c>
      <c r="BI16" s="9">
        <v>4895.2669999999998</v>
      </c>
      <c r="BJ16" s="9">
        <v>8434.6970000000001</v>
      </c>
      <c r="BK16" s="9">
        <v>4207.2120000000004</v>
      </c>
      <c r="BL16" s="9">
        <v>4227.4849999999997</v>
      </c>
      <c r="BM16" s="9">
        <v>8014.6220000000003</v>
      </c>
      <c r="BN16" s="9">
        <v>4010.567</v>
      </c>
      <c r="BO16" s="9">
        <v>4004.056</v>
      </c>
      <c r="BP16" s="9">
        <v>202.28299999999999</v>
      </c>
      <c r="BQ16" s="9">
        <v>86.23</v>
      </c>
      <c r="BR16" s="9">
        <v>116.053</v>
      </c>
      <c r="BS16" s="9">
        <v>214.54400000000001</v>
      </c>
      <c r="BT16" s="9">
        <v>109.34099999999999</v>
      </c>
      <c r="BU16" s="9">
        <v>105.20399999999999</v>
      </c>
      <c r="BV16" s="9">
        <v>6373.741</v>
      </c>
      <c r="BW16" s="9">
        <v>3267.9490000000001</v>
      </c>
      <c r="BX16" s="9">
        <v>3105.7919999999999</v>
      </c>
      <c r="BY16" s="9">
        <v>456.15300000000002</v>
      </c>
      <c r="BZ16" s="9">
        <v>154.59</v>
      </c>
      <c r="CA16" s="9">
        <v>301.56299999999999</v>
      </c>
      <c r="CB16" s="9">
        <v>120.994</v>
      </c>
      <c r="CC16" s="9">
        <v>67.114000000000004</v>
      </c>
      <c r="CD16" s="9">
        <v>53.878999999999998</v>
      </c>
      <c r="CE16" s="9">
        <v>138.49</v>
      </c>
      <c r="CF16" s="9">
        <v>45.377000000000002</v>
      </c>
      <c r="CG16" s="9">
        <v>93.113</v>
      </c>
      <c r="CH16" s="9">
        <v>196.66900000000001</v>
      </c>
      <c r="CI16" s="9">
        <v>42.097999999999999</v>
      </c>
      <c r="CJ16" s="9">
        <v>154.571</v>
      </c>
      <c r="CK16" s="9">
        <v>422.541</v>
      </c>
      <c r="CL16" s="9">
        <v>153.417</v>
      </c>
      <c r="CM16" s="9">
        <v>269.12299999999999</v>
      </c>
      <c r="CN16" s="9">
        <v>121.377</v>
      </c>
      <c r="CO16" s="9">
        <v>77.665000000000006</v>
      </c>
      <c r="CP16" s="9">
        <v>43.712000000000003</v>
      </c>
      <c r="CQ16" s="9">
        <v>142.54599999999999</v>
      </c>
      <c r="CR16" s="9">
        <v>39.572000000000003</v>
      </c>
      <c r="CS16" s="9">
        <v>102.97499999999999</v>
      </c>
      <c r="CT16" s="9">
        <v>158.61799999999999</v>
      </c>
      <c r="CU16" s="9">
        <v>36.180999999999997</v>
      </c>
      <c r="CV16" s="9">
        <v>122.437</v>
      </c>
      <c r="CW16" s="9">
        <v>1182.2619999999999</v>
      </c>
      <c r="CX16" s="9">
        <v>631.255</v>
      </c>
      <c r="CY16" s="9">
        <v>551.00599999999997</v>
      </c>
      <c r="CZ16" s="9">
        <v>915.28899999999999</v>
      </c>
      <c r="DA16" s="9">
        <v>453.84899999999999</v>
      </c>
      <c r="DB16" s="9">
        <v>461.44</v>
      </c>
      <c r="DC16" s="9">
        <v>7519.4080000000004</v>
      </c>
      <c r="DD16" s="9">
        <v>3753.3629999999998</v>
      </c>
      <c r="DE16" s="9">
        <v>3766.0450000000001</v>
      </c>
      <c r="DF16" s="9">
        <v>791.20799999999997</v>
      </c>
      <c r="DG16" s="9">
        <v>382.90899999999999</v>
      </c>
      <c r="DH16" s="9">
        <v>408.3</v>
      </c>
      <c r="DI16" s="9">
        <v>7643.4880000000003</v>
      </c>
      <c r="DJ16" s="9">
        <v>3824.3029999999999</v>
      </c>
      <c r="DK16" s="9">
        <v>3819.1849999999999</v>
      </c>
      <c r="DL16" s="9">
        <v>1279.2819999999999</v>
      </c>
      <c r="DM16" s="9">
        <v>633.10900000000004</v>
      </c>
      <c r="DN16" s="9">
        <v>646.173</v>
      </c>
      <c r="DO16" s="9">
        <v>427.21499999999997</v>
      </c>
      <c r="DP16" s="9">
        <v>203.648</v>
      </c>
      <c r="DQ16" s="9">
        <v>223.56700000000001</v>
      </c>
      <c r="DR16" s="9">
        <v>488.07400000000001</v>
      </c>
      <c r="DS16" s="9">
        <v>250.20099999999999</v>
      </c>
      <c r="DT16" s="9">
        <v>237.87299999999999</v>
      </c>
      <c r="DU16" s="9">
        <v>363.99400000000003</v>
      </c>
      <c r="DV16" s="9">
        <v>179.261</v>
      </c>
      <c r="DW16" s="9">
        <v>184.733</v>
      </c>
      <c r="DX16" s="9">
        <v>7155.415</v>
      </c>
      <c r="DY16" s="9">
        <v>3574.1030000000001</v>
      </c>
      <c r="DZ16" s="9">
        <v>3581.3119999999999</v>
      </c>
      <c r="EA16" s="9">
        <v>1924.079</v>
      </c>
      <c r="EB16" s="9">
        <v>1256.297</v>
      </c>
      <c r="EC16" s="9">
        <v>667.78200000000004</v>
      </c>
      <c r="ED16" s="9">
        <v>1180.7539999999999</v>
      </c>
      <c r="EE16" s="9">
        <v>783.88</v>
      </c>
      <c r="EF16" s="9">
        <v>396.87299999999999</v>
      </c>
      <c r="EG16" s="9">
        <v>83.072999999999993</v>
      </c>
      <c r="EH16" s="9">
        <v>48.970999999999997</v>
      </c>
      <c r="EI16" s="9">
        <v>34.101999999999997</v>
      </c>
      <c r="EJ16" s="9">
        <v>26.262</v>
      </c>
      <c r="EK16" s="9">
        <v>21.495000000000001</v>
      </c>
      <c r="EL16" s="9">
        <v>4.766</v>
      </c>
      <c r="EM16" s="9">
        <v>27.132000000000001</v>
      </c>
      <c r="EN16" s="9">
        <v>19</v>
      </c>
      <c r="EO16" s="9">
        <v>8.1319999999999997</v>
      </c>
      <c r="EP16" s="9">
        <v>29.678999999999998</v>
      </c>
      <c r="EQ16" s="9">
        <v>8.4749999999999996</v>
      </c>
      <c r="ER16" s="9">
        <v>21.204000000000001</v>
      </c>
      <c r="ES16" s="9">
        <v>96.084000000000003</v>
      </c>
      <c r="ET16" s="9">
        <v>55.057000000000002</v>
      </c>
      <c r="EU16" s="9">
        <v>41.027999999999999</v>
      </c>
      <c r="EV16" s="9">
        <v>30.952999999999999</v>
      </c>
      <c r="EW16" s="9">
        <v>22.835999999999999</v>
      </c>
      <c r="EX16" s="9">
        <v>8.1159999999999997</v>
      </c>
      <c r="EY16" s="9">
        <v>30.704999999999998</v>
      </c>
      <c r="EZ16" s="9">
        <v>17.797000000000001</v>
      </c>
      <c r="FA16" s="9">
        <v>12.907999999999999</v>
      </c>
      <c r="FB16" s="9">
        <v>34.427</v>
      </c>
      <c r="FC16" s="9">
        <v>14.423999999999999</v>
      </c>
      <c r="FD16" s="9">
        <v>20.003</v>
      </c>
      <c r="FE16" s="9">
        <v>564.16800000000001</v>
      </c>
      <c r="FF16" s="9">
        <v>368.38900000000001</v>
      </c>
      <c r="FG16" s="9">
        <v>195.779</v>
      </c>
      <c r="FH16" s="9">
        <v>12106.414000000001</v>
      </c>
      <c r="FI16" s="9">
        <v>6307.9660000000003</v>
      </c>
      <c r="FJ16" s="9">
        <v>5798.4480000000003</v>
      </c>
      <c r="FK16" s="9">
        <v>2307.2570000000001</v>
      </c>
      <c r="FL16" s="9">
        <v>1175.5429999999999</v>
      </c>
      <c r="FM16" s="9">
        <v>1131.7139999999999</v>
      </c>
      <c r="FN16" s="9">
        <v>1019.175</v>
      </c>
      <c r="FO16" s="9">
        <v>555.24300000000005</v>
      </c>
      <c r="FP16" s="9">
        <v>463.93299999999999</v>
      </c>
      <c r="FQ16" s="9">
        <v>495.44400000000002</v>
      </c>
      <c r="FR16" s="9">
        <v>272.88499999999999</v>
      </c>
      <c r="FS16" s="9">
        <v>222.559</v>
      </c>
      <c r="FT16" s="9">
        <v>522.86300000000006</v>
      </c>
      <c r="FU16" s="9">
        <v>281.78100000000001</v>
      </c>
      <c r="FV16" s="9">
        <v>241.08199999999999</v>
      </c>
      <c r="FW16" s="9">
        <v>587.16499999999996</v>
      </c>
      <c r="FX16" s="9">
        <v>319.88799999999998</v>
      </c>
      <c r="FY16" s="9">
        <v>267.27699999999999</v>
      </c>
      <c r="FZ16" s="9">
        <v>429.69799999999998</v>
      </c>
      <c r="GA16" s="9">
        <v>234.05</v>
      </c>
      <c r="GB16" s="9">
        <v>195.64699999999999</v>
      </c>
      <c r="GC16" s="9">
        <v>351.65600000000001</v>
      </c>
      <c r="GD16" s="9">
        <v>206.23400000000001</v>
      </c>
      <c r="GE16" s="9">
        <v>145.423</v>
      </c>
      <c r="GF16" s="9">
        <v>332.34399999999999</v>
      </c>
      <c r="GG16" s="9">
        <v>170.583</v>
      </c>
      <c r="GH16" s="9">
        <v>161.761</v>
      </c>
      <c r="GI16" s="9">
        <v>119.602</v>
      </c>
      <c r="GJ16" s="9">
        <v>87.992000000000004</v>
      </c>
      <c r="GK16" s="9">
        <v>31.61</v>
      </c>
      <c r="GL16" s="9">
        <v>119.934</v>
      </c>
      <c r="GM16" s="9">
        <v>54.844999999999999</v>
      </c>
      <c r="GN16" s="9">
        <v>65.087999999999994</v>
      </c>
      <c r="GO16" s="9">
        <v>92.808000000000007</v>
      </c>
      <c r="GP16" s="9">
        <v>27.745999999999999</v>
      </c>
      <c r="GQ16" s="9">
        <v>65.061999999999998</v>
      </c>
      <c r="GR16" s="9">
        <v>335.17500000000001</v>
      </c>
      <c r="GS16" s="9">
        <v>178.42599999999999</v>
      </c>
      <c r="GT16" s="9">
        <v>156.749</v>
      </c>
      <c r="GU16" s="9">
        <v>174.61199999999999</v>
      </c>
      <c r="GV16" s="9">
        <v>119.265</v>
      </c>
      <c r="GW16" s="9">
        <v>55.347000000000001</v>
      </c>
      <c r="GX16" s="9">
        <v>93.355000000000004</v>
      </c>
      <c r="GY16" s="9">
        <v>40.387999999999998</v>
      </c>
      <c r="GZ16" s="9">
        <v>52.966999999999999</v>
      </c>
      <c r="HA16" s="9">
        <v>67.207999999999998</v>
      </c>
      <c r="HB16" s="9">
        <v>18.773</v>
      </c>
      <c r="HC16" s="9">
        <v>48.435000000000002</v>
      </c>
      <c r="HD16" s="9">
        <v>698.18200000000002</v>
      </c>
      <c r="HE16" s="9">
        <v>366.78899999999999</v>
      </c>
      <c r="HF16" s="9">
        <v>331.39299999999997</v>
      </c>
      <c r="HG16" s="9">
        <v>320.99400000000003</v>
      </c>
      <c r="HH16" s="9">
        <v>188.45400000000001</v>
      </c>
      <c r="HI16" s="9">
        <v>132.54</v>
      </c>
      <c r="HJ16" s="9">
        <v>1288.0820000000001</v>
      </c>
      <c r="HK16" s="9">
        <v>620.30100000000004</v>
      </c>
      <c r="HL16" s="9">
        <v>667.78099999999995</v>
      </c>
      <c r="HM16" s="9">
        <v>9799.1569999999992</v>
      </c>
      <c r="HN16" s="9">
        <v>5132.4229999999998</v>
      </c>
      <c r="HO16" s="9">
        <v>4666.7340000000004</v>
      </c>
      <c r="HP16" s="9">
        <v>8130.1670000000004</v>
      </c>
      <c r="HQ16" s="9">
        <v>4052.9430000000002</v>
      </c>
      <c r="HR16" s="9">
        <v>4077.2240000000002</v>
      </c>
      <c r="HS16" s="9">
        <v>7714.9610000000002</v>
      </c>
      <c r="HT16" s="9">
        <v>3859.0520000000001</v>
      </c>
      <c r="HU16" s="9">
        <v>3855.9090000000001</v>
      </c>
      <c r="HV16" s="9">
        <v>201.374</v>
      </c>
      <c r="HW16" s="9">
        <v>85.515000000000001</v>
      </c>
      <c r="HX16" s="9">
        <v>115.85899999999999</v>
      </c>
      <c r="HY16" s="9">
        <v>211.708</v>
      </c>
      <c r="HZ16" s="9">
        <v>107.58799999999999</v>
      </c>
      <c r="IA16" s="9">
        <v>104.119</v>
      </c>
      <c r="IB16" s="9">
        <v>6145.8059999999996</v>
      </c>
      <c r="IC16" s="9">
        <v>3155.3809999999999</v>
      </c>
      <c r="ID16" s="9">
        <v>2990.4250000000002</v>
      </c>
      <c r="IE16" s="9">
        <v>447.90199999999999</v>
      </c>
      <c r="IF16" s="9">
        <v>150.28899999999999</v>
      </c>
      <c r="IG16" s="9">
        <v>297.613</v>
      </c>
      <c r="IH16" s="9">
        <v>119.563</v>
      </c>
      <c r="II16" s="9">
        <v>66.427000000000007</v>
      </c>
      <c r="IJ16" s="9">
        <v>53.137</v>
      </c>
      <c r="IK16" s="9">
        <v>135.47399999999999</v>
      </c>
      <c r="IL16" s="9">
        <v>43.530999999999999</v>
      </c>
      <c r="IM16" s="9">
        <v>91.942999999999998</v>
      </c>
      <c r="IN16" s="9">
        <v>192.86500000000001</v>
      </c>
      <c r="IO16" s="9">
        <v>40.332000000000001</v>
      </c>
      <c r="IP16" s="9">
        <v>152.53299999999999</v>
      </c>
      <c r="IQ16" s="9">
        <v>395.72199999999998</v>
      </c>
    </row>
    <row r="17" spans="1:251">
      <c r="A17" s="10">
        <v>44228</v>
      </c>
      <c r="B17" s="9">
        <v>12659.332</v>
      </c>
      <c r="C17" s="9">
        <v>6626.9319999999998</v>
      </c>
      <c r="D17" s="9">
        <v>6032.4</v>
      </c>
      <c r="E17" s="9">
        <v>2210.114</v>
      </c>
      <c r="F17" s="9">
        <v>1107.0540000000001</v>
      </c>
      <c r="G17" s="9">
        <v>1103.06</v>
      </c>
      <c r="H17" s="9">
        <v>943.55200000000002</v>
      </c>
      <c r="I17" s="9">
        <v>492.08800000000002</v>
      </c>
      <c r="J17" s="9">
        <v>451.464</v>
      </c>
      <c r="K17" s="9">
        <v>388.06900000000002</v>
      </c>
      <c r="L17" s="9">
        <v>202.22300000000001</v>
      </c>
      <c r="M17" s="9">
        <v>185.846</v>
      </c>
      <c r="N17" s="9">
        <v>552.21900000000005</v>
      </c>
      <c r="O17" s="9">
        <v>288.31200000000001</v>
      </c>
      <c r="P17" s="9">
        <v>263.90600000000001</v>
      </c>
      <c r="Q17" s="9">
        <v>496.976</v>
      </c>
      <c r="R17" s="9">
        <v>257.53699999999998</v>
      </c>
      <c r="S17" s="9">
        <v>239.43899999999999</v>
      </c>
      <c r="T17" s="9">
        <v>440.30200000000002</v>
      </c>
      <c r="U17" s="9">
        <v>229.679</v>
      </c>
      <c r="V17" s="9">
        <v>210.62299999999999</v>
      </c>
      <c r="W17" s="9">
        <v>300.83</v>
      </c>
      <c r="X17" s="9">
        <v>168.57300000000001</v>
      </c>
      <c r="Y17" s="9">
        <v>132.25700000000001</v>
      </c>
      <c r="Z17" s="9">
        <v>353.553</v>
      </c>
      <c r="AA17" s="9">
        <v>174.26</v>
      </c>
      <c r="AB17" s="9">
        <v>179.29300000000001</v>
      </c>
      <c r="AC17" s="9">
        <v>110.172</v>
      </c>
      <c r="AD17" s="9">
        <v>68.790999999999997</v>
      </c>
      <c r="AE17" s="9">
        <v>41.381</v>
      </c>
      <c r="AF17" s="9">
        <v>140.60400000000001</v>
      </c>
      <c r="AG17" s="9">
        <v>70.063999999999993</v>
      </c>
      <c r="AH17" s="9">
        <v>70.539000000000001</v>
      </c>
      <c r="AI17" s="9">
        <v>102.777</v>
      </c>
      <c r="AJ17" s="9">
        <v>35.405000000000001</v>
      </c>
      <c r="AK17" s="9">
        <v>67.373000000000005</v>
      </c>
      <c r="AL17" s="9">
        <v>289.16899999999998</v>
      </c>
      <c r="AM17" s="9">
        <v>149.256</v>
      </c>
      <c r="AN17" s="9">
        <v>139.91399999999999</v>
      </c>
      <c r="AO17" s="9">
        <v>131.608</v>
      </c>
      <c r="AP17" s="9">
        <v>83.597999999999999</v>
      </c>
      <c r="AQ17" s="9">
        <v>48.01</v>
      </c>
      <c r="AR17" s="9">
        <v>97.230999999999995</v>
      </c>
      <c r="AS17" s="9">
        <v>47.725999999999999</v>
      </c>
      <c r="AT17" s="9">
        <v>49.505000000000003</v>
      </c>
      <c r="AU17" s="9">
        <v>60.33</v>
      </c>
      <c r="AV17" s="9">
        <v>17.931999999999999</v>
      </c>
      <c r="AW17" s="9">
        <v>42.398000000000003</v>
      </c>
      <c r="AX17" s="9">
        <v>628.35500000000002</v>
      </c>
      <c r="AY17" s="9">
        <v>325.77600000000001</v>
      </c>
      <c r="AZ17" s="9">
        <v>302.58</v>
      </c>
      <c r="BA17" s="9">
        <v>315.197</v>
      </c>
      <c r="BB17" s="9">
        <v>166.31200000000001</v>
      </c>
      <c r="BC17" s="9">
        <v>148.88399999999999</v>
      </c>
      <c r="BD17" s="9">
        <v>1266.5619999999999</v>
      </c>
      <c r="BE17" s="9">
        <v>614.96600000000001</v>
      </c>
      <c r="BF17" s="9">
        <v>651.596</v>
      </c>
      <c r="BG17" s="9">
        <v>10449.218000000001</v>
      </c>
      <c r="BH17" s="9">
        <v>5519.8770000000004</v>
      </c>
      <c r="BI17" s="9">
        <v>4929.3410000000003</v>
      </c>
      <c r="BJ17" s="9">
        <v>8488.9539999999997</v>
      </c>
      <c r="BK17" s="9">
        <v>4259.6980000000003</v>
      </c>
      <c r="BL17" s="9">
        <v>4229.2569999999996</v>
      </c>
      <c r="BM17" s="9">
        <v>8064.4009999999998</v>
      </c>
      <c r="BN17" s="9">
        <v>4070.489</v>
      </c>
      <c r="BO17" s="9">
        <v>3993.9119999999998</v>
      </c>
      <c r="BP17" s="9">
        <v>233.643</v>
      </c>
      <c r="BQ17" s="9">
        <v>97.742000000000004</v>
      </c>
      <c r="BR17" s="9">
        <v>135.90199999999999</v>
      </c>
      <c r="BS17" s="9">
        <v>183.32599999999999</v>
      </c>
      <c r="BT17" s="9">
        <v>86.805000000000007</v>
      </c>
      <c r="BU17" s="9">
        <v>96.522000000000006</v>
      </c>
      <c r="BV17" s="9">
        <v>6172.35</v>
      </c>
      <c r="BW17" s="9">
        <v>3200.5279999999998</v>
      </c>
      <c r="BX17" s="9">
        <v>2971.8220000000001</v>
      </c>
      <c r="BY17" s="9">
        <v>588.23500000000001</v>
      </c>
      <c r="BZ17" s="9">
        <v>215.85</v>
      </c>
      <c r="CA17" s="9">
        <v>372.38499999999999</v>
      </c>
      <c r="CB17" s="9">
        <v>138.119</v>
      </c>
      <c r="CC17" s="9">
        <v>83.486000000000004</v>
      </c>
      <c r="CD17" s="9">
        <v>54.633000000000003</v>
      </c>
      <c r="CE17" s="9">
        <v>223.69399999999999</v>
      </c>
      <c r="CF17" s="9">
        <v>88.658000000000001</v>
      </c>
      <c r="CG17" s="9">
        <v>135.036</v>
      </c>
      <c r="CH17" s="9">
        <v>226.422</v>
      </c>
      <c r="CI17" s="9">
        <v>43.706000000000003</v>
      </c>
      <c r="CJ17" s="9">
        <v>182.71600000000001</v>
      </c>
      <c r="CK17" s="9">
        <v>542.13599999999997</v>
      </c>
      <c r="CL17" s="9">
        <v>220.27699999999999</v>
      </c>
      <c r="CM17" s="9">
        <v>321.85899999999998</v>
      </c>
      <c r="CN17" s="9">
        <v>163.09700000000001</v>
      </c>
      <c r="CO17" s="9">
        <v>109.733</v>
      </c>
      <c r="CP17" s="9">
        <v>53.363</v>
      </c>
      <c r="CQ17" s="9">
        <v>176.36500000000001</v>
      </c>
      <c r="CR17" s="9">
        <v>62.884999999999998</v>
      </c>
      <c r="CS17" s="9">
        <v>113.48</v>
      </c>
      <c r="CT17" s="9">
        <v>202.67500000000001</v>
      </c>
      <c r="CU17" s="9">
        <v>47.658999999999999</v>
      </c>
      <c r="CV17" s="9">
        <v>155.01599999999999</v>
      </c>
      <c r="CW17" s="9">
        <v>1186.232</v>
      </c>
      <c r="CX17" s="9">
        <v>623.04200000000003</v>
      </c>
      <c r="CY17" s="9">
        <v>563.19000000000005</v>
      </c>
      <c r="CZ17" s="9">
        <v>864.92600000000004</v>
      </c>
      <c r="DA17" s="9">
        <v>419.41800000000001</v>
      </c>
      <c r="DB17" s="9">
        <v>445.50799999999998</v>
      </c>
      <c r="DC17" s="9">
        <v>7624.0280000000002</v>
      </c>
      <c r="DD17" s="9">
        <v>3840.28</v>
      </c>
      <c r="DE17" s="9">
        <v>3783.748</v>
      </c>
      <c r="DF17" s="9">
        <v>840.702</v>
      </c>
      <c r="DG17" s="9">
        <v>379.73</v>
      </c>
      <c r="DH17" s="9">
        <v>460.97199999999998</v>
      </c>
      <c r="DI17" s="9">
        <v>7648.2520000000004</v>
      </c>
      <c r="DJ17" s="9">
        <v>3879.9679999999998</v>
      </c>
      <c r="DK17" s="9">
        <v>3768.2849999999999</v>
      </c>
      <c r="DL17" s="9">
        <v>1292.7529999999999</v>
      </c>
      <c r="DM17" s="9">
        <v>607.11099999999999</v>
      </c>
      <c r="DN17" s="9">
        <v>685.64099999999996</v>
      </c>
      <c r="DO17" s="9">
        <v>412.875</v>
      </c>
      <c r="DP17" s="9">
        <v>192.03700000000001</v>
      </c>
      <c r="DQ17" s="9">
        <v>220.83799999999999</v>
      </c>
      <c r="DR17" s="9">
        <v>452.05099999999999</v>
      </c>
      <c r="DS17" s="9">
        <v>227.381</v>
      </c>
      <c r="DT17" s="9">
        <v>224.67</v>
      </c>
      <c r="DU17" s="9">
        <v>427.827</v>
      </c>
      <c r="DV17" s="9">
        <v>187.69300000000001</v>
      </c>
      <c r="DW17" s="9">
        <v>240.13300000000001</v>
      </c>
      <c r="DX17" s="9">
        <v>7196.201</v>
      </c>
      <c r="DY17" s="9">
        <v>3652.5859999999998</v>
      </c>
      <c r="DZ17" s="9">
        <v>3543.6149999999998</v>
      </c>
      <c r="EA17" s="9">
        <v>1960.2639999999999</v>
      </c>
      <c r="EB17" s="9">
        <v>1260.18</v>
      </c>
      <c r="EC17" s="9">
        <v>700.08399999999995</v>
      </c>
      <c r="ED17" s="9">
        <v>1110.0060000000001</v>
      </c>
      <c r="EE17" s="9">
        <v>726.81500000000005</v>
      </c>
      <c r="EF17" s="9">
        <v>383.19099999999997</v>
      </c>
      <c r="EG17" s="9">
        <v>125.809</v>
      </c>
      <c r="EH17" s="9">
        <v>70.680999999999997</v>
      </c>
      <c r="EI17" s="9">
        <v>55.127000000000002</v>
      </c>
      <c r="EJ17" s="9">
        <v>36.378999999999998</v>
      </c>
      <c r="EK17" s="9">
        <v>24.19</v>
      </c>
      <c r="EL17" s="9">
        <v>12.189</v>
      </c>
      <c r="EM17" s="9">
        <v>52.445</v>
      </c>
      <c r="EN17" s="9">
        <v>32.905999999999999</v>
      </c>
      <c r="EO17" s="9">
        <v>19.539000000000001</v>
      </c>
      <c r="EP17" s="9">
        <v>36.984000000000002</v>
      </c>
      <c r="EQ17" s="9">
        <v>13.585000000000001</v>
      </c>
      <c r="ER17" s="9">
        <v>23.399000000000001</v>
      </c>
      <c r="ES17" s="9">
        <v>202.755</v>
      </c>
      <c r="ET17" s="9">
        <v>115.672</v>
      </c>
      <c r="EU17" s="9">
        <v>87.082999999999998</v>
      </c>
      <c r="EV17" s="9">
        <v>62.966000000000001</v>
      </c>
      <c r="EW17" s="9">
        <v>42.997</v>
      </c>
      <c r="EX17" s="9">
        <v>19.969000000000001</v>
      </c>
      <c r="EY17" s="9">
        <v>72.290999999999997</v>
      </c>
      <c r="EZ17" s="9">
        <v>45.801000000000002</v>
      </c>
      <c r="FA17" s="9">
        <v>26.49</v>
      </c>
      <c r="FB17" s="9">
        <v>67.498000000000005</v>
      </c>
      <c r="FC17" s="9">
        <v>26.873999999999999</v>
      </c>
      <c r="FD17" s="9">
        <v>40.624000000000002</v>
      </c>
      <c r="FE17" s="9">
        <v>521.69500000000005</v>
      </c>
      <c r="FF17" s="9">
        <v>347.01100000000002</v>
      </c>
      <c r="FG17" s="9">
        <v>174.68299999999999</v>
      </c>
      <c r="FH17" s="9">
        <v>12025.046</v>
      </c>
      <c r="FI17" s="9">
        <v>6240.7089999999998</v>
      </c>
      <c r="FJ17" s="9">
        <v>5784.3379999999997</v>
      </c>
      <c r="FK17" s="9">
        <v>2189.2489999999998</v>
      </c>
      <c r="FL17" s="9">
        <v>1093.9960000000001</v>
      </c>
      <c r="FM17" s="9">
        <v>1095.2529999999999</v>
      </c>
      <c r="FN17" s="9">
        <v>938.08900000000006</v>
      </c>
      <c r="FO17" s="9">
        <v>488.44099999999997</v>
      </c>
      <c r="FP17" s="9">
        <v>449.649</v>
      </c>
      <c r="FQ17" s="9">
        <v>385.71600000000001</v>
      </c>
      <c r="FR17" s="9">
        <v>200.386</v>
      </c>
      <c r="FS17" s="9">
        <v>185.33</v>
      </c>
      <c r="FT17" s="9">
        <v>549.11</v>
      </c>
      <c r="FU17" s="9">
        <v>286.50200000000001</v>
      </c>
      <c r="FV17" s="9">
        <v>262.608</v>
      </c>
      <c r="FW17" s="9">
        <v>493.00400000000002</v>
      </c>
      <c r="FX17" s="9">
        <v>254.751</v>
      </c>
      <c r="FY17" s="9">
        <v>238.25299999999999</v>
      </c>
      <c r="FZ17" s="9">
        <v>438.81200000000001</v>
      </c>
      <c r="GA17" s="9">
        <v>228.81700000000001</v>
      </c>
      <c r="GB17" s="9">
        <v>209.995</v>
      </c>
      <c r="GC17" s="9">
        <v>298.90300000000002</v>
      </c>
      <c r="GD17" s="9">
        <v>167.74799999999999</v>
      </c>
      <c r="GE17" s="9">
        <v>131.155</v>
      </c>
      <c r="GF17" s="9">
        <v>352.35399999999998</v>
      </c>
      <c r="GG17" s="9">
        <v>173.14500000000001</v>
      </c>
      <c r="GH17" s="9">
        <v>179.208</v>
      </c>
      <c r="GI17" s="9">
        <v>110.172</v>
      </c>
      <c r="GJ17" s="9">
        <v>68.790999999999997</v>
      </c>
      <c r="GK17" s="9">
        <v>41.381</v>
      </c>
      <c r="GL17" s="9">
        <v>139.489</v>
      </c>
      <c r="GM17" s="9">
        <v>68.95</v>
      </c>
      <c r="GN17" s="9">
        <v>70.539000000000001</v>
      </c>
      <c r="GO17" s="9">
        <v>102.69199999999999</v>
      </c>
      <c r="GP17" s="9">
        <v>35.405000000000001</v>
      </c>
      <c r="GQ17" s="9">
        <v>67.287999999999997</v>
      </c>
      <c r="GR17" s="9">
        <v>286.83300000000003</v>
      </c>
      <c r="GS17" s="9">
        <v>147.547</v>
      </c>
      <c r="GT17" s="9">
        <v>139.285</v>
      </c>
      <c r="GU17" s="9">
        <v>131.55699999999999</v>
      </c>
      <c r="GV17" s="9">
        <v>83.546999999999997</v>
      </c>
      <c r="GW17" s="9">
        <v>48.01</v>
      </c>
      <c r="GX17" s="9">
        <v>95.563999999999993</v>
      </c>
      <c r="GY17" s="9">
        <v>46.686999999999998</v>
      </c>
      <c r="GZ17" s="9">
        <v>48.877000000000002</v>
      </c>
      <c r="HA17" s="9">
        <v>59.710999999999999</v>
      </c>
      <c r="HB17" s="9">
        <v>17.312999999999999</v>
      </c>
      <c r="HC17" s="9">
        <v>42.398000000000003</v>
      </c>
      <c r="HD17" s="9">
        <v>626.05899999999997</v>
      </c>
      <c r="HE17" s="9">
        <v>324.666</v>
      </c>
      <c r="HF17" s="9">
        <v>301.39299999999997</v>
      </c>
      <c r="HG17" s="9">
        <v>312.03100000000001</v>
      </c>
      <c r="HH17" s="9">
        <v>163.77500000000001</v>
      </c>
      <c r="HI17" s="9">
        <v>148.256</v>
      </c>
      <c r="HJ17" s="9">
        <v>1251.1590000000001</v>
      </c>
      <c r="HK17" s="9">
        <v>605.55499999999995</v>
      </c>
      <c r="HL17" s="9">
        <v>645.60400000000004</v>
      </c>
      <c r="HM17" s="9">
        <v>9835.7980000000007</v>
      </c>
      <c r="HN17" s="9">
        <v>5146.7129999999997</v>
      </c>
      <c r="HO17" s="9">
        <v>4689.085</v>
      </c>
      <c r="HP17" s="9">
        <v>8175.5379999999996</v>
      </c>
      <c r="HQ17" s="9">
        <v>4094.2779999999998</v>
      </c>
      <c r="HR17" s="9">
        <v>4081.26</v>
      </c>
      <c r="HS17" s="9">
        <v>7757.2020000000002</v>
      </c>
      <c r="HT17" s="9">
        <v>3907.9989999999998</v>
      </c>
      <c r="HU17" s="9">
        <v>3849.203</v>
      </c>
      <c r="HV17" s="9">
        <v>230.48400000000001</v>
      </c>
      <c r="HW17" s="9">
        <v>95.231999999999999</v>
      </c>
      <c r="HX17" s="9">
        <v>135.251</v>
      </c>
      <c r="HY17" s="9">
        <v>181.01</v>
      </c>
      <c r="HZ17" s="9">
        <v>86.384</v>
      </c>
      <c r="IA17" s="9">
        <v>94.625</v>
      </c>
      <c r="IB17" s="9">
        <v>5950.4830000000002</v>
      </c>
      <c r="IC17" s="9">
        <v>3075.8530000000001</v>
      </c>
      <c r="ID17" s="9">
        <v>2874.63</v>
      </c>
      <c r="IE17" s="9">
        <v>578.06899999999996</v>
      </c>
      <c r="IF17" s="9">
        <v>211.357</v>
      </c>
      <c r="IG17" s="9">
        <v>366.71100000000001</v>
      </c>
      <c r="IH17" s="9">
        <v>135.523</v>
      </c>
      <c r="II17" s="9">
        <v>83.18</v>
      </c>
      <c r="IJ17" s="9">
        <v>52.343000000000004</v>
      </c>
      <c r="IK17" s="9">
        <v>220.00700000000001</v>
      </c>
      <c r="IL17" s="9">
        <v>86.822999999999993</v>
      </c>
      <c r="IM17" s="9">
        <v>133.184</v>
      </c>
      <c r="IN17" s="9">
        <v>222.53899999999999</v>
      </c>
      <c r="IO17" s="9">
        <v>41.354999999999997</v>
      </c>
      <c r="IP17" s="9">
        <v>181.184</v>
      </c>
      <c r="IQ17" s="9">
        <v>505.27699999999999</v>
      </c>
    </row>
    <row r="18" spans="1:251">
      <c r="A18" s="10">
        <v>44593</v>
      </c>
      <c r="B18" s="9">
        <v>13135.263999999999</v>
      </c>
      <c r="C18" s="9">
        <v>6846.6850000000004</v>
      </c>
      <c r="D18" s="9">
        <v>6288.5789999999997</v>
      </c>
      <c r="E18" s="9">
        <v>2781.2220000000002</v>
      </c>
      <c r="F18" s="9">
        <v>1365.08</v>
      </c>
      <c r="G18" s="9">
        <v>1416.143</v>
      </c>
      <c r="H18" s="9">
        <v>1250.847</v>
      </c>
      <c r="I18" s="9">
        <v>626.86400000000003</v>
      </c>
      <c r="J18" s="9">
        <v>623.98299999999995</v>
      </c>
      <c r="K18" s="9">
        <v>538.35299999999995</v>
      </c>
      <c r="L18" s="9">
        <v>270.96499999999997</v>
      </c>
      <c r="M18" s="9">
        <v>267.38799999999998</v>
      </c>
      <c r="N18" s="9">
        <v>711.06100000000004</v>
      </c>
      <c r="O18" s="9">
        <v>355.899</v>
      </c>
      <c r="P18" s="9">
        <v>355.16199999999998</v>
      </c>
      <c r="Q18" s="9">
        <v>683.13</v>
      </c>
      <c r="R18" s="9">
        <v>349.95100000000002</v>
      </c>
      <c r="S18" s="9">
        <v>333.17899999999997</v>
      </c>
      <c r="T18" s="9">
        <v>565.01900000000001</v>
      </c>
      <c r="U18" s="9">
        <v>275.64800000000002</v>
      </c>
      <c r="V18" s="9">
        <v>289.37099999999998</v>
      </c>
      <c r="W18" s="9">
        <v>416.78500000000003</v>
      </c>
      <c r="X18" s="9">
        <v>224.14099999999999</v>
      </c>
      <c r="Y18" s="9">
        <v>192.64400000000001</v>
      </c>
      <c r="Z18" s="9">
        <v>452.80700000000002</v>
      </c>
      <c r="AA18" s="9">
        <v>211.92099999999999</v>
      </c>
      <c r="AB18" s="9">
        <v>240.886</v>
      </c>
      <c r="AC18" s="9">
        <v>140.886</v>
      </c>
      <c r="AD18" s="9">
        <v>95.837999999999994</v>
      </c>
      <c r="AE18" s="9">
        <v>45.048000000000002</v>
      </c>
      <c r="AF18" s="9">
        <v>182.97800000000001</v>
      </c>
      <c r="AG18" s="9">
        <v>81.790000000000006</v>
      </c>
      <c r="AH18" s="9">
        <v>101.188</v>
      </c>
      <c r="AI18" s="9">
        <v>128.94300000000001</v>
      </c>
      <c r="AJ18" s="9">
        <v>34.292999999999999</v>
      </c>
      <c r="AK18" s="9">
        <v>94.65</v>
      </c>
      <c r="AL18" s="9">
        <v>381.255</v>
      </c>
      <c r="AM18" s="9">
        <v>190.80199999999999</v>
      </c>
      <c r="AN18" s="9">
        <v>190.453</v>
      </c>
      <c r="AO18" s="9">
        <v>215.09200000000001</v>
      </c>
      <c r="AP18" s="9">
        <v>138.04400000000001</v>
      </c>
      <c r="AQ18" s="9">
        <v>77.049000000000007</v>
      </c>
      <c r="AR18" s="9">
        <v>93.995000000000005</v>
      </c>
      <c r="AS18" s="9">
        <v>33.881</v>
      </c>
      <c r="AT18" s="9">
        <v>60.113999999999997</v>
      </c>
      <c r="AU18" s="9">
        <v>72.168000000000006</v>
      </c>
      <c r="AV18" s="9">
        <v>18.878</v>
      </c>
      <c r="AW18" s="9">
        <v>53.29</v>
      </c>
      <c r="AX18" s="9">
        <v>865.55399999999997</v>
      </c>
      <c r="AY18" s="9">
        <v>423.20499999999998</v>
      </c>
      <c r="AZ18" s="9">
        <v>442.34899999999999</v>
      </c>
      <c r="BA18" s="9">
        <v>385.29300000000001</v>
      </c>
      <c r="BB18" s="9">
        <v>203.65899999999999</v>
      </c>
      <c r="BC18" s="9">
        <v>181.63399999999999</v>
      </c>
      <c r="BD18" s="9">
        <v>1530.375</v>
      </c>
      <c r="BE18" s="9">
        <v>738.21600000000001</v>
      </c>
      <c r="BF18" s="9">
        <v>792.15899999999999</v>
      </c>
      <c r="BG18" s="9">
        <v>10354.040999999999</v>
      </c>
      <c r="BH18" s="9">
        <v>5481.6049999999996</v>
      </c>
      <c r="BI18" s="9">
        <v>4872.4359999999997</v>
      </c>
      <c r="BJ18" s="9">
        <v>8406.5370000000003</v>
      </c>
      <c r="BK18" s="9">
        <v>4207.1689999999999</v>
      </c>
      <c r="BL18" s="9">
        <v>4199.3680000000004</v>
      </c>
      <c r="BM18" s="9">
        <v>7913.5730000000003</v>
      </c>
      <c r="BN18" s="9">
        <v>3991.4059999999999</v>
      </c>
      <c r="BO18" s="9">
        <v>3922.1680000000001</v>
      </c>
      <c r="BP18" s="9">
        <v>266.82900000000001</v>
      </c>
      <c r="BQ18" s="9">
        <v>116.43</v>
      </c>
      <c r="BR18" s="9">
        <v>150.399</v>
      </c>
      <c r="BS18" s="9">
        <v>219.114</v>
      </c>
      <c r="BT18" s="9">
        <v>94.932000000000002</v>
      </c>
      <c r="BU18" s="9">
        <v>124.182</v>
      </c>
      <c r="BV18" s="9">
        <v>6180.1090000000004</v>
      </c>
      <c r="BW18" s="9">
        <v>3198.6190000000001</v>
      </c>
      <c r="BX18" s="9">
        <v>2981.49</v>
      </c>
      <c r="BY18" s="9">
        <v>570.14800000000002</v>
      </c>
      <c r="BZ18" s="9">
        <v>220.03899999999999</v>
      </c>
      <c r="CA18" s="9">
        <v>350.10899999999998</v>
      </c>
      <c r="CB18" s="9">
        <v>168.92400000000001</v>
      </c>
      <c r="CC18" s="9">
        <v>92.819000000000003</v>
      </c>
      <c r="CD18" s="9">
        <v>76.105000000000004</v>
      </c>
      <c r="CE18" s="9">
        <v>186.548</v>
      </c>
      <c r="CF18" s="9">
        <v>77.408000000000001</v>
      </c>
      <c r="CG18" s="9">
        <v>109.14</v>
      </c>
      <c r="CH18" s="9">
        <v>214.67599999999999</v>
      </c>
      <c r="CI18" s="9">
        <v>49.811999999999998</v>
      </c>
      <c r="CJ18" s="9">
        <v>164.864</v>
      </c>
      <c r="CK18" s="9">
        <v>447.71</v>
      </c>
      <c r="CL18" s="9">
        <v>173.797</v>
      </c>
      <c r="CM18" s="9">
        <v>273.91300000000001</v>
      </c>
      <c r="CN18" s="9">
        <v>128.95500000000001</v>
      </c>
      <c r="CO18" s="9">
        <v>85.183000000000007</v>
      </c>
      <c r="CP18" s="9">
        <v>43.771999999999998</v>
      </c>
      <c r="CQ18" s="9">
        <v>155.011</v>
      </c>
      <c r="CR18" s="9">
        <v>50.619</v>
      </c>
      <c r="CS18" s="9">
        <v>104.39100000000001</v>
      </c>
      <c r="CT18" s="9">
        <v>163.745</v>
      </c>
      <c r="CU18" s="9">
        <v>37.994999999999997</v>
      </c>
      <c r="CV18" s="9">
        <v>125.75</v>
      </c>
      <c r="CW18" s="9">
        <v>1208.5709999999999</v>
      </c>
      <c r="CX18" s="9">
        <v>614.71400000000006</v>
      </c>
      <c r="CY18" s="9">
        <v>593.85599999999999</v>
      </c>
      <c r="CZ18" s="9">
        <v>1065.7460000000001</v>
      </c>
      <c r="DA18" s="9">
        <v>549.12400000000002</v>
      </c>
      <c r="DB18" s="9">
        <v>516.62199999999996</v>
      </c>
      <c r="DC18" s="9">
        <v>7340.7910000000002</v>
      </c>
      <c r="DD18" s="9">
        <v>3658.0450000000001</v>
      </c>
      <c r="DE18" s="9">
        <v>3682.7460000000001</v>
      </c>
      <c r="DF18" s="9">
        <v>933.24099999999999</v>
      </c>
      <c r="DG18" s="9">
        <v>440.16300000000001</v>
      </c>
      <c r="DH18" s="9">
        <v>493.077</v>
      </c>
      <c r="DI18" s="9">
        <v>7473.2960000000003</v>
      </c>
      <c r="DJ18" s="9">
        <v>3767.0050000000001</v>
      </c>
      <c r="DK18" s="9">
        <v>3706.2910000000002</v>
      </c>
      <c r="DL18" s="9">
        <v>1480.069</v>
      </c>
      <c r="DM18" s="9">
        <v>730.07799999999997</v>
      </c>
      <c r="DN18" s="9">
        <v>749.99099999999999</v>
      </c>
      <c r="DO18" s="9">
        <v>518.91800000000001</v>
      </c>
      <c r="DP18" s="9">
        <v>259.20999999999998</v>
      </c>
      <c r="DQ18" s="9">
        <v>259.70800000000003</v>
      </c>
      <c r="DR18" s="9">
        <v>546.82799999999997</v>
      </c>
      <c r="DS18" s="9">
        <v>289.91500000000002</v>
      </c>
      <c r="DT18" s="9">
        <v>256.91399999999999</v>
      </c>
      <c r="DU18" s="9">
        <v>414.32299999999998</v>
      </c>
      <c r="DV18" s="9">
        <v>180.95400000000001</v>
      </c>
      <c r="DW18" s="9">
        <v>233.369</v>
      </c>
      <c r="DX18" s="9">
        <v>6926.4679999999998</v>
      </c>
      <c r="DY18" s="9">
        <v>3477.0909999999999</v>
      </c>
      <c r="DZ18" s="9">
        <v>3449.377</v>
      </c>
      <c r="EA18" s="9">
        <v>1947.5050000000001</v>
      </c>
      <c r="EB18" s="9">
        <v>1274.4359999999999</v>
      </c>
      <c r="EC18" s="9">
        <v>673.06899999999996</v>
      </c>
      <c r="ED18" s="9">
        <v>1123.8720000000001</v>
      </c>
      <c r="EE18" s="9">
        <v>756.17200000000003</v>
      </c>
      <c r="EF18" s="9">
        <v>367.7</v>
      </c>
      <c r="EG18" s="9">
        <v>134.184</v>
      </c>
      <c r="EH18" s="9">
        <v>77.063999999999993</v>
      </c>
      <c r="EI18" s="9">
        <v>57.12</v>
      </c>
      <c r="EJ18" s="9">
        <v>44.268999999999998</v>
      </c>
      <c r="EK18" s="9">
        <v>29.518000000000001</v>
      </c>
      <c r="EL18" s="9">
        <v>14.750999999999999</v>
      </c>
      <c r="EM18" s="9">
        <v>45.319000000000003</v>
      </c>
      <c r="EN18" s="9">
        <v>29.363</v>
      </c>
      <c r="EO18" s="9">
        <v>15.956</v>
      </c>
      <c r="EP18" s="9">
        <v>44.594999999999999</v>
      </c>
      <c r="EQ18" s="9">
        <v>18.181999999999999</v>
      </c>
      <c r="ER18" s="9">
        <v>26.413</v>
      </c>
      <c r="ES18" s="9">
        <v>116.05</v>
      </c>
      <c r="ET18" s="9">
        <v>66.022000000000006</v>
      </c>
      <c r="EU18" s="9">
        <v>50.029000000000003</v>
      </c>
      <c r="EV18" s="9">
        <v>42.186</v>
      </c>
      <c r="EW18" s="9">
        <v>30.742999999999999</v>
      </c>
      <c r="EX18" s="9">
        <v>11.443</v>
      </c>
      <c r="EY18" s="9">
        <v>35.606000000000002</v>
      </c>
      <c r="EZ18" s="9">
        <v>21.452999999999999</v>
      </c>
      <c r="FA18" s="9">
        <v>14.153</v>
      </c>
      <c r="FB18" s="9">
        <v>38.258000000000003</v>
      </c>
      <c r="FC18" s="9">
        <v>13.824999999999999</v>
      </c>
      <c r="FD18" s="9">
        <v>24.433</v>
      </c>
      <c r="FE18" s="9">
        <v>573.399</v>
      </c>
      <c r="FF18" s="9">
        <v>375.17899999999997</v>
      </c>
      <c r="FG18" s="9">
        <v>198.22</v>
      </c>
      <c r="FH18" s="9">
        <v>12506.089</v>
      </c>
      <c r="FI18" s="9">
        <v>6467.1530000000002</v>
      </c>
      <c r="FJ18" s="9">
        <v>6038.9359999999997</v>
      </c>
      <c r="FK18" s="9">
        <v>2753.3090000000002</v>
      </c>
      <c r="FL18" s="9">
        <v>1351.3969999999999</v>
      </c>
      <c r="FM18" s="9">
        <v>1401.912</v>
      </c>
      <c r="FN18" s="9">
        <v>1241.5229999999999</v>
      </c>
      <c r="FO18" s="9">
        <v>623.85900000000004</v>
      </c>
      <c r="FP18" s="9">
        <v>617.66399999999999</v>
      </c>
      <c r="FQ18" s="9">
        <v>531.79100000000005</v>
      </c>
      <c r="FR18" s="9">
        <v>269.16199999999998</v>
      </c>
      <c r="FS18" s="9">
        <v>262.62900000000002</v>
      </c>
      <c r="FT18" s="9">
        <v>708.29899999999998</v>
      </c>
      <c r="FU18" s="9">
        <v>354.69600000000003</v>
      </c>
      <c r="FV18" s="9">
        <v>353.60199999999998</v>
      </c>
      <c r="FW18" s="9">
        <v>674.346</v>
      </c>
      <c r="FX18" s="9">
        <v>347.21300000000002</v>
      </c>
      <c r="FY18" s="9">
        <v>327.13299999999998</v>
      </c>
      <c r="FZ18" s="9">
        <v>564.47900000000004</v>
      </c>
      <c r="GA18" s="9">
        <v>275.38099999999997</v>
      </c>
      <c r="GB18" s="9">
        <v>289.09800000000001</v>
      </c>
      <c r="GC18" s="9">
        <v>415.15300000000002</v>
      </c>
      <c r="GD18" s="9">
        <v>223.64699999999999</v>
      </c>
      <c r="GE18" s="9">
        <v>191.506</v>
      </c>
      <c r="GF18" s="9">
        <v>449.78</v>
      </c>
      <c r="GG18" s="9">
        <v>211.858</v>
      </c>
      <c r="GH18" s="9">
        <v>237.923</v>
      </c>
      <c r="GI18" s="9">
        <v>139.94499999999999</v>
      </c>
      <c r="GJ18" s="9">
        <v>95.837999999999994</v>
      </c>
      <c r="GK18" s="9">
        <v>44.106999999999999</v>
      </c>
      <c r="GL18" s="9">
        <v>182.245</v>
      </c>
      <c r="GM18" s="9">
        <v>81.727000000000004</v>
      </c>
      <c r="GN18" s="9">
        <v>100.518</v>
      </c>
      <c r="GO18" s="9">
        <v>127.59099999999999</v>
      </c>
      <c r="GP18" s="9">
        <v>34.292999999999999</v>
      </c>
      <c r="GQ18" s="9">
        <v>93.299000000000007</v>
      </c>
      <c r="GR18" s="9">
        <v>376.589</v>
      </c>
      <c r="GS18" s="9">
        <v>188.35400000000001</v>
      </c>
      <c r="GT18" s="9">
        <v>188.23500000000001</v>
      </c>
      <c r="GU18" s="9">
        <v>214.44800000000001</v>
      </c>
      <c r="GV18" s="9">
        <v>137.399</v>
      </c>
      <c r="GW18" s="9">
        <v>77.049000000000007</v>
      </c>
      <c r="GX18" s="9">
        <v>91.819000000000003</v>
      </c>
      <c r="GY18" s="9">
        <v>32.164000000000001</v>
      </c>
      <c r="GZ18" s="9">
        <v>59.655000000000001</v>
      </c>
      <c r="HA18" s="9">
        <v>70.322000000000003</v>
      </c>
      <c r="HB18" s="9">
        <v>18.791</v>
      </c>
      <c r="HC18" s="9">
        <v>51.530999999999999</v>
      </c>
      <c r="HD18" s="9">
        <v>860.20100000000002</v>
      </c>
      <c r="HE18" s="9">
        <v>422.33</v>
      </c>
      <c r="HF18" s="9">
        <v>437.87099999999998</v>
      </c>
      <c r="HG18" s="9">
        <v>381.32100000000003</v>
      </c>
      <c r="HH18" s="9">
        <v>201.52799999999999</v>
      </c>
      <c r="HI18" s="9">
        <v>179.79300000000001</v>
      </c>
      <c r="HJ18" s="9">
        <v>1511.787</v>
      </c>
      <c r="HK18" s="9">
        <v>727.53899999999999</v>
      </c>
      <c r="HL18" s="9">
        <v>784.24800000000005</v>
      </c>
      <c r="HM18" s="9">
        <v>9752.7800000000007</v>
      </c>
      <c r="HN18" s="9">
        <v>5115.7560000000003</v>
      </c>
      <c r="HO18" s="9">
        <v>4637.0240000000003</v>
      </c>
      <c r="HP18" s="9">
        <v>8080.5150000000003</v>
      </c>
      <c r="HQ18" s="9">
        <v>4035.2020000000002</v>
      </c>
      <c r="HR18" s="9">
        <v>4045.3130000000001</v>
      </c>
      <c r="HS18" s="9">
        <v>7596.2709999999997</v>
      </c>
      <c r="HT18" s="9">
        <v>3825.444</v>
      </c>
      <c r="HU18" s="9">
        <v>3770.8270000000002</v>
      </c>
      <c r="HV18" s="9">
        <v>261.964</v>
      </c>
      <c r="HW18" s="9">
        <v>113.935</v>
      </c>
      <c r="HX18" s="9">
        <v>148.029</v>
      </c>
      <c r="HY18" s="9">
        <v>215.40899999999999</v>
      </c>
      <c r="HZ18" s="9">
        <v>91.570999999999998</v>
      </c>
      <c r="IA18" s="9">
        <v>123.83799999999999</v>
      </c>
      <c r="IB18" s="9">
        <v>5926.3689999999997</v>
      </c>
      <c r="IC18" s="9">
        <v>3063.7240000000002</v>
      </c>
      <c r="ID18" s="9">
        <v>2862.645</v>
      </c>
      <c r="IE18" s="9">
        <v>561.63599999999997</v>
      </c>
      <c r="IF18" s="9">
        <v>214.72</v>
      </c>
      <c r="IG18" s="9">
        <v>346.916</v>
      </c>
      <c r="IH18" s="9">
        <v>166.066</v>
      </c>
      <c r="II18" s="9">
        <v>91.138000000000005</v>
      </c>
      <c r="IJ18" s="9">
        <v>74.927999999999997</v>
      </c>
      <c r="IK18" s="9">
        <v>185.36</v>
      </c>
      <c r="IL18" s="9">
        <v>76.22</v>
      </c>
      <c r="IM18" s="9">
        <v>109.14</v>
      </c>
      <c r="IN18" s="9">
        <v>210.21</v>
      </c>
      <c r="IO18" s="9">
        <v>47.363</v>
      </c>
      <c r="IP18" s="9">
        <v>162.84700000000001</v>
      </c>
      <c r="IQ18" s="9">
        <v>417.77</v>
      </c>
    </row>
    <row r="19" spans="1:251">
      <c r="A19" s="10">
        <v>44958</v>
      </c>
      <c r="B19" s="9">
        <v>13646.01</v>
      </c>
      <c r="C19" s="9">
        <v>7117.5439999999999</v>
      </c>
      <c r="D19" s="9">
        <v>6528.4660000000003</v>
      </c>
      <c r="E19" s="9">
        <v>2882.42</v>
      </c>
      <c r="F19" s="9">
        <v>1437.7329999999999</v>
      </c>
      <c r="G19" s="9">
        <v>1444.6869999999999</v>
      </c>
      <c r="H19" s="9">
        <v>1303.49</v>
      </c>
      <c r="I19" s="9">
        <v>688.56100000000004</v>
      </c>
      <c r="J19" s="9">
        <v>614.92899999999997</v>
      </c>
      <c r="K19" s="9">
        <v>542.697</v>
      </c>
      <c r="L19" s="9">
        <v>287.45499999999998</v>
      </c>
      <c r="M19" s="9">
        <v>255.24100000000001</v>
      </c>
      <c r="N19" s="9">
        <v>751.16700000000003</v>
      </c>
      <c r="O19" s="9">
        <v>396.21300000000002</v>
      </c>
      <c r="P19" s="9">
        <v>354.95400000000001</v>
      </c>
      <c r="Q19" s="9">
        <v>709.56299999999999</v>
      </c>
      <c r="R19" s="9">
        <v>385.34899999999999</v>
      </c>
      <c r="S19" s="9">
        <v>324.214</v>
      </c>
      <c r="T19" s="9">
        <v>577.39</v>
      </c>
      <c r="U19" s="9">
        <v>293.16000000000003</v>
      </c>
      <c r="V19" s="9">
        <v>284.23</v>
      </c>
      <c r="W19" s="9">
        <v>480.928</v>
      </c>
      <c r="X19" s="9">
        <v>294.233</v>
      </c>
      <c r="Y19" s="9">
        <v>186.69499999999999</v>
      </c>
      <c r="Z19" s="9">
        <v>425.88600000000002</v>
      </c>
      <c r="AA19" s="9">
        <v>205.982</v>
      </c>
      <c r="AB19" s="9">
        <v>219.904</v>
      </c>
      <c r="AC19" s="9">
        <v>143.42500000000001</v>
      </c>
      <c r="AD19" s="9">
        <v>93.486000000000004</v>
      </c>
      <c r="AE19" s="9">
        <v>49.94</v>
      </c>
      <c r="AF19" s="9">
        <v>155.70599999999999</v>
      </c>
      <c r="AG19" s="9">
        <v>77.444999999999993</v>
      </c>
      <c r="AH19" s="9">
        <v>78.260999999999996</v>
      </c>
      <c r="AI19" s="9">
        <v>126.755</v>
      </c>
      <c r="AJ19" s="9">
        <v>35.051000000000002</v>
      </c>
      <c r="AK19" s="9">
        <v>91.703999999999994</v>
      </c>
      <c r="AL19" s="9">
        <v>396.67700000000002</v>
      </c>
      <c r="AM19" s="9">
        <v>188.34700000000001</v>
      </c>
      <c r="AN19" s="9">
        <v>208.33</v>
      </c>
      <c r="AO19" s="9">
        <v>209.96</v>
      </c>
      <c r="AP19" s="9">
        <v>126.813</v>
      </c>
      <c r="AQ19" s="9">
        <v>83.147000000000006</v>
      </c>
      <c r="AR19" s="9">
        <v>106.072</v>
      </c>
      <c r="AS19" s="9">
        <v>38.362000000000002</v>
      </c>
      <c r="AT19" s="9">
        <v>67.709999999999994</v>
      </c>
      <c r="AU19" s="9">
        <v>80.644999999999996</v>
      </c>
      <c r="AV19" s="9">
        <v>23.170999999999999</v>
      </c>
      <c r="AW19" s="9">
        <v>57.472999999999999</v>
      </c>
      <c r="AX19" s="9">
        <v>929.51700000000005</v>
      </c>
      <c r="AY19" s="9">
        <v>489.97500000000002</v>
      </c>
      <c r="AZ19" s="9">
        <v>439.54199999999997</v>
      </c>
      <c r="BA19" s="9">
        <v>373.97300000000001</v>
      </c>
      <c r="BB19" s="9">
        <v>198.58699999999999</v>
      </c>
      <c r="BC19" s="9">
        <v>175.386</v>
      </c>
      <c r="BD19" s="9">
        <v>1578.93</v>
      </c>
      <c r="BE19" s="9">
        <v>749.17100000000005</v>
      </c>
      <c r="BF19" s="9">
        <v>829.75900000000001</v>
      </c>
      <c r="BG19" s="9">
        <v>10763.59</v>
      </c>
      <c r="BH19" s="9">
        <v>5679.8109999999997</v>
      </c>
      <c r="BI19" s="9">
        <v>5083.7780000000002</v>
      </c>
      <c r="BJ19" s="9">
        <v>8792.89</v>
      </c>
      <c r="BK19" s="9">
        <v>4411.6009999999997</v>
      </c>
      <c r="BL19" s="9">
        <v>4381.2889999999998</v>
      </c>
      <c r="BM19" s="9">
        <v>8238.5460000000003</v>
      </c>
      <c r="BN19" s="9">
        <v>4157.6329999999998</v>
      </c>
      <c r="BO19" s="9">
        <v>4080.913</v>
      </c>
      <c r="BP19" s="9">
        <v>288.81400000000002</v>
      </c>
      <c r="BQ19" s="9">
        <v>128.89699999999999</v>
      </c>
      <c r="BR19" s="9">
        <v>159.917</v>
      </c>
      <c r="BS19" s="9">
        <v>255.12299999999999</v>
      </c>
      <c r="BT19" s="9">
        <v>120.176</v>
      </c>
      <c r="BU19" s="9">
        <v>134.947</v>
      </c>
      <c r="BV19" s="9">
        <v>6657.2110000000002</v>
      </c>
      <c r="BW19" s="9">
        <v>3472.74</v>
      </c>
      <c r="BX19" s="9">
        <v>3184.47</v>
      </c>
      <c r="BY19" s="9">
        <v>485.88400000000001</v>
      </c>
      <c r="BZ19" s="9">
        <v>168.27600000000001</v>
      </c>
      <c r="CA19" s="9">
        <v>317.60700000000003</v>
      </c>
      <c r="CB19" s="9">
        <v>117.00700000000001</v>
      </c>
      <c r="CC19" s="9">
        <v>65.430999999999997</v>
      </c>
      <c r="CD19" s="9">
        <v>51.576999999999998</v>
      </c>
      <c r="CE19" s="9">
        <v>151.047</v>
      </c>
      <c r="CF19" s="9">
        <v>47.107999999999997</v>
      </c>
      <c r="CG19" s="9">
        <v>103.93899999999999</v>
      </c>
      <c r="CH19" s="9">
        <v>217.82900000000001</v>
      </c>
      <c r="CI19" s="9">
        <v>55.738</v>
      </c>
      <c r="CJ19" s="9">
        <v>162.09100000000001</v>
      </c>
      <c r="CK19" s="9">
        <v>412.68400000000003</v>
      </c>
      <c r="CL19" s="9">
        <v>135.67699999999999</v>
      </c>
      <c r="CM19" s="9">
        <v>277.00599999999997</v>
      </c>
      <c r="CN19" s="9">
        <v>107.42700000000001</v>
      </c>
      <c r="CO19" s="9">
        <v>61.155000000000001</v>
      </c>
      <c r="CP19" s="9">
        <v>46.271999999999998</v>
      </c>
      <c r="CQ19" s="9">
        <v>155.095</v>
      </c>
      <c r="CR19" s="9">
        <v>41.881</v>
      </c>
      <c r="CS19" s="9">
        <v>113.21299999999999</v>
      </c>
      <c r="CT19" s="9">
        <v>150.16300000000001</v>
      </c>
      <c r="CU19" s="9">
        <v>32.640999999999998</v>
      </c>
      <c r="CV19" s="9">
        <v>117.521</v>
      </c>
      <c r="CW19" s="9">
        <v>1237.1120000000001</v>
      </c>
      <c r="CX19" s="9">
        <v>634.90700000000004</v>
      </c>
      <c r="CY19" s="9">
        <v>602.20500000000004</v>
      </c>
      <c r="CZ19" s="9">
        <v>1217.2860000000001</v>
      </c>
      <c r="DA19" s="9">
        <v>603.947</v>
      </c>
      <c r="DB19" s="9">
        <v>613.33900000000006</v>
      </c>
      <c r="DC19" s="9">
        <v>7575.6040000000003</v>
      </c>
      <c r="DD19" s="9">
        <v>3807.654</v>
      </c>
      <c r="DE19" s="9">
        <v>3767.95</v>
      </c>
      <c r="DF19" s="9">
        <v>1025.306</v>
      </c>
      <c r="DG19" s="9">
        <v>458.28399999999999</v>
      </c>
      <c r="DH19" s="9">
        <v>567.02200000000005</v>
      </c>
      <c r="DI19" s="9">
        <v>7767.5839999999998</v>
      </c>
      <c r="DJ19" s="9">
        <v>3953.317</v>
      </c>
      <c r="DK19" s="9">
        <v>3814.2669999999998</v>
      </c>
      <c r="DL19" s="9">
        <v>1636.172</v>
      </c>
      <c r="DM19" s="9">
        <v>773.49900000000002</v>
      </c>
      <c r="DN19" s="9">
        <v>862.673</v>
      </c>
      <c r="DO19" s="9">
        <v>606.41999999999996</v>
      </c>
      <c r="DP19" s="9">
        <v>288.733</v>
      </c>
      <c r="DQ19" s="9">
        <v>317.68799999999999</v>
      </c>
      <c r="DR19" s="9">
        <v>610.86599999999999</v>
      </c>
      <c r="DS19" s="9">
        <v>315.214</v>
      </c>
      <c r="DT19" s="9">
        <v>295.65100000000001</v>
      </c>
      <c r="DU19" s="9">
        <v>418.88600000000002</v>
      </c>
      <c r="DV19" s="9">
        <v>169.55199999999999</v>
      </c>
      <c r="DW19" s="9">
        <v>249.334</v>
      </c>
      <c r="DX19" s="9">
        <v>7156.7179999999998</v>
      </c>
      <c r="DY19" s="9">
        <v>3638.1019999999999</v>
      </c>
      <c r="DZ19" s="9">
        <v>3518.616</v>
      </c>
      <c r="EA19" s="9">
        <v>1970.7</v>
      </c>
      <c r="EB19" s="9">
        <v>1268.21</v>
      </c>
      <c r="EC19" s="9">
        <v>702.49</v>
      </c>
      <c r="ED19" s="9">
        <v>1214.973</v>
      </c>
      <c r="EE19" s="9">
        <v>804.43499999999995</v>
      </c>
      <c r="EF19" s="9">
        <v>410.53800000000001</v>
      </c>
      <c r="EG19" s="9">
        <v>87.09</v>
      </c>
      <c r="EH19" s="9">
        <v>48.582999999999998</v>
      </c>
      <c r="EI19" s="9">
        <v>38.506999999999998</v>
      </c>
      <c r="EJ19" s="9">
        <v>28.678999999999998</v>
      </c>
      <c r="EK19" s="9">
        <v>21.977</v>
      </c>
      <c r="EL19" s="9">
        <v>6.7030000000000003</v>
      </c>
      <c r="EM19" s="9">
        <v>26.391999999999999</v>
      </c>
      <c r="EN19" s="9">
        <v>14.214</v>
      </c>
      <c r="EO19" s="9">
        <v>12.179</v>
      </c>
      <c r="EP19" s="9">
        <v>32.018000000000001</v>
      </c>
      <c r="EQ19" s="9">
        <v>12.391999999999999</v>
      </c>
      <c r="ER19" s="9">
        <v>19.626000000000001</v>
      </c>
      <c r="ES19" s="9">
        <v>113.523</v>
      </c>
      <c r="ET19" s="9">
        <v>61.476999999999997</v>
      </c>
      <c r="EU19" s="9">
        <v>52.045999999999999</v>
      </c>
      <c r="EV19" s="9">
        <v>31.579000000000001</v>
      </c>
      <c r="EW19" s="9">
        <v>24.734999999999999</v>
      </c>
      <c r="EX19" s="9">
        <v>6.8449999999999998</v>
      </c>
      <c r="EY19" s="9">
        <v>40.338999999999999</v>
      </c>
      <c r="EZ19" s="9">
        <v>24.155999999999999</v>
      </c>
      <c r="FA19" s="9">
        <v>16.184000000000001</v>
      </c>
      <c r="FB19" s="9">
        <v>41.604999999999997</v>
      </c>
      <c r="FC19" s="9">
        <v>12.587</v>
      </c>
      <c r="FD19" s="9">
        <v>29.018000000000001</v>
      </c>
      <c r="FE19" s="9">
        <v>555.11400000000003</v>
      </c>
      <c r="FF19" s="9">
        <v>353.71499999999997</v>
      </c>
      <c r="FG19" s="9">
        <v>201.399</v>
      </c>
      <c r="FH19" s="9">
        <v>12981.734</v>
      </c>
      <c r="FI19" s="9">
        <v>6716.5290000000005</v>
      </c>
      <c r="FJ19" s="9">
        <v>6265.2049999999999</v>
      </c>
      <c r="FK19" s="9">
        <v>2831.4659999999999</v>
      </c>
      <c r="FL19" s="9">
        <v>1406.2280000000001</v>
      </c>
      <c r="FM19" s="9">
        <v>1425.2380000000001</v>
      </c>
      <c r="FN19" s="9">
        <v>1289.046</v>
      </c>
      <c r="FO19" s="9">
        <v>679.971</v>
      </c>
      <c r="FP19" s="9">
        <v>609.07500000000005</v>
      </c>
      <c r="FQ19" s="9">
        <v>537.21</v>
      </c>
      <c r="FR19" s="9">
        <v>284.78100000000001</v>
      </c>
      <c r="FS19" s="9">
        <v>252.429</v>
      </c>
      <c r="FT19" s="9">
        <v>742.774</v>
      </c>
      <c r="FU19" s="9">
        <v>390.29700000000003</v>
      </c>
      <c r="FV19" s="9">
        <v>352.47800000000001</v>
      </c>
      <c r="FW19" s="9">
        <v>701.13099999999997</v>
      </c>
      <c r="FX19" s="9">
        <v>380.00200000000001</v>
      </c>
      <c r="FY19" s="9">
        <v>321.12799999999999</v>
      </c>
      <c r="FZ19" s="9">
        <v>571.94200000000001</v>
      </c>
      <c r="GA19" s="9">
        <v>289.91699999999997</v>
      </c>
      <c r="GB19" s="9">
        <v>282.02499999999998</v>
      </c>
      <c r="GC19" s="9">
        <v>477.529</v>
      </c>
      <c r="GD19" s="9">
        <v>291.5</v>
      </c>
      <c r="GE19" s="9">
        <v>186.029</v>
      </c>
      <c r="GF19" s="9">
        <v>420.77499999999998</v>
      </c>
      <c r="GG19" s="9">
        <v>203.39699999999999</v>
      </c>
      <c r="GH19" s="9">
        <v>217.37799999999999</v>
      </c>
      <c r="GI19" s="9">
        <v>141.874</v>
      </c>
      <c r="GJ19" s="9">
        <v>92.528999999999996</v>
      </c>
      <c r="GK19" s="9">
        <v>49.344999999999999</v>
      </c>
      <c r="GL19" s="9">
        <v>154.077</v>
      </c>
      <c r="GM19" s="9">
        <v>75.816000000000003</v>
      </c>
      <c r="GN19" s="9">
        <v>78.260999999999996</v>
      </c>
      <c r="GO19" s="9">
        <v>124.824</v>
      </c>
      <c r="GP19" s="9">
        <v>35.051000000000002</v>
      </c>
      <c r="GQ19" s="9">
        <v>89.772999999999996</v>
      </c>
      <c r="GR19" s="9">
        <v>390.74299999999999</v>
      </c>
      <c r="GS19" s="9">
        <v>185.07499999999999</v>
      </c>
      <c r="GT19" s="9">
        <v>205.66800000000001</v>
      </c>
      <c r="GU19" s="9">
        <v>207.964</v>
      </c>
      <c r="GV19" s="9">
        <v>125.655</v>
      </c>
      <c r="GW19" s="9">
        <v>82.308999999999997</v>
      </c>
      <c r="GX19" s="9">
        <v>104.849</v>
      </c>
      <c r="GY19" s="9">
        <v>38.268999999999998</v>
      </c>
      <c r="GZ19" s="9">
        <v>66.581000000000003</v>
      </c>
      <c r="HA19" s="9">
        <v>77.929000000000002</v>
      </c>
      <c r="HB19" s="9">
        <v>21.151</v>
      </c>
      <c r="HC19" s="9">
        <v>56.777999999999999</v>
      </c>
      <c r="HD19" s="9">
        <v>920.24099999999999</v>
      </c>
      <c r="HE19" s="9">
        <v>484.72800000000001</v>
      </c>
      <c r="HF19" s="9">
        <v>435.51299999999998</v>
      </c>
      <c r="HG19" s="9">
        <v>368.80500000000001</v>
      </c>
      <c r="HH19" s="9">
        <v>195.24299999999999</v>
      </c>
      <c r="HI19" s="9">
        <v>173.56200000000001</v>
      </c>
      <c r="HJ19" s="9">
        <v>1542.4190000000001</v>
      </c>
      <c r="HK19" s="9">
        <v>726.25699999999995</v>
      </c>
      <c r="HL19" s="9">
        <v>816.16300000000001</v>
      </c>
      <c r="HM19" s="9">
        <v>10150.268</v>
      </c>
      <c r="HN19" s="9">
        <v>5310.3010000000004</v>
      </c>
      <c r="HO19" s="9">
        <v>4839.9669999999996</v>
      </c>
      <c r="HP19" s="9">
        <v>8455.0149999999994</v>
      </c>
      <c r="HQ19" s="9">
        <v>4224.402</v>
      </c>
      <c r="HR19" s="9">
        <v>4230.6120000000001</v>
      </c>
      <c r="HS19" s="9">
        <v>7904.77</v>
      </c>
      <c r="HT19" s="9">
        <v>3972.971</v>
      </c>
      <c r="HU19" s="9">
        <v>3931.799</v>
      </c>
      <c r="HV19" s="9">
        <v>286.541</v>
      </c>
      <c r="HW19" s="9">
        <v>127.503</v>
      </c>
      <c r="HX19" s="9">
        <v>159.03800000000001</v>
      </c>
      <c r="HY19" s="9">
        <v>253.51</v>
      </c>
      <c r="HZ19" s="9">
        <v>119.246</v>
      </c>
      <c r="IA19" s="9">
        <v>134.26400000000001</v>
      </c>
      <c r="IB19" s="9">
        <v>6408.8639999999996</v>
      </c>
      <c r="IC19" s="9">
        <v>3337.4079999999999</v>
      </c>
      <c r="ID19" s="9">
        <v>3071.4560000000001</v>
      </c>
      <c r="IE19" s="9">
        <v>482.03899999999999</v>
      </c>
      <c r="IF19" s="9">
        <v>165.416</v>
      </c>
      <c r="IG19" s="9">
        <v>316.62299999999999</v>
      </c>
      <c r="IH19" s="9">
        <v>116.444</v>
      </c>
      <c r="II19" s="9">
        <v>64.867000000000004</v>
      </c>
      <c r="IJ19" s="9">
        <v>51.576999999999998</v>
      </c>
      <c r="IK19" s="9">
        <v>150.58500000000001</v>
      </c>
      <c r="IL19" s="9">
        <v>46.802999999999997</v>
      </c>
      <c r="IM19" s="9">
        <v>103.78100000000001</v>
      </c>
      <c r="IN19" s="9">
        <v>215.01</v>
      </c>
      <c r="IO19" s="9">
        <v>53.746000000000002</v>
      </c>
      <c r="IP19" s="9">
        <v>161.26499999999999</v>
      </c>
      <c r="IQ19" s="9">
        <v>380.74099999999999</v>
      </c>
    </row>
    <row r="20" spans="1:251">
      <c r="A20" s="10">
        <v>45323</v>
      </c>
      <c r="B20" s="9">
        <v>14031.870999999999</v>
      </c>
      <c r="C20" s="9">
        <v>7286.1369999999997</v>
      </c>
      <c r="D20" s="9">
        <v>6745.7340000000004</v>
      </c>
      <c r="E20" s="9">
        <v>2608.6550000000002</v>
      </c>
      <c r="F20" s="9">
        <v>1306.8440000000001</v>
      </c>
      <c r="G20" s="9">
        <v>1301.8109999999999</v>
      </c>
      <c r="H20" s="9">
        <v>1129.4169999999999</v>
      </c>
      <c r="I20" s="9">
        <v>576.88499999999999</v>
      </c>
      <c r="J20" s="9">
        <v>552.53200000000004</v>
      </c>
      <c r="K20" s="9">
        <v>503.18900000000002</v>
      </c>
      <c r="L20" s="9">
        <v>263.60899999999998</v>
      </c>
      <c r="M20" s="9">
        <v>239.58</v>
      </c>
      <c r="N20" s="9">
        <v>610.58100000000002</v>
      </c>
      <c r="O20" s="9">
        <v>306.221</v>
      </c>
      <c r="P20" s="9">
        <v>304.36</v>
      </c>
      <c r="Q20" s="9">
        <v>625.99599999999998</v>
      </c>
      <c r="R20" s="9">
        <v>334.55599999999998</v>
      </c>
      <c r="S20" s="9">
        <v>291.43900000000002</v>
      </c>
      <c r="T20" s="9">
        <v>488.49200000000002</v>
      </c>
      <c r="U20" s="9">
        <v>234.53299999999999</v>
      </c>
      <c r="V20" s="9">
        <v>253.959</v>
      </c>
      <c r="W20" s="9">
        <v>409.42099999999999</v>
      </c>
      <c r="X20" s="9">
        <v>224.232</v>
      </c>
      <c r="Y20" s="9">
        <v>185.18899999999999</v>
      </c>
      <c r="Z20" s="9">
        <v>369.351</v>
      </c>
      <c r="AA20" s="9">
        <v>176.126</v>
      </c>
      <c r="AB20" s="9">
        <v>193.22499999999999</v>
      </c>
      <c r="AC20" s="9">
        <v>118.051</v>
      </c>
      <c r="AD20" s="9">
        <v>80.864000000000004</v>
      </c>
      <c r="AE20" s="9">
        <v>37.186999999999998</v>
      </c>
      <c r="AF20" s="9">
        <v>142.96899999999999</v>
      </c>
      <c r="AG20" s="9">
        <v>65.168000000000006</v>
      </c>
      <c r="AH20" s="9">
        <v>77.8</v>
      </c>
      <c r="AI20" s="9">
        <v>108.331</v>
      </c>
      <c r="AJ20" s="9">
        <v>30.093</v>
      </c>
      <c r="AK20" s="9">
        <v>78.238</v>
      </c>
      <c r="AL20" s="9">
        <v>350.64499999999998</v>
      </c>
      <c r="AM20" s="9">
        <v>176.52799999999999</v>
      </c>
      <c r="AN20" s="9">
        <v>174.11699999999999</v>
      </c>
      <c r="AO20" s="9">
        <v>181.62299999999999</v>
      </c>
      <c r="AP20" s="9">
        <v>118.271</v>
      </c>
      <c r="AQ20" s="9">
        <v>63.351999999999997</v>
      </c>
      <c r="AR20" s="9">
        <v>102.913</v>
      </c>
      <c r="AS20" s="9">
        <v>38.161000000000001</v>
      </c>
      <c r="AT20" s="9">
        <v>64.751999999999995</v>
      </c>
      <c r="AU20" s="9">
        <v>66.108999999999995</v>
      </c>
      <c r="AV20" s="9">
        <v>20.096</v>
      </c>
      <c r="AW20" s="9">
        <v>46.012999999999998</v>
      </c>
      <c r="AX20" s="9">
        <v>785.61500000000001</v>
      </c>
      <c r="AY20" s="9">
        <v>398.935</v>
      </c>
      <c r="AZ20" s="9">
        <v>386.68</v>
      </c>
      <c r="BA20" s="9">
        <v>343.80200000000002</v>
      </c>
      <c r="BB20" s="9">
        <v>177.95099999999999</v>
      </c>
      <c r="BC20" s="9">
        <v>165.851</v>
      </c>
      <c r="BD20" s="9">
        <v>1479.2370000000001</v>
      </c>
      <c r="BE20" s="9">
        <v>729.95799999999997</v>
      </c>
      <c r="BF20" s="9">
        <v>749.279</v>
      </c>
      <c r="BG20" s="9">
        <v>11423.216</v>
      </c>
      <c r="BH20" s="9">
        <v>5979.2929999999997</v>
      </c>
      <c r="BI20" s="9">
        <v>5443.9229999999998</v>
      </c>
      <c r="BJ20" s="9">
        <v>9413.0849999999991</v>
      </c>
      <c r="BK20" s="9">
        <v>4682.6930000000002</v>
      </c>
      <c r="BL20" s="9">
        <v>4730.393</v>
      </c>
      <c r="BM20" s="9">
        <v>8922.84</v>
      </c>
      <c r="BN20" s="9">
        <v>4451.2809999999999</v>
      </c>
      <c r="BO20" s="9">
        <v>4471.558</v>
      </c>
      <c r="BP20" s="9">
        <v>260.85399999999998</v>
      </c>
      <c r="BQ20" s="9">
        <v>126.33</v>
      </c>
      <c r="BR20" s="9">
        <v>134.524</v>
      </c>
      <c r="BS20" s="9">
        <v>198.381</v>
      </c>
      <c r="BT20" s="9">
        <v>93.415000000000006</v>
      </c>
      <c r="BU20" s="9">
        <v>104.96599999999999</v>
      </c>
      <c r="BV20" s="9">
        <v>7216.491</v>
      </c>
      <c r="BW20" s="9">
        <v>3689.288</v>
      </c>
      <c r="BX20" s="9">
        <v>3527.203</v>
      </c>
      <c r="BY20" s="9">
        <v>473.85899999999998</v>
      </c>
      <c r="BZ20" s="9">
        <v>156.76300000000001</v>
      </c>
      <c r="CA20" s="9">
        <v>317.09500000000003</v>
      </c>
      <c r="CB20" s="9">
        <v>104.875</v>
      </c>
      <c r="CC20" s="9">
        <v>62.183999999999997</v>
      </c>
      <c r="CD20" s="9">
        <v>42.69</v>
      </c>
      <c r="CE20" s="9">
        <v>164.02199999999999</v>
      </c>
      <c r="CF20" s="9">
        <v>54.853999999999999</v>
      </c>
      <c r="CG20" s="9">
        <v>109.16800000000001</v>
      </c>
      <c r="CH20" s="9">
        <v>204.96199999999999</v>
      </c>
      <c r="CI20" s="9">
        <v>39.725000000000001</v>
      </c>
      <c r="CJ20" s="9">
        <v>165.23699999999999</v>
      </c>
      <c r="CK20" s="9">
        <v>416.74900000000002</v>
      </c>
      <c r="CL20" s="9">
        <v>149.286</v>
      </c>
      <c r="CM20" s="9">
        <v>267.46300000000002</v>
      </c>
      <c r="CN20" s="9">
        <v>108.65</v>
      </c>
      <c r="CO20" s="9">
        <v>66.010000000000005</v>
      </c>
      <c r="CP20" s="9">
        <v>42.64</v>
      </c>
      <c r="CQ20" s="9">
        <v>163.09399999999999</v>
      </c>
      <c r="CR20" s="9">
        <v>48.110999999999997</v>
      </c>
      <c r="CS20" s="9">
        <v>114.983</v>
      </c>
      <c r="CT20" s="9">
        <v>145.00399999999999</v>
      </c>
      <c r="CU20" s="9">
        <v>35.164999999999999</v>
      </c>
      <c r="CV20" s="9">
        <v>109.839</v>
      </c>
      <c r="CW20" s="9">
        <v>1305.9870000000001</v>
      </c>
      <c r="CX20" s="9">
        <v>687.35400000000004</v>
      </c>
      <c r="CY20" s="9">
        <v>618.63199999999995</v>
      </c>
      <c r="CZ20" s="9">
        <v>1137.356</v>
      </c>
      <c r="DA20" s="9">
        <v>568.88699999999994</v>
      </c>
      <c r="DB20" s="9">
        <v>568.47</v>
      </c>
      <c r="DC20" s="9">
        <v>8275.7289999999994</v>
      </c>
      <c r="DD20" s="9">
        <v>4113.8059999999996</v>
      </c>
      <c r="DE20" s="9">
        <v>4161.9229999999998</v>
      </c>
      <c r="DF20" s="9">
        <v>944.39499999999998</v>
      </c>
      <c r="DG20" s="9">
        <v>442.99900000000002</v>
      </c>
      <c r="DH20" s="9">
        <v>501.39600000000002</v>
      </c>
      <c r="DI20" s="9">
        <v>8468.69</v>
      </c>
      <c r="DJ20" s="9">
        <v>4239.6940000000004</v>
      </c>
      <c r="DK20" s="9">
        <v>4228.9960000000001</v>
      </c>
      <c r="DL20" s="9">
        <v>1538.6</v>
      </c>
      <c r="DM20" s="9">
        <v>747.12800000000004</v>
      </c>
      <c r="DN20" s="9">
        <v>791.47199999999998</v>
      </c>
      <c r="DO20" s="9">
        <v>543.15200000000004</v>
      </c>
      <c r="DP20" s="9">
        <v>264.75799999999998</v>
      </c>
      <c r="DQ20" s="9">
        <v>278.39400000000001</v>
      </c>
      <c r="DR20" s="9">
        <v>594.20500000000004</v>
      </c>
      <c r="DS20" s="9">
        <v>304.12900000000002</v>
      </c>
      <c r="DT20" s="9">
        <v>290.07600000000002</v>
      </c>
      <c r="DU20" s="9">
        <v>401.24299999999999</v>
      </c>
      <c r="DV20" s="9">
        <v>178.24100000000001</v>
      </c>
      <c r="DW20" s="9">
        <v>223.00200000000001</v>
      </c>
      <c r="DX20" s="9">
        <v>7874.4859999999999</v>
      </c>
      <c r="DY20" s="9">
        <v>3935.5650000000001</v>
      </c>
      <c r="DZ20" s="9">
        <v>3938.9209999999998</v>
      </c>
      <c r="EA20" s="9">
        <v>2010.1310000000001</v>
      </c>
      <c r="EB20" s="9">
        <v>1296.6010000000001</v>
      </c>
      <c r="EC20" s="9">
        <v>713.53</v>
      </c>
      <c r="ED20" s="9">
        <v>1249.259</v>
      </c>
      <c r="EE20" s="9">
        <v>821.14099999999996</v>
      </c>
      <c r="EF20" s="9">
        <v>428.11700000000002</v>
      </c>
      <c r="EG20" s="9">
        <v>71.694999999999993</v>
      </c>
      <c r="EH20" s="9">
        <v>42.19</v>
      </c>
      <c r="EI20" s="9">
        <v>29.504999999999999</v>
      </c>
      <c r="EJ20" s="9">
        <v>26.824999999999999</v>
      </c>
      <c r="EK20" s="9">
        <v>19.224</v>
      </c>
      <c r="EL20" s="9">
        <v>7.601</v>
      </c>
      <c r="EM20" s="9">
        <v>21.465</v>
      </c>
      <c r="EN20" s="9">
        <v>13.635</v>
      </c>
      <c r="EO20" s="9">
        <v>7.8310000000000004</v>
      </c>
      <c r="EP20" s="9">
        <v>23.405000000000001</v>
      </c>
      <c r="EQ20" s="9">
        <v>9.3320000000000007</v>
      </c>
      <c r="ER20" s="9">
        <v>14.073</v>
      </c>
      <c r="ES20" s="9">
        <v>103.64700000000001</v>
      </c>
      <c r="ET20" s="9">
        <v>57.863999999999997</v>
      </c>
      <c r="EU20" s="9">
        <v>45.783000000000001</v>
      </c>
      <c r="EV20" s="9">
        <v>36.476999999999997</v>
      </c>
      <c r="EW20" s="9">
        <v>23.300999999999998</v>
      </c>
      <c r="EX20" s="9">
        <v>13.176</v>
      </c>
      <c r="EY20" s="9">
        <v>29.713999999999999</v>
      </c>
      <c r="EZ20" s="9">
        <v>15.249000000000001</v>
      </c>
      <c r="FA20" s="9">
        <v>14.465</v>
      </c>
      <c r="FB20" s="9">
        <v>37.456000000000003</v>
      </c>
      <c r="FC20" s="9">
        <v>19.314</v>
      </c>
      <c r="FD20" s="9">
        <v>18.141999999999999</v>
      </c>
      <c r="FE20" s="9">
        <v>585.53</v>
      </c>
      <c r="FF20" s="9">
        <v>375.40499999999997</v>
      </c>
      <c r="FG20" s="9">
        <v>210.125</v>
      </c>
      <c r="FH20" s="9">
        <v>13300.687</v>
      </c>
      <c r="FI20" s="9">
        <v>6849.62</v>
      </c>
      <c r="FJ20" s="9">
        <v>6451.067</v>
      </c>
      <c r="FK20" s="9">
        <v>2569.7170000000001</v>
      </c>
      <c r="FL20" s="9">
        <v>1282.038</v>
      </c>
      <c r="FM20" s="9">
        <v>1287.6790000000001</v>
      </c>
      <c r="FN20" s="9">
        <v>1116.71</v>
      </c>
      <c r="FO20" s="9">
        <v>569.38800000000003</v>
      </c>
      <c r="FP20" s="9">
        <v>547.322</v>
      </c>
      <c r="FQ20" s="9">
        <v>496.245</v>
      </c>
      <c r="FR20" s="9">
        <v>258.60500000000002</v>
      </c>
      <c r="FS20" s="9">
        <v>237.64</v>
      </c>
      <c r="FT20" s="9">
        <v>604.81799999999998</v>
      </c>
      <c r="FU20" s="9">
        <v>303.72800000000001</v>
      </c>
      <c r="FV20" s="9">
        <v>301.08999999999997</v>
      </c>
      <c r="FW20" s="9">
        <v>616.60699999999997</v>
      </c>
      <c r="FX20" s="9">
        <v>328.577</v>
      </c>
      <c r="FY20" s="9">
        <v>288.03100000000001</v>
      </c>
      <c r="FZ20" s="9">
        <v>485.173</v>
      </c>
      <c r="GA20" s="9">
        <v>233.01499999999999</v>
      </c>
      <c r="GB20" s="9">
        <v>252.15799999999999</v>
      </c>
      <c r="GC20" s="9">
        <v>404.79899999999998</v>
      </c>
      <c r="GD20" s="9">
        <v>220.125</v>
      </c>
      <c r="GE20" s="9">
        <v>184.67400000000001</v>
      </c>
      <c r="GF20" s="9">
        <v>368.91699999999997</v>
      </c>
      <c r="GG20" s="9">
        <v>176.05699999999999</v>
      </c>
      <c r="GH20" s="9">
        <v>192.86</v>
      </c>
      <c r="GI20" s="9">
        <v>117.68600000000001</v>
      </c>
      <c r="GJ20" s="9">
        <v>80.864000000000004</v>
      </c>
      <c r="GK20" s="9">
        <v>36.822000000000003</v>
      </c>
      <c r="GL20" s="9">
        <v>142.90100000000001</v>
      </c>
      <c r="GM20" s="9">
        <v>65.099999999999994</v>
      </c>
      <c r="GN20" s="9">
        <v>77.8</v>
      </c>
      <c r="GO20" s="9">
        <v>108.331</v>
      </c>
      <c r="GP20" s="9">
        <v>30.093</v>
      </c>
      <c r="GQ20" s="9">
        <v>78.238</v>
      </c>
      <c r="GR20" s="9">
        <v>342.99400000000003</v>
      </c>
      <c r="GS20" s="9">
        <v>173.20500000000001</v>
      </c>
      <c r="GT20" s="9">
        <v>169.78800000000001</v>
      </c>
      <c r="GU20" s="9">
        <v>179.816</v>
      </c>
      <c r="GV20" s="9">
        <v>117.447</v>
      </c>
      <c r="GW20" s="9">
        <v>62.369</v>
      </c>
      <c r="GX20" s="9">
        <v>98.742000000000004</v>
      </c>
      <c r="GY20" s="9">
        <v>36.311999999999998</v>
      </c>
      <c r="GZ20" s="9">
        <v>62.43</v>
      </c>
      <c r="HA20" s="9">
        <v>64.436000000000007</v>
      </c>
      <c r="HB20" s="9">
        <v>19.446999999999999</v>
      </c>
      <c r="HC20" s="9">
        <v>44.988999999999997</v>
      </c>
      <c r="HD20" s="9">
        <v>779.73599999999999</v>
      </c>
      <c r="HE20" s="9">
        <v>395.45299999999997</v>
      </c>
      <c r="HF20" s="9">
        <v>384.28199999999998</v>
      </c>
      <c r="HG20" s="9">
        <v>336.97399999999999</v>
      </c>
      <c r="HH20" s="9">
        <v>173.935</v>
      </c>
      <c r="HI20" s="9">
        <v>163.03899999999999</v>
      </c>
      <c r="HJ20" s="9">
        <v>1453.008</v>
      </c>
      <c r="HK20" s="9">
        <v>712.65</v>
      </c>
      <c r="HL20" s="9">
        <v>740.35799999999995</v>
      </c>
      <c r="HM20" s="9">
        <v>10730.968999999999</v>
      </c>
      <c r="HN20" s="9">
        <v>5567.5820000000003</v>
      </c>
      <c r="HO20" s="9">
        <v>5163.3879999999999</v>
      </c>
      <c r="HP20" s="9">
        <v>9002.6929999999993</v>
      </c>
      <c r="HQ20" s="9">
        <v>4460.0770000000002</v>
      </c>
      <c r="HR20" s="9">
        <v>4542.616</v>
      </c>
      <c r="HS20" s="9">
        <v>8520.6610000000001</v>
      </c>
      <c r="HT20" s="9">
        <v>4233.0590000000002</v>
      </c>
      <c r="HU20" s="9">
        <v>4287.6019999999999</v>
      </c>
      <c r="HV20" s="9">
        <v>255.59800000000001</v>
      </c>
      <c r="HW20" s="9">
        <v>123.73699999999999</v>
      </c>
      <c r="HX20" s="9">
        <v>131.86000000000001</v>
      </c>
      <c r="HY20" s="9">
        <v>195.72399999999999</v>
      </c>
      <c r="HZ20" s="9">
        <v>91.614999999999995</v>
      </c>
      <c r="IA20" s="9">
        <v>104.10899999999999</v>
      </c>
      <c r="IB20" s="9">
        <v>6912.5119999999997</v>
      </c>
      <c r="IC20" s="9">
        <v>3521.9720000000002</v>
      </c>
      <c r="ID20" s="9">
        <v>3390.54</v>
      </c>
      <c r="IE20" s="9">
        <v>459.30599999999998</v>
      </c>
      <c r="IF20" s="9">
        <v>150.50800000000001</v>
      </c>
      <c r="IG20" s="9">
        <v>308.798</v>
      </c>
      <c r="IH20" s="9">
        <v>103.03400000000001</v>
      </c>
      <c r="II20" s="9">
        <v>61.218000000000004</v>
      </c>
      <c r="IJ20" s="9">
        <v>41.816000000000003</v>
      </c>
      <c r="IK20" s="9">
        <v>161.00800000000001</v>
      </c>
      <c r="IL20" s="9">
        <v>53.347999999999999</v>
      </c>
      <c r="IM20" s="9">
        <v>107.66</v>
      </c>
      <c r="IN20" s="9">
        <v>195.26400000000001</v>
      </c>
      <c r="IO20" s="9">
        <v>35.942</v>
      </c>
      <c r="IP20" s="9">
        <v>159.322</v>
      </c>
      <c r="IQ20" s="9">
        <v>385.19600000000003</v>
      </c>
    </row>
  </sheetData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Q20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491</v>
      </c>
      <c r="C1" s="3" t="s">
        <v>492</v>
      </c>
      <c r="D1" s="3" t="s">
        <v>493</v>
      </c>
      <c r="E1" s="3" t="s">
        <v>494</v>
      </c>
      <c r="F1" s="3" t="s">
        <v>495</v>
      </c>
      <c r="G1" s="3" t="s">
        <v>496</v>
      </c>
      <c r="H1" s="3" t="s">
        <v>497</v>
      </c>
      <c r="I1" s="3" t="s">
        <v>498</v>
      </c>
      <c r="J1" s="3" t="s">
        <v>499</v>
      </c>
      <c r="K1" s="3" t="s">
        <v>500</v>
      </c>
      <c r="L1" s="3" t="s">
        <v>501</v>
      </c>
      <c r="M1" s="3" t="s">
        <v>502</v>
      </c>
      <c r="N1" s="3" t="s">
        <v>503</v>
      </c>
      <c r="O1" s="3" t="s">
        <v>504</v>
      </c>
      <c r="P1" s="3" t="s">
        <v>505</v>
      </c>
      <c r="Q1" s="3" t="s">
        <v>506</v>
      </c>
      <c r="R1" s="3" t="s">
        <v>507</v>
      </c>
      <c r="S1" s="3" t="s">
        <v>508</v>
      </c>
      <c r="T1" s="3" t="s">
        <v>509</v>
      </c>
      <c r="U1" s="3" t="s">
        <v>510</v>
      </c>
      <c r="V1" s="3" t="s">
        <v>511</v>
      </c>
      <c r="W1" s="3" t="s">
        <v>512</v>
      </c>
      <c r="X1" s="3" t="s">
        <v>513</v>
      </c>
      <c r="Y1" s="3" t="s">
        <v>514</v>
      </c>
      <c r="Z1" s="3" t="s">
        <v>515</v>
      </c>
      <c r="AA1" s="3" t="s">
        <v>516</v>
      </c>
      <c r="AB1" s="3" t="s">
        <v>517</v>
      </c>
      <c r="AC1" s="3" t="s">
        <v>518</v>
      </c>
      <c r="AD1" s="3" t="s">
        <v>519</v>
      </c>
      <c r="AE1" s="3" t="s">
        <v>520</v>
      </c>
      <c r="AF1" s="3" t="s">
        <v>521</v>
      </c>
      <c r="AG1" s="3" t="s">
        <v>522</v>
      </c>
      <c r="AH1" s="3" t="s">
        <v>523</v>
      </c>
      <c r="AI1" s="3" t="s">
        <v>524</v>
      </c>
      <c r="AJ1" s="3" t="s">
        <v>525</v>
      </c>
      <c r="AK1" s="3" t="s">
        <v>526</v>
      </c>
      <c r="AL1" s="3" t="s">
        <v>527</v>
      </c>
      <c r="AM1" s="3" t="s">
        <v>528</v>
      </c>
      <c r="AN1" s="3" t="s">
        <v>529</v>
      </c>
      <c r="AO1" s="3" t="s">
        <v>530</v>
      </c>
      <c r="AP1" s="3" t="s">
        <v>531</v>
      </c>
      <c r="AQ1" s="3" t="s">
        <v>532</v>
      </c>
      <c r="AR1" s="3" t="s">
        <v>533</v>
      </c>
      <c r="AS1" s="3" t="s">
        <v>534</v>
      </c>
      <c r="AT1" s="3" t="s">
        <v>535</v>
      </c>
      <c r="AU1" s="3" t="s">
        <v>536</v>
      </c>
      <c r="AV1" s="3" t="s">
        <v>537</v>
      </c>
      <c r="AW1" s="3" t="s">
        <v>538</v>
      </c>
      <c r="AX1" s="3" t="s">
        <v>539</v>
      </c>
      <c r="AY1" s="3" t="s">
        <v>540</v>
      </c>
      <c r="AZ1" s="3" t="s">
        <v>219</v>
      </c>
      <c r="BA1" s="3" t="s">
        <v>220</v>
      </c>
      <c r="BB1" s="3" t="s">
        <v>221</v>
      </c>
      <c r="BC1" s="3" t="s">
        <v>222</v>
      </c>
      <c r="BD1" s="3" t="s">
        <v>223</v>
      </c>
      <c r="BE1" s="3" t="s">
        <v>224</v>
      </c>
      <c r="BF1" s="3" t="s">
        <v>225</v>
      </c>
      <c r="BG1" s="3" t="s">
        <v>226</v>
      </c>
      <c r="BH1" s="3" t="s">
        <v>227</v>
      </c>
      <c r="BI1" s="3" t="s">
        <v>541</v>
      </c>
      <c r="BJ1" s="3" t="s">
        <v>542</v>
      </c>
      <c r="BK1" s="3" t="s">
        <v>543</v>
      </c>
      <c r="BL1" s="3" t="s">
        <v>493</v>
      </c>
      <c r="BM1" s="3" t="s">
        <v>494</v>
      </c>
      <c r="BN1" s="3" t="s">
        <v>495</v>
      </c>
      <c r="BO1" s="3" t="s">
        <v>496</v>
      </c>
      <c r="BP1" s="3" t="s">
        <v>497</v>
      </c>
      <c r="BQ1" s="3" t="s">
        <v>498</v>
      </c>
      <c r="BR1" s="3" t="s">
        <v>499</v>
      </c>
      <c r="BS1" s="3" t="s">
        <v>500</v>
      </c>
      <c r="BT1" s="3" t="s">
        <v>501</v>
      </c>
      <c r="BU1" s="3" t="s">
        <v>502</v>
      </c>
      <c r="BV1" s="3" t="s">
        <v>503</v>
      </c>
      <c r="BW1" s="3" t="s">
        <v>504</v>
      </c>
      <c r="BX1" s="3" t="s">
        <v>544</v>
      </c>
      <c r="BY1" s="3" t="s">
        <v>545</v>
      </c>
      <c r="BZ1" s="3" t="s">
        <v>546</v>
      </c>
      <c r="CA1" s="3" t="s">
        <v>547</v>
      </c>
      <c r="CB1" s="3" t="s">
        <v>548</v>
      </c>
      <c r="CC1" s="3" t="s">
        <v>549</v>
      </c>
      <c r="CD1" s="3" t="s">
        <v>550</v>
      </c>
      <c r="CE1" s="3" t="s">
        <v>551</v>
      </c>
      <c r="CF1" s="3" t="s">
        <v>552</v>
      </c>
      <c r="CG1" s="3" t="s">
        <v>553</v>
      </c>
      <c r="CH1" s="3" t="s">
        <v>554</v>
      </c>
      <c r="CI1" s="3" t="s">
        <v>555</v>
      </c>
      <c r="CJ1" s="3" t="s">
        <v>556</v>
      </c>
      <c r="CK1" s="3" t="s">
        <v>557</v>
      </c>
      <c r="CL1" s="3" t="s">
        <v>558</v>
      </c>
      <c r="CM1" s="3" t="s">
        <v>559</v>
      </c>
      <c r="CN1" s="3" t="s">
        <v>560</v>
      </c>
      <c r="CO1" s="3" t="s">
        <v>561</v>
      </c>
      <c r="CP1" s="3" t="s">
        <v>562</v>
      </c>
      <c r="CQ1" s="3" t="s">
        <v>563</v>
      </c>
      <c r="CR1" s="3" t="s">
        <v>564</v>
      </c>
      <c r="CS1" s="3" t="s">
        <v>565</v>
      </c>
      <c r="CT1" s="3" t="s">
        <v>566</v>
      </c>
      <c r="CU1" s="3" t="s">
        <v>567</v>
      </c>
      <c r="CV1" s="3" t="s">
        <v>568</v>
      </c>
      <c r="CW1" s="3" t="s">
        <v>569</v>
      </c>
      <c r="CX1" s="3" t="s">
        <v>570</v>
      </c>
      <c r="CY1" s="3" t="s">
        <v>571</v>
      </c>
      <c r="CZ1" s="3" t="s">
        <v>572</v>
      </c>
      <c r="DA1" s="3" t="s">
        <v>573</v>
      </c>
      <c r="DB1" s="3" t="s">
        <v>574</v>
      </c>
      <c r="DC1" s="3" t="s">
        <v>575</v>
      </c>
      <c r="DD1" s="3" t="s">
        <v>576</v>
      </c>
      <c r="DE1" s="3" t="s">
        <v>577</v>
      </c>
      <c r="DF1" s="3" t="s">
        <v>578</v>
      </c>
      <c r="DG1" s="3" t="s">
        <v>579</v>
      </c>
      <c r="DH1" s="3" t="s">
        <v>580</v>
      </c>
      <c r="DI1" s="3" t="s">
        <v>581</v>
      </c>
      <c r="DJ1" s="3" t="s">
        <v>582</v>
      </c>
      <c r="DK1" s="3" t="s">
        <v>583</v>
      </c>
      <c r="DL1" s="3" t="s">
        <v>584</v>
      </c>
      <c r="DM1" s="3" t="s">
        <v>585</v>
      </c>
      <c r="DN1" s="3" t="s">
        <v>586</v>
      </c>
      <c r="DO1" s="3" t="s">
        <v>587</v>
      </c>
      <c r="DP1" s="3" t="s">
        <v>588</v>
      </c>
      <c r="DQ1" s="3" t="s">
        <v>589</v>
      </c>
      <c r="DR1" s="3" t="s">
        <v>590</v>
      </c>
      <c r="DS1" s="3" t="s">
        <v>591</v>
      </c>
      <c r="DT1" s="3" t="s">
        <v>592</v>
      </c>
      <c r="DU1" s="3" t="s">
        <v>593</v>
      </c>
      <c r="DV1" s="3" t="s">
        <v>594</v>
      </c>
      <c r="DW1" s="3" t="s">
        <v>595</v>
      </c>
      <c r="DX1" s="3" t="s">
        <v>596</v>
      </c>
      <c r="DY1" s="3" t="s">
        <v>597</v>
      </c>
      <c r="DZ1" s="3" t="s">
        <v>598</v>
      </c>
      <c r="EA1" s="3" t="s">
        <v>599</v>
      </c>
      <c r="EB1" s="3" t="s">
        <v>600</v>
      </c>
      <c r="EC1" s="3" t="s">
        <v>601</v>
      </c>
      <c r="ED1" s="3" t="s">
        <v>602</v>
      </c>
      <c r="EE1" s="3" t="s">
        <v>603</v>
      </c>
      <c r="EF1" s="3" t="s">
        <v>604</v>
      </c>
      <c r="EG1" s="3" t="s">
        <v>605</v>
      </c>
      <c r="EH1" s="3" t="s">
        <v>606</v>
      </c>
      <c r="EI1" s="3" t="s">
        <v>607</v>
      </c>
      <c r="EJ1" s="3" t="s">
        <v>608</v>
      </c>
      <c r="EK1" s="3" t="s">
        <v>609</v>
      </c>
      <c r="EL1" s="3" t="s">
        <v>610</v>
      </c>
      <c r="EM1" s="3" t="s">
        <v>611</v>
      </c>
      <c r="EN1" s="3" t="s">
        <v>612</v>
      </c>
      <c r="EO1" s="3" t="s">
        <v>613</v>
      </c>
      <c r="EP1" s="3" t="s">
        <v>614</v>
      </c>
      <c r="EQ1" s="3" t="s">
        <v>615</v>
      </c>
      <c r="ER1" s="3" t="s">
        <v>616</v>
      </c>
      <c r="ES1" s="3" t="s">
        <v>617</v>
      </c>
      <c r="ET1" s="3" t="s">
        <v>618</v>
      </c>
      <c r="EU1" s="3" t="s">
        <v>619</v>
      </c>
      <c r="EV1" s="3" t="s">
        <v>620</v>
      </c>
      <c r="EW1" s="3" t="s">
        <v>621</v>
      </c>
      <c r="EX1" s="3" t="s">
        <v>622</v>
      </c>
      <c r="EY1" s="3" t="s">
        <v>623</v>
      </c>
      <c r="EZ1" s="3" t="s">
        <v>624</v>
      </c>
      <c r="FA1" s="3" t="s">
        <v>625</v>
      </c>
      <c r="FB1" s="3" t="s">
        <v>626</v>
      </c>
      <c r="FC1" s="3" t="s">
        <v>627</v>
      </c>
      <c r="FD1" s="3" t="s">
        <v>628</v>
      </c>
      <c r="FE1" s="3" t="s">
        <v>629</v>
      </c>
      <c r="FF1" s="3" t="s">
        <v>630</v>
      </c>
      <c r="FG1" s="3" t="s">
        <v>631</v>
      </c>
      <c r="FH1" s="3" t="s">
        <v>632</v>
      </c>
      <c r="FI1" s="3" t="s">
        <v>633</v>
      </c>
      <c r="FJ1" s="3" t="s">
        <v>634</v>
      </c>
      <c r="FK1" s="3" t="s">
        <v>635</v>
      </c>
      <c r="FL1" s="3" t="s">
        <v>636</v>
      </c>
      <c r="FM1" s="3" t="s">
        <v>637</v>
      </c>
      <c r="FN1" s="3" t="s">
        <v>638</v>
      </c>
      <c r="FO1" s="3" t="s">
        <v>639</v>
      </c>
      <c r="FP1" s="3" t="s">
        <v>640</v>
      </c>
      <c r="FQ1" s="3" t="s">
        <v>641</v>
      </c>
      <c r="FR1" s="3" t="s">
        <v>642</v>
      </c>
      <c r="FS1" s="3" t="s">
        <v>643</v>
      </c>
      <c r="FT1" s="3" t="s">
        <v>644</v>
      </c>
      <c r="FU1" s="3" t="s">
        <v>645</v>
      </c>
      <c r="FV1" s="3" t="s">
        <v>646</v>
      </c>
      <c r="FW1" s="3" t="s">
        <v>647</v>
      </c>
      <c r="FX1" s="3" t="s">
        <v>648</v>
      </c>
      <c r="FY1" s="3" t="s">
        <v>649</v>
      </c>
      <c r="FZ1" s="3" t="s">
        <v>650</v>
      </c>
      <c r="GA1" s="3" t="s">
        <v>651</v>
      </c>
      <c r="GB1" s="3" t="s">
        <v>652</v>
      </c>
      <c r="GC1" s="3" t="s">
        <v>653</v>
      </c>
      <c r="GD1" s="3" t="s">
        <v>654</v>
      </c>
      <c r="GE1" s="3" t="s">
        <v>655</v>
      </c>
      <c r="GF1" s="3" t="s">
        <v>656</v>
      </c>
      <c r="GG1" s="3" t="s">
        <v>657</v>
      </c>
      <c r="GH1" s="3" t="s">
        <v>658</v>
      </c>
      <c r="GI1" s="3" t="s">
        <v>659</v>
      </c>
      <c r="GJ1" s="3" t="s">
        <v>660</v>
      </c>
      <c r="GK1" s="3" t="s">
        <v>661</v>
      </c>
      <c r="GL1" s="3" t="s">
        <v>662</v>
      </c>
      <c r="GM1" s="3" t="s">
        <v>663</v>
      </c>
      <c r="GN1" s="3" t="s">
        <v>664</v>
      </c>
      <c r="GO1" s="3" t="s">
        <v>665</v>
      </c>
      <c r="GP1" s="3" t="s">
        <v>666</v>
      </c>
      <c r="GQ1" s="3" t="s">
        <v>667</v>
      </c>
      <c r="GR1" s="3" t="s">
        <v>668</v>
      </c>
      <c r="GS1" s="3" t="s">
        <v>669</v>
      </c>
      <c r="GT1" s="3" t="s">
        <v>670</v>
      </c>
      <c r="GU1" s="3" t="s">
        <v>671</v>
      </c>
      <c r="GV1" s="3" t="s">
        <v>672</v>
      </c>
      <c r="GW1" s="3" t="s">
        <v>673</v>
      </c>
      <c r="GX1" s="3" t="s">
        <v>674</v>
      </c>
      <c r="GY1" s="3" t="s">
        <v>675</v>
      </c>
      <c r="GZ1" s="3" t="s">
        <v>676</v>
      </c>
      <c r="HA1" s="3" t="s">
        <v>677</v>
      </c>
      <c r="HB1" s="3" t="s">
        <v>678</v>
      </c>
      <c r="HC1" s="3" t="s">
        <v>679</v>
      </c>
      <c r="HD1" s="3" t="s">
        <v>680</v>
      </c>
      <c r="HE1" s="3" t="s">
        <v>681</v>
      </c>
      <c r="HF1" s="3" t="s">
        <v>622</v>
      </c>
      <c r="HG1" s="3" t="s">
        <v>623</v>
      </c>
      <c r="HH1" s="3" t="s">
        <v>624</v>
      </c>
      <c r="HI1" s="3" t="s">
        <v>625</v>
      </c>
      <c r="HJ1" s="3" t="s">
        <v>626</v>
      </c>
      <c r="HK1" s="3" t="s">
        <v>627</v>
      </c>
      <c r="HL1" s="3" t="s">
        <v>628</v>
      </c>
      <c r="HM1" s="3" t="s">
        <v>629</v>
      </c>
      <c r="HN1" s="3" t="s">
        <v>630</v>
      </c>
      <c r="HO1" s="3" t="s">
        <v>682</v>
      </c>
      <c r="HP1" s="3" t="s">
        <v>683</v>
      </c>
      <c r="HQ1" s="3" t="s">
        <v>684</v>
      </c>
      <c r="HR1" s="3" t="s">
        <v>634</v>
      </c>
      <c r="HS1" s="3" t="s">
        <v>635</v>
      </c>
      <c r="HT1" s="3" t="s">
        <v>636</v>
      </c>
      <c r="HU1" s="3" t="s">
        <v>637</v>
      </c>
      <c r="HV1" s="3" t="s">
        <v>638</v>
      </c>
      <c r="HW1" s="3" t="s">
        <v>639</v>
      </c>
      <c r="HX1" s="3" t="s">
        <v>640</v>
      </c>
      <c r="HY1" s="3" t="s">
        <v>641</v>
      </c>
      <c r="HZ1" s="3" t="s">
        <v>642</v>
      </c>
      <c r="IA1" s="3" t="s">
        <v>643</v>
      </c>
      <c r="IB1" s="3" t="s">
        <v>644</v>
      </c>
      <c r="IC1" s="3" t="s">
        <v>645</v>
      </c>
      <c r="ID1" s="3" t="s">
        <v>685</v>
      </c>
      <c r="IE1" s="3" t="s">
        <v>686</v>
      </c>
      <c r="IF1" s="3" t="s">
        <v>687</v>
      </c>
      <c r="IG1" s="3" t="s">
        <v>688</v>
      </c>
      <c r="IH1" s="3" t="s">
        <v>689</v>
      </c>
      <c r="II1" s="3" t="s">
        <v>690</v>
      </c>
      <c r="IJ1" s="3" t="s">
        <v>691</v>
      </c>
      <c r="IK1" s="3" t="s">
        <v>692</v>
      </c>
      <c r="IL1" s="3" t="s">
        <v>693</v>
      </c>
      <c r="IM1" s="3" t="s">
        <v>694</v>
      </c>
      <c r="IN1" s="3" t="s">
        <v>695</v>
      </c>
      <c r="IO1" s="3" t="s">
        <v>696</v>
      </c>
      <c r="IP1" s="3" t="s">
        <v>697</v>
      </c>
      <c r="IQ1" s="3" t="s">
        <v>698</v>
      </c>
    </row>
    <row r="2" spans="1:251">
      <c r="A2" s="4" t="s">
        <v>229</v>
      </c>
      <c r="B2" s="7" t="s">
        <v>238</v>
      </c>
      <c r="C2" s="7" t="s">
        <v>238</v>
      </c>
      <c r="D2" s="7" t="s">
        <v>238</v>
      </c>
      <c r="E2" s="7" t="s">
        <v>238</v>
      </c>
      <c r="F2" s="7" t="s">
        <v>238</v>
      </c>
      <c r="G2" s="7" t="s">
        <v>238</v>
      </c>
      <c r="H2" s="7" t="s">
        <v>238</v>
      </c>
      <c r="I2" s="7" t="s">
        <v>238</v>
      </c>
      <c r="J2" s="7" t="s">
        <v>238</v>
      </c>
      <c r="K2" s="7" t="s">
        <v>238</v>
      </c>
      <c r="L2" s="7" t="s">
        <v>238</v>
      </c>
      <c r="M2" s="7" t="s">
        <v>238</v>
      </c>
      <c r="N2" s="7" t="s">
        <v>238</v>
      </c>
      <c r="O2" s="7" t="s">
        <v>238</v>
      </c>
      <c r="P2" s="7" t="s">
        <v>238</v>
      </c>
      <c r="Q2" s="7" t="s">
        <v>238</v>
      </c>
      <c r="R2" s="7" t="s">
        <v>238</v>
      </c>
      <c r="S2" s="7" t="s">
        <v>238</v>
      </c>
      <c r="T2" s="7" t="s">
        <v>238</v>
      </c>
      <c r="U2" s="7" t="s">
        <v>238</v>
      </c>
      <c r="V2" s="7" t="s">
        <v>238</v>
      </c>
      <c r="W2" s="7" t="s">
        <v>238</v>
      </c>
      <c r="X2" s="7" t="s">
        <v>238</v>
      </c>
      <c r="Y2" s="7" t="s">
        <v>238</v>
      </c>
      <c r="Z2" s="7" t="s">
        <v>238</v>
      </c>
      <c r="AA2" s="7" t="s">
        <v>238</v>
      </c>
      <c r="AB2" s="7" t="s">
        <v>238</v>
      </c>
      <c r="AC2" s="7" t="s">
        <v>238</v>
      </c>
      <c r="AD2" s="7" t="s">
        <v>238</v>
      </c>
      <c r="AE2" s="7" t="s">
        <v>238</v>
      </c>
      <c r="AF2" s="7" t="s">
        <v>238</v>
      </c>
      <c r="AG2" s="7" t="s">
        <v>238</v>
      </c>
      <c r="AH2" s="7" t="s">
        <v>238</v>
      </c>
      <c r="AI2" s="7" t="s">
        <v>238</v>
      </c>
      <c r="AJ2" s="7" t="s">
        <v>238</v>
      </c>
      <c r="AK2" s="7" t="s">
        <v>238</v>
      </c>
      <c r="AL2" s="7" t="s">
        <v>238</v>
      </c>
      <c r="AM2" s="7" t="s">
        <v>238</v>
      </c>
      <c r="AN2" s="7" t="s">
        <v>238</v>
      </c>
      <c r="AO2" s="7" t="s">
        <v>238</v>
      </c>
      <c r="AP2" s="7" t="s">
        <v>238</v>
      </c>
      <c r="AQ2" s="7" t="s">
        <v>238</v>
      </c>
      <c r="AR2" s="7" t="s">
        <v>238</v>
      </c>
      <c r="AS2" s="7" t="s">
        <v>238</v>
      </c>
      <c r="AT2" s="7" t="s">
        <v>238</v>
      </c>
      <c r="AU2" s="7" t="s">
        <v>238</v>
      </c>
      <c r="AV2" s="7" t="s">
        <v>238</v>
      </c>
      <c r="AW2" s="7" t="s">
        <v>238</v>
      </c>
      <c r="AX2" s="7" t="s">
        <v>238</v>
      </c>
      <c r="AY2" s="7" t="s">
        <v>238</v>
      </c>
      <c r="AZ2" s="7" t="s">
        <v>238</v>
      </c>
      <c r="BA2" s="7" t="s">
        <v>238</v>
      </c>
      <c r="BB2" s="7" t="s">
        <v>238</v>
      </c>
      <c r="BC2" s="7" t="s">
        <v>238</v>
      </c>
      <c r="BD2" s="7" t="s">
        <v>238</v>
      </c>
      <c r="BE2" s="7" t="s">
        <v>238</v>
      </c>
      <c r="BF2" s="7" t="s">
        <v>238</v>
      </c>
      <c r="BG2" s="7" t="s">
        <v>238</v>
      </c>
      <c r="BH2" s="7" t="s">
        <v>238</v>
      </c>
      <c r="BI2" s="7" t="s">
        <v>238</v>
      </c>
      <c r="BJ2" s="7" t="s">
        <v>238</v>
      </c>
      <c r="BK2" s="7" t="s">
        <v>238</v>
      </c>
      <c r="BL2" s="7" t="s">
        <v>238</v>
      </c>
      <c r="BM2" s="7" t="s">
        <v>238</v>
      </c>
      <c r="BN2" s="7" t="s">
        <v>238</v>
      </c>
      <c r="BO2" s="7" t="s">
        <v>238</v>
      </c>
      <c r="BP2" s="7" t="s">
        <v>238</v>
      </c>
      <c r="BQ2" s="7" t="s">
        <v>238</v>
      </c>
      <c r="BR2" s="7" t="s">
        <v>238</v>
      </c>
      <c r="BS2" s="7" t="s">
        <v>238</v>
      </c>
      <c r="BT2" s="7" t="s">
        <v>238</v>
      </c>
      <c r="BU2" s="7" t="s">
        <v>238</v>
      </c>
      <c r="BV2" s="7" t="s">
        <v>238</v>
      </c>
      <c r="BW2" s="7" t="s">
        <v>238</v>
      </c>
      <c r="BX2" s="7" t="s">
        <v>238</v>
      </c>
      <c r="BY2" s="7" t="s">
        <v>238</v>
      </c>
      <c r="BZ2" s="7" t="s">
        <v>238</v>
      </c>
      <c r="CA2" s="7" t="s">
        <v>238</v>
      </c>
      <c r="CB2" s="7" t="s">
        <v>238</v>
      </c>
      <c r="CC2" s="7" t="s">
        <v>238</v>
      </c>
      <c r="CD2" s="7" t="s">
        <v>238</v>
      </c>
      <c r="CE2" s="7" t="s">
        <v>238</v>
      </c>
      <c r="CF2" s="7" t="s">
        <v>238</v>
      </c>
      <c r="CG2" s="7" t="s">
        <v>238</v>
      </c>
      <c r="CH2" s="7" t="s">
        <v>238</v>
      </c>
      <c r="CI2" s="7" t="s">
        <v>238</v>
      </c>
      <c r="CJ2" s="7" t="s">
        <v>238</v>
      </c>
      <c r="CK2" s="7" t="s">
        <v>238</v>
      </c>
      <c r="CL2" s="7" t="s">
        <v>238</v>
      </c>
      <c r="CM2" s="7" t="s">
        <v>238</v>
      </c>
      <c r="CN2" s="7" t="s">
        <v>238</v>
      </c>
      <c r="CO2" s="7" t="s">
        <v>238</v>
      </c>
      <c r="CP2" s="7" t="s">
        <v>238</v>
      </c>
      <c r="CQ2" s="7" t="s">
        <v>238</v>
      </c>
      <c r="CR2" s="7" t="s">
        <v>238</v>
      </c>
      <c r="CS2" s="7" t="s">
        <v>238</v>
      </c>
      <c r="CT2" s="7" t="s">
        <v>238</v>
      </c>
      <c r="CU2" s="7" t="s">
        <v>238</v>
      </c>
      <c r="CV2" s="7" t="s">
        <v>238</v>
      </c>
      <c r="CW2" s="7" t="s">
        <v>238</v>
      </c>
      <c r="CX2" s="7" t="s">
        <v>238</v>
      </c>
      <c r="CY2" s="7" t="s">
        <v>238</v>
      </c>
      <c r="CZ2" s="7" t="s">
        <v>238</v>
      </c>
      <c r="DA2" s="7" t="s">
        <v>238</v>
      </c>
      <c r="DB2" s="7" t="s">
        <v>238</v>
      </c>
      <c r="DC2" s="7" t="s">
        <v>238</v>
      </c>
      <c r="DD2" s="7" t="s">
        <v>238</v>
      </c>
      <c r="DE2" s="7" t="s">
        <v>238</v>
      </c>
      <c r="DF2" s="7" t="s">
        <v>238</v>
      </c>
      <c r="DG2" s="7" t="s">
        <v>238</v>
      </c>
      <c r="DH2" s="7" t="s">
        <v>238</v>
      </c>
      <c r="DI2" s="7" t="s">
        <v>238</v>
      </c>
      <c r="DJ2" s="7" t="s">
        <v>238</v>
      </c>
      <c r="DK2" s="7" t="s">
        <v>238</v>
      </c>
      <c r="DL2" s="7" t="s">
        <v>238</v>
      </c>
      <c r="DM2" s="7" t="s">
        <v>238</v>
      </c>
      <c r="DN2" s="7" t="s">
        <v>238</v>
      </c>
      <c r="DO2" s="7" t="s">
        <v>238</v>
      </c>
      <c r="DP2" s="7" t="s">
        <v>238</v>
      </c>
      <c r="DQ2" s="7" t="s">
        <v>238</v>
      </c>
      <c r="DR2" s="7" t="s">
        <v>238</v>
      </c>
      <c r="DS2" s="7" t="s">
        <v>238</v>
      </c>
      <c r="DT2" s="7" t="s">
        <v>238</v>
      </c>
      <c r="DU2" s="7" t="s">
        <v>238</v>
      </c>
      <c r="DV2" s="7" t="s">
        <v>238</v>
      </c>
      <c r="DW2" s="7" t="s">
        <v>238</v>
      </c>
      <c r="DX2" s="7" t="s">
        <v>238</v>
      </c>
      <c r="DY2" s="7" t="s">
        <v>238</v>
      </c>
      <c r="DZ2" s="7" t="s">
        <v>238</v>
      </c>
      <c r="EA2" s="7" t="s">
        <v>238</v>
      </c>
      <c r="EB2" s="7" t="s">
        <v>238</v>
      </c>
      <c r="EC2" s="7" t="s">
        <v>238</v>
      </c>
      <c r="ED2" s="7" t="s">
        <v>238</v>
      </c>
      <c r="EE2" s="7" t="s">
        <v>238</v>
      </c>
      <c r="EF2" s="7" t="s">
        <v>238</v>
      </c>
      <c r="EG2" s="7" t="s">
        <v>238</v>
      </c>
      <c r="EH2" s="7" t="s">
        <v>238</v>
      </c>
      <c r="EI2" s="7" t="s">
        <v>238</v>
      </c>
      <c r="EJ2" s="7" t="s">
        <v>238</v>
      </c>
      <c r="EK2" s="7" t="s">
        <v>238</v>
      </c>
      <c r="EL2" s="7" t="s">
        <v>238</v>
      </c>
      <c r="EM2" s="7" t="s">
        <v>238</v>
      </c>
      <c r="EN2" s="7" t="s">
        <v>238</v>
      </c>
      <c r="EO2" s="7" t="s">
        <v>238</v>
      </c>
      <c r="EP2" s="7" t="s">
        <v>238</v>
      </c>
      <c r="EQ2" s="7" t="s">
        <v>238</v>
      </c>
      <c r="ER2" s="7" t="s">
        <v>238</v>
      </c>
      <c r="ES2" s="7" t="s">
        <v>238</v>
      </c>
      <c r="ET2" s="7" t="s">
        <v>238</v>
      </c>
      <c r="EU2" s="7" t="s">
        <v>238</v>
      </c>
      <c r="EV2" s="7" t="s">
        <v>238</v>
      </c>
      <c r="EW2" s="7" t="s">
        <v>238</v>
      </c>
      <c r="EX2" s="7" t="s">
        <v>238</v>
      </c>
      <c r="EY2" s="7" t="s">
        <v>238</v>
      </c>
      <c r="EZ2" s="7" t="s">
        <v>238</v>
      </c>
      <c r="FA2" s="7" t="s">
        <v>238</v>
      </c>
      <c r="FB2" s="7" t="s">
        <v>238</v>
      </c>
      <c r="FC2" s="7" t="s">
        <v>238</v>
      </c>
      <c r="FD2" s="7" t="s">
        <v>238</v>
      </c>
      <c r="FE2" s="7" t="s">
        <v>238</v>
      </c>
      <c r="FF2" s="7" t="s">
        <v>238</v>
      </c>
      <c r="FG2" s="7" t="s">
        <v>238</v>
      </c>
      <c r="FH2" s="7" t="s">
        <v>238</v>
      </c>
      <c r="FI2" s="7" t="s">
        <v>238</v>
      </c>
      <c r="FJ2" s="7" t="s">
        <v>238</v>
      </c>
      <c r="FK2" s="7" t="s">
        <v>238</v>
      </c>
      <c r="FL2" s="7" t="s">
        <v>238</v>
      </c>
      <c r="FM2" s="7" t="s">
        <v>238</v>
      </c>
      <c r="FN2" s="7" t="s">
        <v>238</v>
      </c>
      <c r="FO2" s="7" t="s">
        <v>238</v>
      </c>
      <c r="FP2" s="7" t="s">
        <v>238</v>
      </c>
      <c r="FQ2" s="7" t="s">
        <v>238</v>
      </c>
      <c r="FR2" s="7" t="s">
        <v>238</v>
      </c>
      <c r="FS2" s="7" t="s">
        <v>238</v>
      </c>
      <c r="FT2" s="7" t="s">
        <v>238</v>
      </c>
      <c r="FU2" s="7" t="s">
        <v>238</v>
      </c>
      <c r="FV2" s="7" t="s">
        <v>238</v>
      </c>
      <c r="FW2" s="7" t="s">
        <v>238</v>
      </c>
      <c r="FX2" s="7" t="s">
        <v>238</v>
      </c>
      <c r="FY2" s="7" t="s">
        <v>238</v>
      </c>
      <c r="FZ2" s="7" t="s">
        <v>238</v>
      </c>
      <c r="GA2" s="7" t="s">
        <v>238</v>
      </c>
      <c r="GB2" s="7" t="s">
        <v>238</v>
      </c>
      <c r="GC2" s="7" t="s">
        <v>238</v>
      </c>
      <c r="GD2" s="7" t="s">
        <v>238</v>
      </c>
      <c r="GE2" s="7" t="s">
        <v>238</v>
      </c>
      <c r="GF2" s="7" t="s">
        <v>238</v>
      </c>
      <c r="GG2" s="7" t="s">
        <v>238</v>
      </c>
      <c r="GH2" s="7" t="s">
        <v>238</v>
      </c>
      <c r="GI2" s="7" t="s">
        <v>238</v>
      </c>
      <c r="GJ2" s="7" t="s">
        <v>238</v>
      </c>
      <c r="GK2" s="7" t="s">
        <v>238</v>
      </c>
      <c r="GL2" s="7" t="s">
        <v>238</v>
      </c>
      <c r="GM2" s="7" t="s">
        <v>238</v>
      </c>
      <c r="GN2" s="7" t="s">
        <v>238</v>
      </c>
      <c r="GO2" s="7" t="s">
        <v>238</v>
      </c>
      <c r="GP2" s="7" t="s">
        <v>238</v>
      </c>
      <c r="GQ2" s="7" t="s">
        <v>238</v>
      </c>
      <c r="GR2" s="7" t="s">
        <v>238</v>
      </c>
      <c r="GS2" s="7" t="s">
        <v>238</v>
      </c>
      <c r="GT2" s="7" t="s">
        <v>238</v>
      </c>
      <c r="GU2" s="7" t="s">
        <v>238</v>
      </c>
      <c r="GV2" s="7" t="s">
        <v>238</v>
      </c>
      <c r="GW2" s="7" t="s">
        <v>238</v>
      </c>
      <c r="GX2" s="7" t="s">
        <v>238</v>
      </c>
      <c r="GY2" s="7" t="s">
        <v>238</v>
      </c>
      <c r="GZ2" s="7" t="s">
        <v>238</v>
      </c>
      <c r="HA2" s="7" t="s">
        <v>238</v>
      </c>
      <c r="HB2" s="7" t="s">
        <v>238</v>
      </c>
      <c r="HC2" s="7" t="s">
        <v>238</v>
      </c>
      <c r="HD2" s="7" t="s">
        <v>238</v>
      </c>
      <c r="HE2" s="7" t="s">
        <v>238</v>
      </c>
      <c r="HF2" s="7" t="s">
        <v>238</v>
      </c>
      <c r="HG2" s="7" t="s">
        <v>238</v>
      </c>
      <c r="HH2" s="7" t="s">
        <v>238</v>
      </c>
      <c r="HI2" s="7" t="s">
        <v>238</v>
      </c>
      <c r="HJ2" s="7" t="s">
        <v>238</v>
      </c>
      <c r="HK2" s="7" t="s">
        <v>238</v>
      </c>
      <c r="HL2" s="7" t="s">
        <v>238</v>
      </c>
      <c r="HM2" s="7" t="s">
        <v>238</v>
      </c>
      <c r="HN2" s="7" t="s">
        <v>238</v>
      </c>
      <c r="HO2" s="7" t="s">
        <v>238</v>
      </c>
      <c r="HP2" s="7" t="s">
        <v>238</v>
      </c>
      <c r="HQ2" s="7" t="s">
        <v>238</v>
      </c>
      <c r="HR2" s="7" t="s">
        <v>238</v>
      </c>
      <c r="HS2" s="7" t="s">
        <v>238</v>
      </c>
      <c r="HT2" s="7" t="s">
        <v>238</v>
      </c>
      <c r="HU2" s="7" t="s">
        <v>238</v>
      </c>
      <c r="HV2" s="7" t="s">
        <v>238</v>
      </c>
      <c r="HW2" s="7" t="s">
        <v>238</v>
      </c>
      <c r="HX2" s="7" t="s">
        <v>238</v>
      </c>
      <c r="HY2" s="7" t="s">
        <v>238</v>
      </c>
      <c r="HZ2" s="7" t="s">
        <v>238</v>
      </c>
      <c r="IA2" s="7" t="s">
        <v>238</v>
      </c>
      <c r="IB2" s="7" t="s">
        <v>238</v>
      </c>
      <c r="IC2" s="7" t="s">
        <v>238</v>
      </c>
      <c r="ID2" s="7" t="s">
        <v>238</v>
      </c>
      <c r="IE2" s="7" t="s">
        <v>238</v>
      </c>
      <c r="IF2" s="7" t="s">
        <v>238</v>
      </c>
      <c r="IG2" s="7" t="s">
        <v>238</v>
      </c>
      <c r="IH2" s="7" t="s">
        <v>238</v>
      </c>
      <c r="II2" s="7" t="s">
        <v>238</v>
      </c>
      <c r="IJ2" s="7" t="s">
        <v>238</v>
      </c>
      <c r="IK2" s="7" t="s">
        <v>238</v>
      </c>
      <c r="IL2" s="7" t="s">
        <v>238</v>
      </c>
      <c r="IM2" s="7" t="s">
        <v>238</v>
      </c>
      <c r="IN2" s="7" t="s">
        <v>238</v>
      </c>
      <c r="IO2" s="7" t="s">
        <v>238</v>
      </c>
      <c r="IP2" s="7" t="s">
        <v>238</v>
      </c>
      <c r="IQ2" s="7" t="s">
        <v>238</v>
      </c>
    </row>
    <row r="3" spans="1:251">
      <c r="A3" s="4" t="s">
        <v>230</v>
      </c>
      <c r="B3" s="8" t="s">
        <v>239</v>
      </c>
      <c r="C3" s="8" t="s">
        <v>239</v>
      </c>
      <c r="D3" s="8" t="s">
        <v>239</v>
      </c>
      <c r="E3" s="8" t="s">
        <v>239</v>
      </c>
      <c r="F3" s="8" t="s">
        <v>239</v>
      </c>
      <c r="G3" s="8" t="s">
        <v>239</v>
      </c>
      <c r="H3" s="8" t="s">
        <v>239</v>
      </c>
      <c r="I3" s="8" t="s">
        <v>239</v>
      </c>
      <c r="J3" s="8" t="s">
        <v>239</v>
      </c>
      <c r="K3" s="8" t="s">
        <v>239</v>
      </c>
      <c r="L3" s="8" t="s">
        <v>239</v>
      </c>
      <c r="M3" s="8" t="s">
        <v>239</v>
      </c>
      <c r="N3" s="8" t="s">
        <v>239</v>
      </c>
      <c r="O3" s="8" t="s">
        <v>239</v>
      </c>
      <c r="P3" s="8" t="s">
        <v>239</v>
      </c>
      <c r="Q3" s="8" t="s">
        <v>239</v>
      </c>
      <c r="R3" s="8" t="s">
        <v>239</v>
      </c>
      <c r="S3" s="8" t="s">
        <v>239</v>
      </c>
      <c r="T3" s="8" t="s">
        <v>239</v>
      </c>
      <c r="U3" s="8" t="s">
        <v>239</v>
      </c>
      <c r="V3" s="8" t="s">
        <v>239</v>
      </c>
      <c r="W3" s="8" t="s">
        <v>239</v>
      </c>
      <c r="X3" s="8" t="s">
        <v>239</v>
      </c>
      <c r="Y3" s="8" t="s">
        <v>239</v>
      </c>
      <c r="Z3" s="8" t="s">
        <v>239</v>
      </c>
      <c r="AA3" s="8" t="s">
        <v>239</v>
      </c>
      <c r="AB3" s="8" t="s">
        <v>239</v>
      </c>
      <c r="AC3" s="8" t="s">
        <v>239</v>
      </c>
      <c r="AD3" s="8" t="s">
        <v>239</v>
      </c>
      <c r="AE3" s="8" t="s">
        <v>239</v>
      </c>
      <c r="AF3" s="8" t="s">
        <v>239</v>
      </c>
      <c r="AG3" s="8" t="s">
        <v>239</v>
      </c>
      <c r="AH3" s="8" t="s">
        <v>239</v>
      </c>
      <c r="AI3" s="8" t="s">
        <v>239</v>
      </c>
      <c r="AJ3" s="8" t="s">
        <v>239</v>
      </c>
      <c r="AK3" s="8" t="s">
        <v>239</v>
      </c>
      <c r="AL3" s="8" t="s">
        <v>239</v>
      </c>
      <c r="AM3" s="8" t="s">
        <v>239</v>
      </c>
      <c r="AN3" s="8" t="s">
        <v>239</v>
      </c>
      <c r="AO3" s="8" t="s">
        <v>239</v>
      </c>
      <c r="AP3" s="8" t="s">
        <v>239</v>
      </c>
      <c r="AQ3" s="8" t="s">
        <v>239</v>
      </c>
      <c r="AR3" s="8" t="s">
        <v>239</v>
      </c>
      <c r="AS3" s="8" t="s">
        <v>239</v>
      </c>
      <c r="AT3" s="8" t="s">
        <v>239</v>
      </c>
      <c r="AU3" s="8" t="s">
        <v>239</v>
      </c>
      <c r="AV3" s="8" t="s">
        <v>239</v>
      </c>
      <c r="AW3" s="8" t="s">
        <v>239</v>
      </c>
      <c r="AX3" s="8" t="s">
        <v>239</v>
      </c>
      <c r="AY3" s="8" t="s">
        <v>239</v>
      </c>
      <c r="AZ3" s="8" t="s">
        <v>239</v>
      </c>
      <c r="BA3" s="8" t="s">
        <v>239</v>
      </c>
      <c r="BB3" s="8" t="s">
        <v>239</v>
      </c>
      <c r="BC3" s="8" t="s">
        <v>239</v>
      </c>
      <c r="BD3" s="8" t="s">
        <v>239</v>
      </c>
      <c r="BE3" s="8" t="s">
        <v>239</v>
      </c>
      <c r="BF3" s="8" t="s">
        <v>239</v>
      </c>
      <c r="BG3" s="8" t="s">
        <v>239</v>
      </c>
      <c r="BH3" s="8" t="s">
        <v>239</v>
      </c>
      <c r="BI3" s="8" t="s">
        <v>239</v>
      </c>
      <c r="BJ3" s="8" t="s">
        <v>239</v>
      </c>
      <c r="BK3" s="8" t="s">
        <v>239</v>
      </c>
      <c r="BL3" s="8" t="s">
        <v>239</v>
      </c>
      <c r="BM3" s="8" t="s">
        <v>239</v>
      </c>
      <c r="BN3" s="8" t="s">
        <v>239</v>
      </c>
      <c r="BO3" s="8" t="s">
        <v>239</v>
      </c>
      <c r="BP3" s="8" t="s">
        <v>239</v>
      </c>
      <c r="BQ3" s="8" t="s">
        <v>239</v>
      </c>
      <c r="BR3" s="8" t="s">
        <v>239</v>
      </c>
      <c r="BS3" s="8" t="s">
        <v>239</v>
      </c>
      <c r="BT3" s="8" t="s">
        <v>239</v>
      </c>
      <c r="BU3" s="8" t="s">
        <v>239</v>
      </c>
      <c r="BV3" s="8" t="s">
        <v>239</v>
      </c>
      <c r="BW3" s="8" t="s">
        <v>239</v>
      </c>
      <c r="BX3" s="8" t="s">
        <v>239</v>
      </c>
      <c r="BY3" s="8" t="s">
        <v>239</v>
      </c>
      <c r="BZ3" s="8" t="s">
        <v>239</v>
      </c>
      <c r="CA3" s="8" t="s">
        <v>239</v>
      </c>
      <c r="CB3" s="8" t="s">
        <v>239</v>
      </c>
      <c r="CC3" s="8" t="s">
        <v>239</v>
      </c>
      <c r="CD3" s="8" t="s">
        <v>239</v>
      </c>
      <c r="CE3" s="8" t="s">
        <v>239</v>
      </c>
      <c r="CF3" s="8" t="s">
        <v>239</v>
      </c>
      <c r="CG3" s="8" t="s">
        <v>239</v>
      </c>
      <c r="CH3" s="8" t="s">
        <v>239</v>
      </c>
      <c r="CI3" s="8" t="s">
        <v>239</v>
      </c>
      <c r="CJ3" s="8" t="s">
        <v>239</v>
      </c>
      <c r="CK3" s="8" t="s">
        <v>239</v>
      </c>
      <c r="CL3" s="8" t="s">
        <v>239</v>
      </c>
      <c r="CM3" s="8" t="s">
        <v>239</v>
      </c>
      <c r="CN3" s="8" t="s">
        <v>239</v>
      </c>
      <c r="CO3" s="8" t="s">
        <v>239</v>
      </c>
      <c r="CP3" s="8" t="s">
        <v>239</v>
      </c>
      <c r="CQ3" s="8" t="s">
        <v>239</v>
      </c>
      <c r="CR3" s="8" t="s">
        <v>239</v>
      </c>
      <c r="CS3" s="8" t="s">
        <v>239</v>
      </c>
      <c r="CT3" s="8" t="s">
        <v>239</v>
      </c>
      <c r="CU3" s="8" t="s">
        <v>239</v>
      </c>
      <c r="CV3" s="8" t="s">
        <v>239</v>
      </c>
      <c r="CW3" s="8" t="s">
        <v>239</v>
      </c>
      <c r="CX3" s="8" t="s">
        <v>239</v>
      </c>
      <c r="CY3" s="8" t="s">
        <v>239</v>
      </c>
      <c r="CZ3" s="8" t="s">
        <v>239</v>
      </c>
      <c r="DA3" s="8" t="s">
        <v>239</v>
      </c>
      <c r="DB3" s="8" t="s">
        <v>239</v>
      </c>
      <c r="DC3" s="8" t="s">
        <v>239</v>
      </c>
      <c r="DD3" s="8" t="s">
        <v>239</v>
      </c>
      <c r="DE3" s="8" t="s">
        <v>239</v>
      </c>
      <c r="DF3" s="8" t="s">
        <v>239</v>
      </c>
      <c r="DG3" s="8" t="s">
        <v>239</v>
      </c>
      <c r="DH3" s="8" t="s">
        <v>239</v>
      </c>
      <c r="DI3" s="8" t="s">
        <v>239</v>
      </c>
      <c r="DJ3" s="8" t="s">
        <v>239</v>
      </c>
      <c r="DK3" s="8" t="s">
        <v>239</v>
      </c>
      <c r="DL3" s="8" t="s">
        <v>239</v>
      </c>
      <c r="DM3" s="8" t="s">
        <v>239</v>
      </c>
      <c r="DN3" s="8" t="s">
        <v>239</v>
      </c>
      <c r="DO3" s="8" t="s">
        <v>239</v>
      </c>
      <c r="DP3" s="8" t="s">
        <v>239</v>
      </c>
      <c r="DQ3" s="8" t="s">
        <v>239</v>
      </c>
      <c r="DR3" s="8" t="s">
        <v>239</v>
      </c>
      <c r="DS3" s="8" t="s">
        <v>239</v>
      </c>
      <c r="DT3" s="8" t="s">
        <v>239</v>
      </c>
      <c r="DU3" s="8" t="s">
        <v>239</v>
      </c>
      <c r="DV3" s="8" t="s">
        <v>239</v>
      </c>
      <c r="DW3" s="8" t="s">
        <v>239</v>
      </c>
      <c r="DX3" s="8" t="s">
        <v>239</v>
      </c>
      <c r="DY3" s="8" t="s">
        <v>239</v>
      </c>
      <c r="DZ3" s="8" t="s">
        <v>239</v>
      </c>
      <c r="EA3" s="8" t="s">
        <v>239</v>
      </c>
      <c r="EB3" s="8" t="s">
        <v>239</v>
      </c>
      <c r="EC3" s="8" t="s">
        <v>239</v>
      </c>
      <c r="ED3" s="8" t="s">
        <v>239</v>
      </c>
      <c r="EE3" s="8" t="s">
        <v>239</v>
      </c>
      <c r="EF3" s="8" t="s">
        <v>239</v>
      </c>
      <c r="EG3" s="8" t="s">
        <v>239</v>
      </c>
      <c r="EH3" s="8" t="s">
        <v>239</v>
      </c>
      <c r="EI3" s="8" t="s">
        <v>239</v>
      </c>
      <c r="EJ3" s="8" t="s">
        <v>239</v>
      </c>
      <c r="EK3" s="8" t="s">
        <v>239</v>
      </c>
      <c r="EL3" s="8" t="s">
        <v>239</v>
      </c>
      <c r="EM3" s="8" t="s">
        <v>239</v>
      </c>
      <c r="EN3" s="8" t="s">
        <v>239</v>
      </c>
      <c r="EO3" s="8" t="s">
        <v>239</v>
      </c>
      <c r="EP3" s="8" t="s">
        <v>239</v>
      </c>
      <c r="EQ3" s="8" t="s">
        <v>239</v>
      </c>
      <c r="ER3" s="8" t="s">
        <v>239</v>
      </c>
      <c r="ES3" s="8" t="s">
        <v>239</v>
      </c>
      <c r="ET3" s="8" t="s">
        <v>239</v>
      </c>
      <c r="EU3" s="8" t="s">
        <v>239</v>
      </c>
      <c r="EV3" s="8" t="s">
        <v>239</v>
      </c>
      <c r="EW3" s="8" t="s">
        <v>239</v>
      </c>
      <c r="EX3" s="8" t="s">
        <v>239</v>
      </c>
      <c r="EY3" s="8" t="s">
        <v>239</v>
      </c>
      <c r="EZ3" s="8" t="s">
        <v>239</v>
      </c>
      <c r="FA3" s="8" t="s">
        <v>239</v>
      </c>
      <c r="FB3" s="8" t="s">
        <v>239</v>
      </c>
      <c r="FC3" s="8" t="s">
        <v>239</v>
      </c>
      <c r="FD3" s="8" t="s">
        <v>239</v>
      </c>
      <c r="FE3" s="8" t="s">
        <v>239</v>
      </c>
      <c r="FF3" s="8" t="s">
        <v>239</v>
      </c>
      <c r="FG3" s="8" t="s">
        <v>239</v>
      </c>
      <c r="FH3" s="8" t="s">
        <v>239</v>
      </c>
      <c r="FI3" s="8" t="s">
        <v>239</v>
      </c>
      <c r="FJ3" s="8" t="s">
        <v>239</v>
      </c>
      <c r="FK3" s="8" t="s">
        <v>239</v>
      </c>
      <c r="FL3" s="8" t="s">
        <v>239</v>
      </c>
      <c r="FM3" s="8" t="s">
        <v>239</v>
      </c>
      <c r="FN3" s="8" t="s">
        <v>239</v>
      </c>
      <c r="FO3" s="8" t="s">
        <v>239</v>
      </c>
      <c r="FP3" s="8" t="s">
        <v>239</v>
      </c>
      <c r="FQ3" s="8" t="s">
        <v>239</v>
      </c>
      <c r="FR3" s="8" t="s">
        <v>239</v>
      </c>
      <c r="FS3" s="8" t="s">
        <v>239</v>
      </c>
      <c r="FT3" s="8" t="s">
        <v>239</v>
      </c>
      <c r="FU3" s="8" t="s">
        <v>239</v>
      </c>
      <c r="FV3" s="8" t="s">
        <v>239</v>
      </c>
      <c r="FW3" s="8" t="s">
        <v>239</v>
      </c>
      <c r="FX3" s="8" t="s">
        <v>239</v>
      </c>
      <c r="FY3" s="8" t="s">
        <v>239</v>
      </c>
      <c r="FZ3" s="8" t="s">
        <v>239</v>
      </c>
      <c r="GA3" s="8" t="s">
        <v>239</v>
      </c>
      <c r="GB3" s="8" t="s">
        <v>239</v>
      </c>
      <c r="GC3" s="8" t="s">
        <v>239</v>
      </c>
      <c r="GD3" s="8" t="s">
        <v>239</v>
      </c>
      <c r="GE3" s="8" t="s">
        <v>239</v>
      </c>
      <c r="GF3" s="8" t="s">
        <v>239</v>
      </c>
      <c r="GG3" s="8" t="s">
        <v>239</v>
      </c>
      <c r="GH3" s="8" t="s">
        <v>239</v>
      </c>
      <c r="GI3" s="8" t="s">
        <v>239</v>
      </c>
      <c r="GJ3" s="8" t="s">
        <v>239</v>
      </c>
      <c r="GK3" s="8" t="s">
        <v>239</v>
      </c>
      <c r="GL3" s="8" t="s">
        <v>239</v>
      </c>
      <c r="GM3" s="8" t="s">
        <v>239</v>
      </c>
      <c r="GN3" s="8" t="s">
        <v>239</v>
      </c>
      <c r="GO3" s="8" t="s">
        <v>239</v>
      </c>
      <c r="GP3" s="8" t="s">
        <v>239</v>
      </c>
      <c r="GQ3" s="8" t="s">
        <v>239</v>
      </c>
      <c r="GR3" s="8" t="s">
        <v>239</v>
      </c>
      <c r="GS3" s="8" t="s">
        <v>239</v>
      </c>
      <c r="GT3" s="8" t="s">
        <v>239</v>
      </c>
      <c r="GU3" s="8" t="s">
        <v>239</v>
      </c>
      <c r="GV3" s="8" t="s">
        <v>239</v>
      </c>
      <c r="GW3" s="8" t="s">
        <v>239</v>
      </c>
      <c r="GX3" s="8" t="s">
        <v>239</v>
      </c>
      <c r="GY3" s="8" t="s">
        <v>239</v>
      </c>
      <c r="GZ3" s="8" t="s">
        <v>239</v>
      </c>
      <c r="HA3" s="8" t="s">
        <v>239</v>
      </c>
      <c r="HB3" s="8" t="s">
        <v>239</v>
      </c>
      <c r="HC3" s="8" t="s">
        <v>239</v>
      </c>
      <c r="HD3" s="8" t="s">
        <v>239</v>
      </c>
      <c r="HE3" s="8" t="s">
        <v>239</v>
      </c>
      <c r="HF3" s="8" t="s">
        <v>239</v>
      </c>
      <c r="HG3" s="8" t="s">
        <v>239</v>
      </c>
      <c r="HH3" s="8" t="s">
        <v>239</v>
      </c>
      <c r="HI3" s="8" t="s">
        <v>239</v>
      </c>
      <c r="HJ3" s="8" t="s">
        <v>239</v>
      </c>
      <c r="HK3" s="8" t="s">
        <v>239</v>
      </c>
      <c r="HL3" s="8" t="s">
        <v>239</v>
      </c>
      <c r="HM3" s="8" t="s">
        <v>239</v>
      </c>
      <c r="HN3" s="8" t="s">
        <v>239</v>
      </c>
      <c r="HO3" s="8" t="s">
        <v>239</v>
      </c>
      <c r="HP3" s="8" t="s">
        <v>239</v>
      </c>
      <c r="HQ3" s="8" t="s">
        <v>239</v>
      </c>
      <c r="HR3" s="8" t="s">
        <v>239</v>
      </c>
      <c r="HS3" s="8" t="s">
        <v>239</v>
      </c>
      <c r="HT3" s="8" t="s">
        <v>239</v>
      </c>
      <c r="HU3" s="8" t="s">
        <v>239</v>
      </c>
      <c r="HV3" s="8" t="s">
        <v>239</v>
      </c>
      <c r="HW3" s="8" t="s">
        <v>239</v>
      </c>
      <c r="HX3" s="8" t="s">
        <v>239</v>
      </c>
      <c r="HY3" s="8" t="s">
        <v>239</v>
      </c>
      <c r="HZ3" s="8" t="s">
        <v>239</v>
      </c>
      <c r="IA3" s="8" t="s">
        <v>239</v>
      </c>
      <c r="IB3" s="8" t="s">
        <v>239</v>
      </c>
      <c r="IC3" s="8" t="s">
        <v>239</v>
      </c>
      <c r="ID3" s="8" t="s">
        <v>239</v>
      </c>
      <c r="IE3" s="8" t="s">
        <v>239</v>
      </c>
      <c r="IF3" s="8" t="s">
        <v>239</v>
      </c>
      <c r="IG3" s="8" t="s">
        <v>239</v>
      </c>
      <c r="IH3" s="8" t="s">
        <v>239</v>
      </c>
      <c r="II3" s="8" t="s">
        <v>239</v>
      </c>
      <c r="IJ3" s="8" t="s">
        <v>239</v>
      </c>
      <c r="IK3" s="8" t="s">
        <v>239</v>
      </c>
      <c r="IL3" s="8" t="s">
        <v>239</v>
      </c>
      <c r="IM3" s="8" t="s">
        <v>239</v>
      </c>
      <c r="IN3" s="8" t="s">
        <v>239</v>
      </c>
      <c r="IO3" s="8" t="s">
        <v>239</v>
      </c>
      <c r="IP3" s="8" t="s">
        <v>239</v>
      </c>
      <c r="IQ3" s="8" t="s">
        <v>239</v>
      </c>
    </row>
    <row r="4" spans="1:251">
      <c r="A4" s="4" t="s">
        <v>231</v>
      </c>
      <c r="B4" s="8" t="s">
        <v>240</v>
      </c>
      <c r="C4" s="8" t="s">
        <v>240</v>
      </c>
      <c r="D4" s="8" t="s">
        <v>240</v>
      </c>
      <c r="E4" s="8" t="s">
        <v>240</v>
      </c>
      <c r="F4" s="8" t="s">
        <v>240</v>
      </c>
      <c r="G4" s="8" t="s">
        <v>240</v>
      </c>
      <c r="H4" s="8" t="s">
        <v>240</v>
      </c>
      <c r="I4" s="8" t="s">
        <v>240</v>
      </c>
      <c r="J4" s="8" t="s">
        <v>240</v>
      </c>
      <c r="K4" s="8" t="s">
        <v>240</v>
      </c>
      <c r="L4" s="8" t="s">
        <v>240</v>
      </c>
      <c r="M4" s="8" t="s">
        <v>240</v>
      </c>
      <c r="N4" s="8" t="s">
        <v>240</v>
      </c>
      <c r="O4" s="8" t="s">
        <v>240</v>
      </c>
      <c r="P4" s="8" t="s">
        <v>240</v>
      </c>
      <c r="Q4" s="8" t="s">
        <v>240</v>
      </c>
      <c r="R4" s="8" t="s">
        <v>240</v>
      </c>
      <c r="S4" s="8" t="s">
        <v>240</v>
      </c>
      <c r="T4" s="8" t="s">
        <v>240</v>
      </c>
      <c r="U4" s="8" t="s">
        <v>240</v>
      </c>
      <c r="V4" s="8" t="s">
        <v>240</v>
      </c>
      <c r="W4" s="8" t="s">
        <v>240</v>
      </c>
      <c r="X4" s="8" t="s">
        <v>240</v>
      </c>
      <c r="Y4" s="8" t="s">
        <v>240</v>
      </c>
      <c r="Z4" s="8" t="s">
        <v>240</v>
      </c>
      <c r="AA4" s="8" t="s">
        <v>240</v>
      </c>
      <c r="AB4" s="8" t="s">
        <v>240</v>
      </c>
      <c r="AC4" s="8" t="s">
        <v>240</v>
      </c>
      <c r="AD4" s="8" t="s">
        <v>240</v>
      </c>
      <c r="AE4" s="8" t="s">
        <v>240</v>
      </c>
      <c r="AF4" s="8" t="s">
        <v>240</v>
      </c>
      <c r="AG4" s="8" t="s">
        <v>240</v>
      </c>
      <c r="AH4" s="8" t="s">
        <v>240</v>
      </c>
      <c r="AI4" s="8" t="s">
        <v>240</v>
      </c>
      <c r="AJ4" s="8" t="s">
        <v>240</v>
      </c>
      <c r="AK4" s="8" t="s">
        <v>240</v>
      </c>
      <c r="AL4" s="8" t="s">
        <v>240</v>
      </c>
      <c r="AM4" s="8" t="s">
        <v>240</v>
      </c>
      <c r="AN4" s="8" t="s">
        <v>240</v>
      </c>
      <c r="AO4" s="8" t="s">
        <v>240</v>
      </c>
      <c r="AP4" s="8" t="s">
        <v>240</v>
      </c>
      <c r="AQ4" s="8" t="s">
        <v>240</v>
      </c>
      <c r="AR4" s="8" t="s">
        <v>240</v>
      </c>
      <c r="AS4" s="8" t="s">
        <v>240</v>
      </c>
      <c r="AT4" s="8" t="s">
        <v>240</v>
      </c>
      <c r="AU4" s="8" t="s">
        <v>240</v>
      </c>
      <c r="AV4" s="8" t="s">
        <v>240</v>
      </c>
      <c r="AW4" s="8" t="s">
        <v>240</v>
      </c>
      <c r="AX4" s="8" t="s">
        <v>240</v>
      </c>
      <c r="AY4" s="8" t="s">
        <v>240</v>
      </c>
      <c r="AZ4" s="8" t="s">
        <v>240</v>
      </c>
      <c r="BA4" s="8" t="s">
        <v>240</v>
      </c>
      <c r="BB4" s="8" t="s">
        <v>240</v>
      </c>
      <c r="BC4" s="8" t="s">
        <v>240</v>
      </c>
      <c r="BD4" s="8" t="s">
        <v>240</v>
      </c>
      <c r="BE4" s="8" t="s">
        <v>240</v>
      </c>
      <c r="BF4" s="8" t="s">
        <v>240</v>
      </c>
      <c r="BG4" s="8" t="s">
        <v>240</v>
      </c>
      <c r="BH4" s="8" t="s">
        <v>240</v>
      </c>
      <c r="BI4" s="8" t="s">
        <v>240</v>
      </c>
      <c r="BJ4" s="8" t="s">
        <v>240</v>
      </c>
      <c r="BK4" s="8" t="s">
        <v>240</v>
      </c>
      <c r="BL4" s="8" t="s">
        <v>240</v>
      </c>
      <c r="BM4" s="8" t="s">
        <v>240</v>
      </c>
      <c r="BN4" s="8" t="s">
        <v>240</v>
      </c>
      <c r="BO4" s="8" t="s">
        <v>240</v>
      </c>
      <c r="BP4" s="8" t="s">
        <v>240</v>
      </c>
      <c r="BQ4" s="8" t="s">
        <v>240</v>
      </c>
      <c r="BR4" s="8" t="s">
        <v>240</v>
      </c>
      <c r="BS4" s="8" t="s">
        <v>240</v>
      </c>
      <c r="BT4" s="8" t="s">
        <v>240</v>
      </c>
      <c r="BU4" s="8" t="s">
        <v>240</v>
      </c>
      <c r="BV4" s="8" t="s">
        <v>240</v>
      </c>
      <c r="BW4" s="8" t="s">
        <v>240</v>
      </c>
      <c r="BX4" s="8" t="s">
        <v>240</v>
      </c>
      <c r="BY4" s="8" t="s">
        <v>240</v>
      </c>
      <c r="BZ4" s="8" t="s">
        <v>240</v>
      </c>
      <c r="CA4" s="8" t="s">
        <v>240</v>
      </c>
      <c r="CB4" s="8" t="s">
        <v>240</v>
      </c>
      <c r="CC4" s="8" t="s">
        <v>240</v>
      </c>
      <c r="CD4" s="8" t="s">
        <v>240</v>
      </c>
      <c r="CE4" s="8" t="s">
        <v>240</v>
      </c>
      <c r="CF4" s="8" t="s">
        <v>240</v>
      </c>
      <c r="CG4" s="8" t="s">
        <v>240</v>
      </c>
      <c r="CH4" s="8" t="s">
        <v>240</v>
      </c>
      <c r="CI4" s="8" t="s">
        <v>240</v>
      </c>
      <c r="CJ4" s="8" t="s">
        <v>240</v>
      </c>
      <c r="CK4" s="8" t="s">
        <v>240</v>
      </c>
      <c r="CL4" s="8" t="s">
        <v>240</v>
      </c>
      <c r="CM4" s="8" t="s">
        <v>240</v>
      </c>
      <c r="CN4" s="8" t="s">
        <v>240</v>
      </c>
      <c r="CO4" s="8" t="s">
        <v>240</v>
      </c>
      <c r="CP4" s="8" t="s">
        <v>240</v>
      </c>
      <c r="CQ4" s="8" t="s">
        <v>240</v>
      </c>
      <c r="CR4" s="8" t="s">
        <v>240</v>
      </c>
      <c r="CS4" s="8" t="s">
        <v>240</v>
      </c>
      <c r="CT4" s="8" t="s">
        <v>240</v>
      </c>
      <c r="CU4" s="8" t="s">
        <v>240</v>
      </c>
      <c r="CV4" s="8" t="s">
        <v>240</v>
      </c>
      <c r="CW4" s="8" t="s">
        <v>240</v>
      </c>
      <c r="CX4" s="8" t="s">
        <v>240</v>
      </c>
      <c r="CY4" s="8" t="s">
        <v>240</v>
      </c>
      <c r="CZ4" s="8" t="s">
        <v>240</v>
      </c>
      <c r="DA4" s="8" t="s">
        <v>240</v>
      </c>
      <c r="DB4" s="8" t="s">
        <v>240</v>
      </c>
      <c r="DC4" s="8" t="s">
        <v>240</v>
      </c>
      <c r="DD4" s="8" t="s">
        <v>240</v>
      </c>
      <c r="DE4" s="8" t="s">
        <v>240</v>
      </c>
      <c r="DF4" s="8" t="s">
        <v>240</v>
      </c>
      <c r="DG4" s="8" t="s">
        <v>240</v>
      </c>
      <c r="DH4" s="8" t="s">
        <v>240</v>
      </c>
      <c r="DI4" s="8" t="s">
        <v>240</v>
      </c>
      <c r="DJ4" s="8" t="s">
        <v>240</v>
      </c>
      <c r="DK4" s="8" t="s">
        <v>240</v>
      </c>
      <c r="DL4" s="8" t="s">
        <v>240</v>
      </c>
      <c r="DM4" s="8" t="s">
        <v>240</v>
      </c>
      <c r="DN4" s="8" t="s">
        <v>240</v>
      </c>
      <c r="DO4" s="8" t="s">
        <v>240</v>
      </c>
      <c r="DP4" s="8" t="s">
        <v>240</v>
      </c>
      <c r="DQ4" s="8" t="s">
        <v>240</v>
      </c>
      <c r="DR4" s="8" t="s">
        <v>240</v>
      </c>
      <c r="DS4" s="8" t="s">
        <v>240</v>
      </c>
      <c r="DT4" s="8" t="s">
        <v>240</v>
      </c>
      <c r="DU4" s="8" t="s">
        <v>240</v>
      </c>
      <c r="DV4" s="8" t="s">
        <v>240</v>
      </c>
      <c r="DW4" s="8" t="s">
        <v>240</v>
      </c>
      <c r="DX4" s="8" t="s">
        <v>240</v>
      </c>
      <c r="DY4" s="8" t="s">
        <v>240</v>
      </c>
      <c r="DZ4" s="8" t="s">
        <v>240</v>
      </c>
      <c r="EA4" s="8" t="s">
        <v>240</v>
      </c>
      <c r="EB4" s="8" t="s">
        <v>240</v>
      </c>
      <c r="EC4" s="8" t="s">
        <v>240</v>
      </c>
      <c r="ED4" s="8" t="s">
        <v>240</v>
      </c>
      <c r="EE4" s="8" t="s">
        <v>240</v>
      </c>
      <c r="EF4" s="8" t="s">
        <v>240</v>
      </c>
      <c r="EG4" s="8" t="s">
        <v>240</v>
      </c>
      <c r="EH4" s="8" t="s">
        <v>240</v>
      </c>
      <c r="EI4" s="8" t="s">
        <v>240</v>
      </c>
      <c r="EJ4" s="8" t="s">
        <v>240</v>
      </c>
      <c r="EK4" s="8" t="s">
        <v>240</v>
      </c>
      <c r="EL4" s="8" t="s">
        <v>240</v>
      </c>
      <c r="EM4" s="8" t="s">
        <v>240</v>
      </c>
      <c r="EN4" s="8" t="s">
        <v>240</v>
      </c>
      <c r="EO4" s="8" t="s">
        <v>240</v>
      </c>
      <c r="EP4" s="8" t="s">
        <v>240</v>
      </c>
      <c r="EQ4" s="8" t="s">
        <v>240</v>
      </c>
      <c r="ER4" s="8" t="s">
        <v>240</v>
      </c>
      <c r="ES4" s="8" t="s">
        <v>240</v>
      </c>
      <c r="ET4" s="8" t="s">
        <v>240</v>
      </c>
      <c r="EU4" s="8" t="s">
        <v>240</v>
      </c>
      <c r="EV4" s="8" t="s">
        <v>240</v>
      </c>
      <c r="EW4" s="8" t="s">
        <v>240</v>
      </c>
      <c r="EX4" s="8" t="s">
        <v>240</v>
      </c>
      <c r="EY4" s="8" t="s">
        <v>240</v>
      </c>
      <c r="EZ4" s="8" t="s">
        <v>240</v>
      </c>
      <c r="FA4" s="8" t="s">
        <v>240</v>
      </c>
      <c r="FB4" s="8" t="s">
        <v>240</v>
      </c>
      <c r="FC4" s="8" t="s">
        <v>240</v>
      </c>
      <c r="FD4" s="8" t="s">
        <v>240</v>
      </c>
      <c r="FE4" s="8" t="s">
        <v>240</v>
      </c>
      <c r="FF4" s="8" t="s">
        <v>240</v>
      </c>
      <c r="FG4" s="8" t="s">
        <v>240</v>
      </c>
      <c r="FH4" s="8" t="s">
        <v>240</v>
      </c>
      <c r="FI4" s="8" t="s">
        <v>240</v>
      </c>
      <c r="FJ4" s="8" t="s">
        <v>240</v>
      </c>
      <c r="FK4" s="8" t="s">
        <v>240</v>
      </c>
      <c r="FL4" s="8" t="s">
        <v>240</v>
      </c>
      <c r="FM4" s="8" t="s">
        <v>240</v>
      </c>
      <c r="FN4" s="8" t="s">
        <v>240</v>
      </c>
      <c r="FO4" s="8" t="s">
        <v>240</v>
      </c>
      <c r="FP4" s="8" t="s">
        <v>240</v>
      </c>
      <c r="FQ4" s="8" t="s">
        <v>240</v>
      </c>
      <c r="FR4" s="8" t="s">
        <v>240</v>
      </c>
      <c r="FS4" s="8" t="s">
        <v>240</v>
      </c>
      <c r="FT4" s="8" t="s">
        <v>240</v>
      </c>
      <c r="FU4" s="8" t="s">
        <v>240</v>
      </c>
      <c r="FV4" s="8" t="s">
        <v>240</v>
      </c>
      <c r="FW4" s="8" t="s">
        <v>240</v>
      </c>
      <c r="FX4" s="8" t="s">
        <v>240</v>
      </c>
      <c r="FY4" s="8" t="s">
        <v>240</v>
      </c>
      <c r="FZ4" s="8" t="s">
        <v>240</v>
      </c>
      <c r="GA4" s="8" t="s">
        <v>240</v>
      </c>
      <c r="GB4" s="8" t="s">
        <v>240</v>
      </c>
      <c r="GC4" s="8" t="s">
        <v>240</v>
      </c>
      <c r="GD4" s="8" t="s">
        <v>240</v>
      </c>
      <c r="GE4" s="8" t="s">
        <v>240</v>
      </c>
      <c r="GF4" s="8" t="s">
        <v>240</v>
      </c>
      <c r="GG4" s="8" t="s">
        <v>240</v>
      </c>
      <c r="GH4" s="8" t="s">
        <v>240</v>
      </c>
      <c r="GI4" s="8" t="s">
        <v>240</v>
      </c>
      <c r="GJ4" s="8" t="s">
        <v>240</v>
      </c>
      <c r="GK4" s="8" t="s">
        <v>240</v>
      </c>
      <c r="GL4" s="8" t="s">
        <v>240</v>
      </c>
      <c r="GM4" s="8" t="s">
        <v>240</v>
      </c>
      <c r="GN4" s="8" t="s">
        <v>240</v>
      </c>
      <c r="GO4" s="8" t="s">
        <v>240</v>
      </c>
      <c r="GP4" s="8" t="s">
        <v>240</v>
      </c>
      <c r="GQ4" s="8" t="s">
        <v>240</v>
      </c>
      <c r="GR4" s="8" t="s">
        <v>240</v>
      </c>
      <c r="GS4" s="8" t="s">
        <v>240</v>
      </c>
      <c r="GT4" s="8" t="s">
        <v>240</v>
      </c>
      <c r="GU4" s="8" t="s">
        <v>240</v>
      </c>
      <c r="GV4" s="8" t="s">
        <v>240</v>
      </c>
      <c r="GW4" s="8" t="s">
        <v>240</v>
      </c>
      <c r="GX4" s="8" t="s">
        <v>240</v>
      </c>
      <c r="GY4" s="8" t="s">
        <v>240</v>
      </c>
      <c r="GZ4" s="8" t="s">
        <v>240</v>
      </c>
      <c r="HA4" s="8" t="s">
        <v>240</v>
      </c>
      <c r="HB4" s="8" t="s">
        <v>240</v>
      </c>
      <c r="HC4" s="8" t="s">
        <v>240</v>
      </c>
      <c r="HD4" s="8" t="s">
        <v>240</v>
      </c>
      <c r="HE4" s="8" t="s">
        <v>240</v>
      </c>
      <c r="HF4" s="8" t="s">
        <v>240</v>
      </c>
      <c r="HG4" s="8" t="s">
        <v>240</v>
      </c>
      <c r="HH4" s="8" t="s">
        <v>240</v>
      </c>
      <c r="HI4" s="8" t="s">
        <v>240</v>
      </c>
      <c r="HJ4" s="8" t="s">
        <v>240</v>
      </c>
      <c r="HK4" s="8" t="s">
        <v>240</v>
      </c>
      <c r="HL4" s="8" t="s">
        <v>240</v>
      </c>
      <c r="HM4" s="8" t="s">
        <v>240</v>
      </c>
      <c r="HN4" s="8" t="s">
        <v>240</v>
      </c>
      <c r="HO4" s="8" t="s">
        <v>240</v>
      </c>
      <c r="HP4" s="8" t="s">
        <v>240</v>
      </c>
      <c r="HQ4" s="8" t="s">
        <v>240</v>
      </c>
      <c r="HR4" s="8" t="s">
        <v>240</v>
      </c>
      <c r="HS4" s="8" t="s">
        <v>240</v>
      </c>
      <c r="HT4" s="8" t="s">
        <v>240</v>
      </c>
      <c r="HU4" s="8" t="s">
        <v>240</v>
      </c>
      <c r="HV4" s="8" t="s">
        <v>240</v>
      </c>
      <c r="HW4" s="8" t="s">
        <v>240</v>
      </c>
      <c r="HX4" s="8" t="s">
        <v>240</v>
      </c>
      <c r="HY4" s="8" t="s">
        <v>240</v>
      </c>
      <c r="HZ4" s="8" t="s">
        <v>240</v>
      </c>
      <c r="IA4" s="8" t="s">
        <v>240</v>
      </c>
      <c r="IB4" s="8" t="s">
        <v>240</v>
      </c>
      <c r="IC4" s="8" t="s">
        <v>240</v>
      </c>
      <c r="ID4" s="8" t="s">
        <v>240</v>
      </c>
      <c r="IE4" s="8" t="s">
        <v>240</v>
      </c>
      <c r="IF4" s="8" t="s">
        <v>240</v>
      </c>
      <c r="IG4" s="8" t="s">
        <v>240</v>
      </c>
      <c r="IH4" s="8" t="s">
        <v>240</v>
      </c>
      <c r="II4" s="8" t="s">
        <v>240</v>
      </c>
      <c r="IJ4" s="8" t="s">
        <v>240</v>
      </c>
      <c r="IK4" s="8" t="s">
        <v>240</v>
      </c>
      <c r="IL4" s="8" t="s">
        <v>240</v>
      </c>
      <c r="IM4" s="8" t="s">
        <v>240</v>
      </c>
      <c r="IN4" s="8" t="s">
        <v>240</v>
      </c>
      <c r="IO4" s="8" t="s">
        <v>240</v>
      </c>
      <c r="IP4" s="8" t="s">
        <v>240</v>
      </c>
      <c r="IQ4" s="8" t="s">
        <v>240</v>
      </c>
    </row>
    <row r="5" spans="1:251">
      <c r="A5" s="4" t="s">
        <v>232</v>
      </c>
      <c r="B5" s="8" t="s">
        <v>4263</v>
      </c>
      <c r="C5" s="8" t="s">
        <v>4263</v>
      </c>
      <c r="D5" s="8" t="s">
        <v>4263</v>
      </c>
      <c r="E5" s="8" t="s">
        <v>4263</v>
      </c>
      <c r="F5" s="8" t="s">
        <v>4263</v>
      </c>
      <c r="G5" s="8" t="s">
        <v>4263</v>
      </c>
      <c r="H5" s="8" t="s">
        <v>4263</v>
      </c>
      <c r="I5" s="8" t="s">
        <v>4263</v>
      </c>
      <c r="J5" s="8" t="s">
        <v>4263</v>
      </c>
      <c r="K5" s="8" t="s">
        <v>4263</v>
      </c>
      <c r="L5" s="8" t="s">
        <v>4263</v>
      </c>
      <c r="M5" s="8" t="s">
        <v>4263</v>
      </c>
      <c r="N5" s="8" t="s">
        <v>4263</v>
      </c>
      <c r="O5" s="8" t="s">
        <v>4263</v>
      </c>
      <c r="P5" s="8" t="s">
        <v>4263</v>
      </c>
      <c r="Q5" s="8" t="s">
        <v>4263</v>
      </c>
      <c r="R5" s="8" t="s">
        <v>4263</v>
      </c>
      <c r="S5" s="8" t="s">
        <v>4263</v>
      </c>
      <c r="T5" s="8" t="s">
        <v>4263</v>
      </c>
      <c r="U5" s="8" t="s">
        <v>4263</v>
      </c>
      <c r="V5" s="8" t="s">
        <v>4263</v>
      </c>
      <c r="W5" s="8" t="s">
        <v>4263</v>
      </c>
      <c r="X5" s="8" t="s">
        <v>4263</v>
      </c>
      <c r="Y5" s="8" t="s">
        <v>4263</v>
      </c>
      <c r="Z5" s="8" t="s">
        <v>4263</v>
      </c>
      <c r="AA5" s="8" t="s">
        <v>4263</v>
      </c>
      <c r="AB5" s="8" t="s">
        <v>4263</v>
      </c>
      <c r="AC5" s="8" t="s">
        <v>4263</v>
      </c>
      <c r="AD5" s="8" t="s">
        <v>4263</v>
      </c>
      <c r="AE5" s="8" t="s">
        <v>4263</v>
      </c>
      <c r="AF5" s="8" t="s">
        <v>4263</v>
      </c>
      <c r="AG5" s="8" t="s">
        <v>4263</v>
      </c>
      <c r="AH5" s="8" t="s">
        <v>4263</v>
      </c>
      <c r="AI5" s="8" t="s">
        <v>4263</v>
      </c>
      <c r="AJ5" s="8" t="s">
        <v>4263</v>
      </c>
      <c r="AK5" s="8" t="s">
        <v>4263</v>
      </c>
      <c r="AL5" s="8" t="s">
        <v>4263</v>
      </c>
      <c r="AM5" s="8" t="s">
        <v>4263</v>
      </c>
      <c r="AN5" s="8" t="s">
        <v>4263</v>
      </c>
      <c r="AO5" s="8" t="s">
        <v>4263</v>
      </c>
      <c r="AP5" s="8" t="s">
        <v>4263</v>
      </c>
      <c r="AQ5" s="8" t="s">
        <v>4263</v>
      </c>
      <c r="AR5" s="8" t="s">
        <v>4263</v>
      </c>
      <c r="AS5" s="8" t="s">
        <v>4263</v>
      </c>
      <c r="AT5" s="8" t="s">
        <v>4263</v>
      </c>
      <c r="AU5" s="8" t="s">
        <v>4263</v>
      </c>
      <c r="AV5" s="8" t="s">
        <v>4263</v>
      </c>
      <c r="AW5" s="8" t="s">
        <v>4263</v>
      </c>
      <c r="AX5" s="8" t="s">
        <v>4263</v>
      </c>
      <c r="AY5" s="8" t="s">
        <v>4263</v>
      </c>
      <c r="AZ5" s="8" t="s">
        <v>4263</v>
      </c>
      <c r="BA5" s="8" t="s">
        <v>4263</v>
      </c>
      <c r="BB5" s="8" t="s">
        <v>4263</v>
      </c>
      <c r="BC5" s="8" t="s">
        <v>4263</v>
      </c>
      <c r="BD5" s="8" t="s">
        <v>4263</v>
      </c>
      <c r="BE5" s="8" t="s">
        <v>4263</v>
      </c>
      <c r="BF5" s="8" t="s">
        <v>4263</v>
      </c>
      <c r="BG5" s="8" t="s">
        <v>4263</v>
      </c>
      <c r="BH5" s="8" t="s">
        <v>4263</v>
      </c>
      <c r="BI5" s="8" t="s">
        <v>4263</v>
      </c>
      <c r="BJ5" s="8" t="s">
        <v>4263</v>
      </c>
      <c r="BK5" s="8" t="s">
        <v>4263</v>
      </c>
      <c r="BL5" s="8" t="s">
        <v>4263</v>
      </c>
      <c r="BM5" s="8" t="s">
        <v>4263</v>
      </c>
      <c r="BN5" s="8" t="s">
        <v>4263</v>
      </c>
      <c r="BO5" s="8" t="s">
        <v>4263</v>
      </c>
      <c r="BP5" s="8" t="s">
        <v>4263</v>
      </c>
      <c r="BQ5" s="8" t="s">
        <v>4263</v>
      </c>
      <c r="BR5" s="8" t="s">
        <v>4263</v>
      </c>
      <c r="BS5" s="8" t="s">
        <v>4263</v>
      </c>
      <c r="BT5" s="8" t="s">
        <v>4263</v>
      </c>
      <c r="BU5" s="8" t="s">
        <v>4263</v>
      </c>
      <c r="BV5" s="8" t="s">
        <v>4263</v>
      </c>
      <c r="BW5" s="8" t="s">
        <v>4263</v>
      </c>
      <c r="BX5" s="8" t="s">
        <v>4263</v>
      </c>
      <c r="BY5" s="8" t="s">
        <v>4263</v>
      </c>
      <c r="BZ5" s="8" t="s">
        <v>4263</v>
      </c>
      <c r="CA5" s="8" t="s">
        <v>4263</v>
      </c>
      <c r="CB5" s="8" t="s">
        <v>4263</v>
      </c>
      <c r="CC5" s="8" t="s">
        <v>4263</v>
      </c>
      <c r="CD5" s="8" t="s">
        <v>4263</v>
      </c>
      <c r="CE5" s="8" t="s">
        <v>4263</v>
      </c>
      <c r="CF5" s="8" t="s">
        <v>4263</v>
      </c>
      <c r="CG5" s="8" t="s">
        <v>4263</v>
      </c>
      <c r="CH5" s="8" t="s">
        <v>4263</v>
      </c>
      <c r="CI5" s="8" t="s">
        <v>4263</v>
      </c>
      <c r="CJ5" s="8" t="s">
        <v>4263</v>
      </c>
      <c r="CK5" s="8" t="s">
        <v>4263</v>
      </c>
      <c r="CL5" s="8" t="s">
        <v>4263</v>
      </c>
      <c r="CM5" s="8" t="s">
        <v>4263</v>
      </c>
      <c r="CN5" s="8" t="s">
        <v>4263</v>
      </c>
      <c r="CO5" s="8" t="s">
        <v>4263</v>
      </c>
      <c r="CP5" s="8" t="s">
        <v>4263</v>
      </c>
      <c r="CQ5" s="8" t="s">
        <v>4263</v>
      </c>
      <c r="CR5" s="8" t="s">
        <v>4263</v>
      </c>
      <c r="CS5" s="8" t="s">
        <v>4263</v>
      </c>
      <c r="CT5" s="8" t="s">
        <v>4263</v>
      </c>
      <c r="CU5" s="8" t="s">
        <v>4263</v>
      </c>
      <c r="CV5" s="8" t="s">
        <v>4263</v>
      </c>
      <c r="CW5" s="8" t="s">
        <v>4263</v>
      </c>
      <c r="CX5" s="8" t="s">
        <v>4263</v>
      </c>
      <c r="CY5" s="8" t="s">
        <v>4263</v>
      </c>
      <c r="CZ5" s="8" t="s">
        <v>4263</v>
      </c>
      <c r="DA5" s="8" t="s">
        <v>4263</v>
      </c>
      <c r="DB5" s="8" t="s">
        <v>4263</v>
      </c>
      <c r="DC5" s="8" t="s">
        <v>4263</v>
      </c>
      <c r="DD5" s="8" t="s">
        <v>4263</v>
      </c>
      <c r="DE5" s="8" t="s">
        <v>4263</v>
      </c>
      <c r="DF5" s="8" t="s">
        <v>4263</v>
      </c>
      <c r="DG5" s="8" t="s">
        <v>4263</v>
      </c>
      <c r="DH5" s="8" t="s">
        <v>4263</v>
      </c>
      <c r="DI5" s="8" t="s">
        <v>4263</v>
      </c>
      <c r="DJ5" s="8" t="s">
        <v>4263</v>
      </c>
      <c r="DK5" s="8" t="s">
        <v>4263</v>
      </c>
      <c r="DL5" s="8" t="s">
        <v>4263</v>
      </c>
      <c r="DM5" s="8" t="s">
        <v>4263</v>
      </c>
      <c r="DN5" s="8" t="s">
        <v>4263</v>
      </c>
      <c r="DO5" s="8" t="s">
        <v>4263</v>
      </c>
      <c r="DP5" s="8" t="s">
        <v>4263</v>
      </c>
      <c r="DQ5" s="8" t="s">
        <v>4263</v>
      </c>
      <c r="DR5" s="8" t="s">
        <v>4263</v>
      </c>
      <c r="DS5" s="8" t="s">
        <v>4263</v>
      </c>
      <c r="DT5" s="8" t="s">
        <v>4263</v>
      </c>
      <c r="DU5" s="8" t="s">
        <v>4263</v>
      </c>
      <c r="DV5" s="8" t="s">
        <v>4263</v>
      </c>
      <c r="DW5" s="8" t="s">
        <v>4263</v>
      </c>
      <c r="DX5" s="8" t="s">
        <v>4263</v>
      </c>
      <c r="DY5" s="8" t="s">
        <v>4263</v>
      </c>
      <c r="DZ5" s="8" t="s">
        <v>4263</v>
      </c>
      <c r="EA5" s="8" t="s">
        <v>4263</v>
      </c>
      <c r="EB5" s="8" t="s">
        <v>4263</v>
      </c>
      <c r="EC5" s="8" t="s">
        <v>4263</v>
      </c>
      <c r="ED5" s="8" t="s">
        <v>4263</v>
      </c>
      <c r="EE5" s="8" t="s">
        <v>4263</v>
      </c>
      <c r="EF5" s="8" t="s">
        <v>4263</v>
      </c>
      <c r="EG5" s="8" t="s">
        <v>4263</v>
      </c>
      <c r="EH5" s="8" t="s">
        <v>4263</v>
      </c>
      <c r="EI5" s="8" t="s">
        <v>4263</v>
      </c>
      <c r="EJ5" s="8" t="s">
        <v>4263</v>
      </c>
      <c r="EK5" s="8" t="s">
        <v>4263</v>
      </c>
      <c r="EL5" s="8" t="s">
        <v>4263</v>
      </c>
      <c r="EM5" s="8" t="s">
        <v>4263</v>
      </c>
      <c r="EN5" s="8" t="s">
        <v>4263</v>
      </c>
      <c r="EO5" s="8" t="s">
        <v>4263</v>
      </c>
      <c r="EP5" s="8" t="s">
        <v>4263</v>
      </c>
      <c r="EQ5" s="8" t="s">
        <v>4263</v>
      </c>
      <c r="ER5" s="8" t="s">
        <v>4263</v>
      </c>
      <c r="ES5" s="8" t="s">
        <v>4263</v>
      </c>
      <c r="ET5" s="8" t="s">
        <v>4263</v>
      </c>
      <c r="EU5" s="8" t="s">
        <v>4263</v>
      </c>
      <c r="EV5" s="8" t="s">
        <v>4263</v>
      </c>
      <c r="EW5" s="8" t="s">
        <v>4263</v>
      </c>
      <c r="EX5" s="8" t="s">
        <v>4263</v>
      </c>
      <c r="EY5" s="8" t="s">
        <v>4263</v>
      </c>
      <c r="EZ5" s="8" t="s">
        <v>4263</v>
      </c>
      <c r="FA5" s="8" t="s">
        <v>4263</v>
      </c>
      <c r="FB5" s="8" t="s">
        <v>4263</v>
      </c>
      <c r="FC5" s="8" t="s">
        <v>4263</v>
      </c>
      <c r="FD5" s="8" t="s">
        <v>4263</v>
      </c>
      <c r="FE5" s="8" t="s">
        <v>4263</v>
      </c>
      <c r="FF5" s="8" t="s">
        <v>4263</v>
      </c>
      <c r="FG5" s="8" t="s">
        <v>4263</v>
      </c>
      <c r="FH5" s="8" t="s">
        <v>4263</v>
      </c>
      <c r="FI5" s="8" t="s">
        <v>4263</v>
      </c>
      <c r="FJ5" s="8" t="s">
        <v>4263</v>
      </c>
      <c r="FK5" s="8" t="s">
        <v>4263</v>
      </c>
      <c r="FL5" s="8" t="s">
        <v>4263</v>
      </c>
      <c r="FM5" s="8" t="s">
        <v>4263</v>
      </c>
      <c r="FN5" s="8" t="s">
        <v>4263</v>
      </c>
      <c r="FO5" s="8" t="s">
        <v>4263</v>
      </c>
      <c r="FP5" s="8" t="s">
        <v>4263</v>
      </c>
      <c r="FQ5" s="8" t="s">
        <v>4263</v>
      </c>
      <c r="FR5" s="8" t="s">
        <v>4263</v>
      </c>
      <c r="FS5" s="8" t="s">
        <v>4263</v>
      </c>
      <c r="FT5" s="8" t="s">
        <v>4263</v>
      </c>
      <c r="FU5" s="8" t="s">
        <v>4263</v>
      </c>
      <c r="FV5" s="8" t="s">
        <v>4263</v>
      </c>
      <c r="FW5" s="8" t="s">
        <v>4263</v>
      </c>
      <c r="FX5" s="8" t="s">
        <v>4263</v>
      </c>
      <c r="FY5" s="8" t="s">
        <v>4263</v>
      </c>
      <c r="FZ5" s="8" t="s">
        <v>4263</v>
      </c>
      <c r="GA5" s="8" t="s">
        <v>4263</v>
      </c>
      <c r="GB5" s="8" t="s">
        <v>4263</v>
      </c>
      <c r="GC5" s="8" t="s">
        <v>4263</v>
      </c>
      <c r="GD5" s="8" t="s">
        <v>4263</v>
      </c>
      <c r="GE5" s="8" t="s">
        <v>4263</v>
      </c>
      <c r="GF5" s="8" t="s">
        <v>4263</v>
      </c>
      <c r="GG5" s="8" t="s">
        <v>4263</v>
      </c>
      <c r="GH5" s="8" t="s">
        <v>4263</v>
      </c>
      <c r="GI5" s="8" t="s">
        <v>4263</v>
      </c>
      <c r="GJ5" s="8" t="s">
        <v>4263</v>
      </c>
      <c r="GK5" s="8" t="s">
        <v>4263</v>
      </c>
      <c r="GL5" s="8" t="s">
        <v>4263</v>
      </c>
      <c r="GM5" s="8" t="s">
        <v>4263</v>
      </c>
      <c r="GN5" s="8" t="s">
        <v>4263</v>
      </c>
      <c r="GO5" s="8" t="s">
        <v>4263</v>
      </c>
      <c r="GP5" s="8" t="s">
        <v>4263</v>
      </c>
      <c r="GQ5" s="8" t="s">
        <v>4263</v>
      </c>
      <c r="GR5" s="8" t="s">
        <v>4263</v>
      </c>
      <c r="GS5" s="8" t="s">
        <v>4263</v>
      </c>
      <c r="GT5" s="8" t="s">
        <v>4263</v>
      </c>
      <c r="GU5" s="8" t="s">
        <v>4263</v>
      </c>
      <c r="GV5" s="8" t="s">
        <v>4263</v>
      </c>
      <c r="GW5" s="8" t="s">
        <v>4263</v>
      </c>
      <c r="GX5" s="8" t="s">
        <v>4263</v>
      </c>
      <c r="GY5" s="8" t="s">
        <v>4263</v>
      </c>
      <c r="GZ5" s="8" t="s">
        <v>4263</v>
      </c>
      <c r="HA5" s="8" t="s">
        <v>4263</v>
      </c>
      <c r="HB5" s="8" t="s">
        <v>4263</v>
      </c>
      <c r="HC5" s="8" t="s">
        <v>4263</v>
      </c>
      <c r="HD5" s="8" t="s">
        <v>4263</v>
      </c>
      <c r="HE5" s="8" t="s">
        <v>4263</v>
      </c>
      <c r="HF5" s="8" t="s">
        <v>4263</v>
      </c>
      <c r="HG5" s="8" t="s">
        <v>4263</v>
      </c>
      <c r="HH5" s="8" t="s">
        <v>4263</v>
      </c>
      <c r="HI5" s="8" t="s">
        <v>4263</v>
      </c>
      <c r="HJ5" s="8" t="s">
        <v>4263</v>
      </c>
      <c r="HK5" s="8" t="s">
        <v>4263</v>
      </c>
      <c r="HL5" s="8" t="s">
        <v>4263</v>
      </c>
      <c r="HM5" s="8" t="s">
        <v>4263</v>
      </c>
      <c r="HN5" s="8" t="s">
        <v>4263</v>
      </c>
      <c r="HO5" s="8" t="s">
        <v>4263</v>
      </c>
      <c r="HP5" s="8" t="s">
        <v>4263</v>
      </c>
      <c r="HQ5" s="8" t="s">
        <v>4263</v>
      </c>
      <c r="HR5" s="8" t="s">
        <v>4263</v>
      </c>
      <c r="HS5" s="8" t="s">
        <v>4263</v>
      </c>
      <c r="HT5" s="8" t="s">
        <v>4263</v>
      </c>
      <c r="HU5" s="8" t="s">
        <v>4263</v>
      </c>
      <c r="HV5" s="8" t="s">
        <v>4263</v>
      </c>
      <c r="HW5" s="8" t="s">
        <v>4263</v>
      </c>
      <c r="HX5" s="8" t="s">
        <v>4263</v>
      </c>
      <c r="HY5" s="8" t="s">
        <v>4263</v>
      </c>
      <c r="HZ5" s="8" t="s">
        <v>4263</v>
      </c>
      <c r="IA5" s="8" t="s">
        <v>4263</v>
      </c>
      <c r="IB5" s="8" t="s">
        <v>4263</v>
      </c>
      <c r="IC5" s="8" t="s">
        <v>4263</v>
      </c>
      <c r="ID5" s="8" t="s">
        <v>4263</v>
      </c>
      <c r="IE5" s="8" t="s">
        <v>4263</v>
      </c>
      <c r="IF5" s="8" t="s">
        <v>4263</v>
      </c>
      <c r="IG5" s="8" t="s">
        <v>4263</v>
      </c>
      <c r="IH5" s="8" t="s">
        <v>4263</v>
      </c>
      <c r="II5" s="8" t="s">
        <v>4263</v>
      </c>
      <c r="IJ5" s="8" t="s">
        <v>4263</v>
      </c>
      <c r="IK5" s="8" t="s">
        <v>4263</v>
      </c>
      <c r="IL5" s="8" t="s">
        <v>4263</v>
      </c>
      <c r="IM5" s="8" t="s">
        <v>4263</v>
      </c>
      <c r="IN5" s="8" t="s">
        <v>4263</v>
      </c>
      <c r="IO5" s="8" t="s">
        <v>4263</v>
      </c>
      <c r="IP5" s="8" t="s">
        <v>4263</v>
      </c>
      <c r="IQ5" s="8" t="s">
        <v>4263</v>
      </c>
    </row>
    <row r="6" spans="1:251">
      <c r="A6" s="4" t="s">
        <v>233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234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235</v>
      </c>
      <c r="B8" s="6">
        <v>45323</v>
      </c>
      <c r="C8" s="6">
        <v>45323</v>
      </c>
      <c r="D8" s="6">
        <v>45323</v>
      </c>
      <c r="E8" s="6">
        <v>45323</v>
      </c>
      <c r="F8" s="6">
        <v>45323</v>
      </c>
      <c r="G8" s="6">
        <v>45323</v>
      </c>
      <c r="H8" s="6">
        <v>45323</v>
      </c>
      <c r="I8" s="6">
        <v>45323</v>
      </c>
      <c r="J8" s="6">
        <v>45323</v>
      </c>
      <c r="K8" s="6">
        <v>45323</v>
      </c>
      <c r="L8" s="6">
        <v>45323</v>
      </c>
      <c r="M8" s="6">
        <v>45323</v>
      </c>
      <c r="N8" s="6">
        <v>45323</v>
      </c>
      <c r="O8" s="6">
        <v>45323</v>
      </c>
      <c r="P8" s="6">
        <v>45323</v>
      </c>
      <c r="Q8" s="6">
        <v>45323</v>
      </c>
      <c r="R8" s="6">
        <v>45323</v>
      </c>
      <c r="S8" s="6">
        <v>45323</v>
      </c>
      <c r="T8" s="6">
        <v>45323</v>
      </c>
      <c r="U8" s="6">
        <v>45323</v>
      </c>
      <c r="V8" s="6">
        <v>45323</v>
      </c>
      <c r="W8" s="6">
        <v>45323</v>
      </c>
      <c r="X8" s="6">
        <v>45323</v>
      </c>
      <c r="Y8" s="6">
        <v>45323</v>
      </c>
      <c r="Z8" s="6">
        <v>45323</v>
      </c>
      <c r="AA8" s="6">
        <v>45323</v>
      </c>
      <c r="AB8" s="6">
        <v>45323</v>
      </c>
      <c r="AC8" s="6">
        <v>45323</v>
      </c>
      <c r="AD8" s="6">
        <v>45323</v>
      </c>
      <c r="AE8" s="6">
        <v>45323</v>
      </c>
      <c r="AF8" s="6">
        <v>45323</v>
      </c>
      <c r="AG8" s="6">
        <v>45323</v>
      </c>
      <c r="AH8" s="6">
        <v>45323</v>
      </c>
      <c r="AI8" s="6">
        <v>45323</v>
      </c>
      <c r="AJ8" s="6">
        <v>45323</v>
      </c>
      <c r="AK8" s="6">
        <v>45323</v>
      </c>
      <c r="AL8" s="6">
        <v>45323</v>
      </c>
      <c r="AM8" s="6">
        <v>45323</v>
      </c>
      <c r="AN8" s="6">
        <v>45323</v>
      </c>
      <c r="AO8" s="6">
        <v>45323</v>
      </c>
      <c r="AP8" s="6">
        <v>45323</v>
      </c>
      <c r="AQ8" s="6">
        <v>45323</v>
      </c>
      <c r="AR8" s="6">
        <v>45323</v>
      </c>
      <c r="AS8" s="6">
        <v>45323</v>
      </c>
      <c r="AT8" s="6">
        <v>45323</v>
      </c>
      <c r="AU8" s="6">
        <v>45323</v>
      </c>
      <c r="AV8" s="6">
        <v>45323</v>
      </c>
      <c r="AW8" s="6">
        <v>45323</v>
      </c>
      <c r="AX8" s="6">
        <v>45323</v>
      </c>
      <c r="AY8" s="6">
        <v>45323</v>
      </c>
      <c r="AZ8" s="6">
        <v>45323</v>
      </c>
      <c r="BA8" s="6">
        <v>45323</v>
      </c>
      <c r="BB8" s="6">
        <v>45323</v>
      </c>
      <c r="BC8" s="6">
        <v>45323</v>
      </c>
      <c r="BD8" s="6">
        <v>45323</v>
      </c>
      <c r="BE8" s="6">
        <v>45323</v>
      </c>
      <c r="BF8" s="6">
        <v>45323</v>
      </c>
      <c r="BG8" s="6">
        <v>45323</v>
      </c>
      <c r="BH8" s="6">
        <v>45323</v>
      </c>
      <c r="BI8" s="6">
        <v>45323</v>
      </c>
      <c r="BJ8" s="6">
        <v>45323</v>
      </c>
      <c r="BK8" s="6">
        <v>45323</v>
      </c>
      <c r="BL8" s="6">
        <v>45323</v>
      </c>
      <c r="BM8" s="6">
        <v>45323</v>
      </c>
      <c r="BN8" s="6">
        <v>45323</v>
      </c>
      <c r="BO8" s="6">
        <v>45323</v>
      </c>
      <c r="BP8" s="6">
        <v>45323</v>
      </c>
      <c r="BQ8" s="6">
        <v>45323</v>
      </c>
      <c r="BR8" s="6">
        <v>45323</v>
      </c>
      <c r="BS8" s="6">
        <v>45323</v>
      </c>
      <c r="BT8" s="6">
        <v>45323</v>
      </c>
      <c r="BU8" s="6">
        <v>45323</v>
      </c>
      <c r="BV8" s="6">
        <v>45323</v>
      </c>
      <c r="BW8" s="6">
        <v>45323</v>
      </c>
      <c r="BX8" s="6">
        <v>45323</v>
      </c>
      <c r="BY8" s="6">
        <v>45323</v>
      </c>
      <c r="BZ8" s="6">
        <v>45323</v>
      </c>
      <c r="CA8" s="6">
        <v>45323</v>
      </c>
      <c r="CB8" s="6">
        <v>45323</v>
      </c>
      <c r="CC8" s="6">
        <v>45323</v>
      </c>
      <c r="CD8" s="6">
        <v>45323</v>
      </c>
      <c r="CE8" s="6">
        <v>45323</v>
      </c>
      <c r="CF8" s="6">
        <v>45323</v>
      </c>
      <c r="CG8" s="6">
        <v>45323</v>
      </c>
      <c r="CH8" s="6">
        <v>45323</v>
      </c>
      <c r="CI8" s="6">
        <v>45323</v>
      </c>
      <c r="CJ8" s="6">
        <v>45323</v>
      </c>
      <c r="CK8" s="6">
        <v>45323</v>
      </c>
      <c r="CL8" s="6">
        <v>45323</v>
      </c>
      <c r="CM8" s="6">
        <v>45323</v>
      </c>
      <c r="CN8" s="6">
        <v>45323</v>
      </c>
      <c r="CO8" s="6">
        <v>45323</v>
      </c>
      <c r="CP8" s="6">
        <v>45323</v>
      </c>
      <c r="CQ8" s="6">
        <v>45323</v>
      </c>
      <c r="CR8" s="6">
        <v>45323</v>
      </c>
      <c r="CS8" s="6">
        <v>45323</v>
      </c>
      <c r="CT8" s="6">
        <v>45323</v>
      </c>
      <c r="CU8" s="6">
        <v>45323</v>
      </c>
      <c r="CV8" s="6">
        <v>45323</v>
      </c>
      <c r="CW8" s="6">
        <v>45323</v>
      </c>
      <c r="CX8" s="6">
        <v>45323</v>
      </c>
      <c r="CY8" s="6">
        <v>45323</v>
      </c>
      <c r="CZ8" s="6">
        <v>45323</v>
      </c>
      <c r="DA8" s="6">
        <v>45323</v>
      </c>
      <c r="DB8" s="6">
        <v>45323</v>
      </c>
      <c r="DC8" s="6">
        <v>45323</v>
      </c>
      <c r="DD8" s="6">
        <v>45323</v>
      </c>
      <c r="DE8" s="6">
        <v>45323</v>
      </c>
      <c r="DF8" s="6">
        <v>45323</v>
      </c>
      <c r="DG8" s="6">
        <v>45323</v>
      </c>
      <c r="DH8" s="6">
        <v>45323</v>
      </c>
      <c r="DI8" s="6">
        <v>45323</v>
      </c>
      <c r="DJ8" s="6">
        <v>45323</v>
      </c>
      <c r="DK8" s="6">
        <v>45323</v>
      </c>
      <c r="DL8" s="6">
        <v>45323</v>
      </c>
      <c r="DM8" s="6">
        <v>45323</v>
      </c>
      <c r="DN8" s="6">
        <v>45323</v>
      </c>
      <c r="DO8" s="6">
        <v>45323</v>
      </c>
      <c r="DP8" s="6">
        <v>45323</v>
      </c>
      <c r="DQ8" s="6">
        <v>45323</v>
      </c>
      <c r="DR8" s="6">
        <v>45323</v>
      </c>
      <c r="DS8" s="6">
        <v>45323</v>
      </c>
      <c r="DT8" s="6">
        <v>45323</v>
      </c>
      <c r="DU8" s="6">
        <v>45323</v>
      </c>
      <c r="DV8" s="6">
        <v>45323</v>
      </c>
      <c r="DW8" s="6">
        <v>45323</v>
      </c>
      <c r="DX8" s="6">
        <v>45323</v>
      </c>
      <c r="DY8" s="6">
        <v>45323</v>
      </c>
      <c r="DZ8" s="6">
        <v>45323</v>
      </c>
      <c r="EA8" s="6">
        <v>45323</v>
      </c>
      <c r="EB8" s="6">
        <v>45323</v>
      </c>
      <c r="EC8" s="6">
        <v>45323</v>
      </c>
      <c r="ED8" s="6">
        <v>45323</v>
      </c>
      <c r="EE8" s="6">
        <v>45323</v>
      </c>
      <c r="EF8" s="6">
        <v>45323</v>
      </c>
      <c r="EG8" s="6">
        <v>45323</v>
      </c>
      <c r="EH8" s="6">
        <v>45323</v>
      </c>
      <c r="EI8" s="6">
        <v>45323</v>
      </c>
      <c r="EJ8" s="6">
        <v>45323</v>
      </c>
      <c r="EK8" s="6">
        <v>45323</v>
      </c>
      <c r="EL8" s="6">
        <v>45323</v>
      </c>
      <c r="EM8" s="6">
        <v>45323</v>
      </c>
      <c r="EN8" s="6">
        <v>45323</v>
      </c>
      <c r="EO8" s="6">
        <v>45323</v>
      </c>
      <c r="EP8" s="6">
        <v>45323</v>
      </c>
      <c r="EQ8" s="6">
        <v>45323</v>
      </c>
      <c r="ER8" s="6">
        <v>45323</v>
      </c>
      <c r="ES8" s="6">
        <v>45323</v>
      </c>
      <c r="ET8" s="6">
        <v>45323</v>
      </c>
      <c r="EU8" s="6">
        <v>45323</v>
      </c>
      <c r="EV8" s="6">
        <v>45323</v>
      </c>
      <c r="EW8" s="6">
        <v>45323</v>
      </c>
      <c r="EX8" s="6">
        <v>45323</v>
      </c>
      <c r="EY8" s="6">
        <v>45323</v>
      </c>
      <c r="EZ8" s="6">
        <v>45323</v>
      </c>
      <c r="FA8" s="6">
        <v>45323</v>
      </c>
      <c r="FB8" s="6">
        <v>45323</v>
      </c>
      <c r="FC8" s="6">
        <v>45323</v>
      </c>
      <c r="FD8" s="6">
        <v>45323</v>
      </c>
      <c r="FE8" s="6">
        <v>45323</v>
      </c>
      <c r="FF8" s="6">
        <v>45323</v>
      </c>
      <c r="FG8" s="6">
        <v>45323</v>
      </c>
      <c r="FH8" s="6">
        <v>45323</v>
      </c>
      <c r="FI8" s="6">
        <v>45323</v>
      </c>
      <c r="FJ8" s="6">
        <v>45323</v>
      </c>
      <c r="FK8" s="6">
        <v>45323</v>
      </c>
      <c r="FL8" s="6">
        <v>45323</v>
      </c>
      <c r="FM8" s="6">
        <v>45323</v>
      </c>
      <c r="FN8" s="6">
        <v>45323</v>
      </c>
      <c r="FO8" s="6">
        <v>45323</v>
      </c>
      <c r="FP8" s="6">
        <v>45323</v>
      </c>
      <c r="FQ8" s="6">
        <v>45323</v>
      </c>
      <c r="FR8" s="6">
        <v>45323</v>
      </c>
      <c r="FS8" s="6">
        <v>45323</v>
      </c>
      <c r="FT8" s="6">
        <v>45323</v>
      </c>
      <c r="FU8" s="6">
        <v>45323</v>
      </c>
      <c r="FV8" s="6">
        <v>45323</v>
      </c>
      <c r="FW8" s="6">
        <v>45323</v>
      </c>
      <c r="FX8" s="6">
        <v>45323</v>
      </c>
      <c r="FY8" s="6">
        <v>45323</v>
      </c>
      <c r="FZ8" s="6">
        <v>45323</v>
      </c>
      <c r="GA8" s="6">
        <v>45323</v>
      </c>
      <c r="GB8" s="6">
        <v>45323</v>
      </c>
      <c r="GC8" s="6">
        <v>45323</v>
      </c>
      <c r="GD8" s="6">
        <v>45323</v>
      </c>
      <c r="GE8" s="6">
        <v>45323</v>
      </c>
      <c r="GF8" s="6">
        <v>45323</v>
      </c>
      <c r="GG8" s="6">
        <v>45323</v>
      </c>
      <c r="GH8" s="6">
        <v>45323</v>
      </c>
      <c r="GI8" s="6">
        <v>45323</v>
      </c>
      <c r="GJ8" s="6">
        <v>45323</v>
      </c>
      <c r="GK8" s="6">
        <v>45323</v>
      </c>
      <c r="GL8" s="6">
        <v>45323</v>
      </c>
      <c r="GM8" s="6">
        <v>45323</v>
      </c>
      <c r="GN8" s="6">
        <v>45323</v>
      </c>
      <c r="GO8" s="6">
        <v>45323</v>
      </c>
      <c r="GP8" s="6">
        <v>45323</v>
      </c>
      <c r="GQ8" s="6">
        <v>45323</v>
      </c>
      <c r="GR8" s="6">
        <v>45323</v>
      </c>
      <c r="GS8" s="6">
        <v>45323</v>
      </c>
      <c r="GT8" s="6">
        <v>45323</v>
      </c>
      <c r="GU8" s="6">
        <v>45323</v>
      </c>
      <c r="GV8" s="6">
        <v>45323</v>
      </c>
      <c r="GW8" s="6">
        <v>45323</v>
      </c>
      <c r="GX8" s="6">
        <v>45323</v>
      </c>
      <c r="GY8" s="6">
        <v>45323</v>
      </c>
      <c r="GZ8" s="6">
        <v>45323</v>
      </c>
      <c r="HA8" s="6">
        <v>45323</v>
      </c>
      <c r="HB8" s="6">
        <v>45323</v>
      </c>
      <c r="HC8" s="6">
        <v>45323</v>
      </c>
      <c r="HD8" s="6">
        <v>45323</v>
      </c>
      <c r="HE8" s="6">
        <v>45323</v>
      </c>
      <c r="HF8" s="6">
        <v>45323</v>
      </c>
      <c r="HG8" s="6">
        <v>45323</v>
      </c>
      <c r="HH8" s="6">
        <v>45323</v>
      </c>
      <c r="HI8" s="6">
        <v>45323</v>
      </c>
      <c r="HJ8" s="6">
        <v>45323</v>
      </c>
      <c r="HK8" s="6">
        <v>45323</v>
      </c>
      <c r="HL8" s="6">
        <v>45323</v>
      </c>
      <c r="HM8" s="6">
        <v>45323</v>
      </c>
      <c r="HN8" s="6">
        <v>45323</v>
      </c>
      <c r="HO8" s="6">
        <v>45323</v>
      </c>
      <c r="HP8" s="6">
        <v>45323</v>
      </c>
      <c r="HQ8" s="6">
        <v>45323</v>
      </c>
      <c r="HR8" s="6">
        <v>45323</v>
      </c>
      <c r="HS8" s="6">
        <v>45323</v>
      </c>
      <c r="HT8" s="6">
        <v>45323</v>
      </c>
      <c r="HU8" s="6">
        <v>45323</v>
      </c>
      <c r="HV8" s="6">
        <v>45323</v>
      </c>
      <c r="HW8" s="6">
        <v>45323</v>
      </c>
      <c r="HX8" s="6">
        <v>45323</v>
      </c>
      <c r="HY8" s="6">
        <v>45323</v>
      </c>
      <c r="HZ8" s="6">
        <v>45323</v>
      </c>
      <c r="IA8" s="6">
        <v>45323</v>
      </c>
      <c r="IB8" s="6">
        <v>45323</v>
      </c>
      <c r="IC8" s="6">
        <v>45323</v>
      </c>
      <c r="ID8" s="6">
        <v>45323</v>
      </c>
      <c r="IE8" s="6">
        <v>45323</v>
      </c>
      <c r="IF8" s="6">
        <v>45323</v>
      </c>
      <c r="IG8" s="6">
        <v>45323</v>
      </c>
      <c r="IH8" s="6">
        <v>45323</v>
      </c>
      <c r="II8" s="6">
        <v>45323</v>
      </c>
      <c r="IJ8" s="6">
        <v>45323</v>
      </c>
      <c r="IK8" s="6">
        <v>45323</v>
      </c>
      <c r="IL8" s="6">
        <v>45323</v>
      </c>
      <c r="IM8" s="6">
        <v>45323</v>
      </c>
      <c r="IN8" s="6">
        <v>45323</v>
      </c>
      <c r="IO8" s="6">
        <v>45323</v>
      </c>
      <c r="IP8" s="6">
        <v>45323</v>
      </c>
      <c r="IQ8" s="6">
        <v>45323</v>
      </c>
    </row>
    <row r="9" spans="1:251">
      <c r="A9" s="4" t="s">
        <v>236</v>
      </c>
      <c r="B9" s="1">
        <v>10</v>
      </c>
      <c r="C9" s="1">
        <v>10</v>
      </c>
      <c r="D9" s="1">
        <v>10</v>
      </c>
      <c r="E9" s="1">
        <v>10</v>
      </c>
      <c r="F9" s="1">
        <v>10</v>
      </c>
      <c r="G9" s="1">
        <v>10</v>
      </c>
      <c r="H9" s="1">
        <v>10</v>
      </c>
      <c r="I9" s="1">
        <v>10</v>
      </c>
      <c r="J9" s="1">
        <v>10</v>
      </c>
      <c r="K9" s="1">
        <v>10</v>
      </c>
      <c r="L9" s="1">
        <v>10</v>
      </c>
      <c r="M9" s="1">
        <v>10</v>
      </c>
      <c r="N9" s="1">
        <v>10</v>
      </c>
      <c r="O9" s="1">
        <v>10</v>
      </c>
      <c r="P9" s="1">
        <v>10</v>
      </c>
      <c r="Q9" s="1">
        <v>10</v>
      </c>
      <c r="R9" s="1">
        <v>10</v>
      </c>
      <c r="S9" s="1">
        <v>10</v>
      </c>
      <c r="T9" s="1">
        <v>10</v>
      </c>
      <c r="U9" s="1">
        <v>10</v>
      </c>
      <c r="V9" s="1">
        <v>10</v>
      </c>
      <c r="W9" s="1">
        <v>10</v>
      </c>
      <c r="X9" s="1">
        <v>10</v>
      </c>
      <c r="Y9" s="1">
        <v>10</v>
      </c>
      <c r="Z9" s="1">
        <v>10</v>
      </c>
      <c r="AA9" s="1">
        <v>10</v>
      </c>
      <c r="AB9" s="1">
        <v>10</v>
      </c>
      <c r="AC9" s="1">
        <v>10</v>
      </c>
      <c r="AD9" s="1">
        <v>10</v>
      </c>
      <c r="AE9" s="1">
        <v>10</v>
      </c>
      <c r="AF9" s="1">
        <v>10</v>
      </c>
      <c r="AG9" s="1">
        <v>10</v>
      </c>
      <c r="AH9" s="1">
        <v>10</v>
      </c>
      <c r="AI9" s="1">
        <v>10</v>
      </c>
      <c r="AJ9" s="1">
        <v>10</v>
      </c>
      <c r="AK9" s="1">
        <v>10</v>
      </c>
      <c r="AL9" s="1">
        <v>10</v>
      </c>
      <c r="AM9" s="1">
        <v>10</v>
      </c>
      <c r="AN9" s="1">
        <v>10</v>
      </c>
      <c r="AO9" s="1">
        <v>10</v>
      </c>
      <c r="AP9" s="1">
        <v>10</v>
      </c>
      <c r="AQ9" s="1">
        <v>10</v>
      </c>
      <c r="AR9" s="1">
        <v>10</v>
      </c>
      <c r="AS9" s="1">
        <v>10</v>
      </c>
      <c r="AT9" s="1">
        <v>10</v>
      </c>
      <c r="AU9" s="1">
        <v>10</v>
      </c>
      <c r="AV9" s="1">
        <v>10</v>
      </c>
      <c r="AW9" s="1">
        <v>10</v>
      </c>
      <c r="AX9" s="1">
        <v>10</v>
      </c>
      <c r="AY9" s="1">
        <v>10</v>
      </c>
      <c r="AZ9" s="1">
        <v>10</v>
      </c>
      <c r="BA9" s="1">
        <v>10</v>
      </c>
      <c r="BB9" s="1">
        <v>10</v>
      </c>
      <c r="BC9" s="1">
        <v>10</v>
      </c>
      <c r="BD9" s="1">
        <v>10</v>
      </c>
      <c r="BE9" s="1">
        <v>10</v>
      </c>
      <c r="BF9" s="1">
        <v>10</v>
      </c>
      <c r="BG9" s="1">
        <v>10</v>
      </c>
      <c r="BH9" s="1">
        <v>10</v>
      </c>
      <c r="BI9" s="1">
        <v>10</v>
      </c>
      <c r="BJ9" s="1">
        <v>10</v>
      </c>
      <c r="BK9" s="1">
        <v>10</v>
      </c>
      <c r="BL9" s="1">
        <v>10</v>
      </c>
      <c r="BM9" s="1">
        <v>10</v>
      </c>
      <c r="BN9" s="1">
        <v>10</v>
      </c>
      <c r="BO9" s="1">
        <v>10</v>
      </c>
      <c r="BP9" s="1">
        <v>10</v>
      </c>
      <c r="BQ9" s="1">
        <v>10</v>
      </c>
      <c r="BR9" s="1">
        <v>10</v>
      </c>
      <c r="BS9" s="1">
        <v>10</v>
      </c>
      <c r="BT9" s="1">
        <v>10</v>
      </c>
      <c r="BU9" s="1">
        <v>10</v>
      </c>
      <c r="BV9" s="1">
        <v>10</v>
      </c>
      <c r="BW9" s="1">
        <v>10</v>
      </c>
      <c r="BX9" s="1">
        <v>10</v>
      </c>
      <c r="BY9" s="1">
        <v>10</v>
      </c>
      <c r="BZ9" s="1">
        <v>10</v>
      </c>
      <c r="CA9" s="1">
        <v>10</v>
      </c>
      <c r="CB9" s="1">
        <v>10</v>
      </c>
      <c r="CC9" s="1">
        <v>10</v>
      </c>
      <c r="CD9" s="1">
        <v>10</v>
      </c>
      <c r="CE9" s="1">
        <v>10</v>
      </c>
      <c r="CF9" s="1">
        <v>10</v>
      </c>
      <c r="CG9" s="1">
        <v>10</v>
      </c>
      <c r="CH9" s="1">
        <v>10</v>
      </c>
      <c r="CI9" s="1">
        <v>10</v>
      </c>
      <c r="CJ9" s="1">
        <v>10</v>
      </c>
      <c r="CK9" s="1">
        <v>10</v>
      </c>
      <c r="CL9" s="1">
        <v>10</v>
      </c>
      <c r="CM9" s="1">
        <v>10</v>
      </c>
      <c r="CN9" s="1">
        <v>10</v>
      </c>
      <c r="CO9" s="1">
        <v>10</v>
      </c>
      <c r="CP9" s="1">
        <v>10</v>
      </c>
      <c r="CQ9" s="1">
        <v>10</v>
      </c>
      <c r="CR9" s="1">
        <v>10</v>
      </c>
      <c r="CS9" s="1">
        <v>10</v>
      </c>
      <c r="CT9" s="1">
        <v>10</v>
      </c>
      <c r="CU9" s="1">
        <v>10</v>
      </c>
      <c r="CV9" s="1">
        <v>10</v>
      </c>
      <c r="CW9" s="1">
        <v>10</v>
      </c>
      <c r="CX9" s="1">
        <v>10</v>
      </c>
      <c r="CY9" s="1">
        <v>10</v>
      </c>
      <c r="CZ9" s="1">
        <v>10</v>
      </c>
      <c r="DA9" s="1">
        <v>10</v>
      </c>
      <c r="DB9" s="1">
        <v>10</v>
      </c>
      <c r="DC9" s="1">
        <v>10</v>
      </c>
      <c r="DD9" s="1">
        <v>10</v>
      </c>
      <c r="DE9" s="1">
        <v>10</v>
      </c>
      <c r="DF9" s="1">
        <v>10</v>
      </c>
      <c r="DG9" s="1">
        <v>10</v>
      </c>
      <c r="DH9" s="1">
        <v>10</v>
      </c>
      <c r="DI9" s="1">
        <v>10</v>
      </c>
      <c r="DJ9" s="1">
        <v>10</v>
      </c>
      <c r="DK9" s="1">
        <v>10</v>
      </c>
      <c r="DL9" s="1">
        <v>10</v>
      </c>
      <c r="DM9" s="1">
        <v>10</v>
      </c>
      <c r="DN9" s="1">
        <v>10</v>
      </c>
      <c r="DO9" s="1">
        <v>10</v>
      </c>
      <c r="DP9" s="1">
        <v>10</v>
      </c>
      <c r="DQ9" s="1">
        <v>10</v>
      </c>
      <c r="DR9" s="1">
        <v>10</v>
      </c>
      <c r="DS9" s="1">
        <v>10</v>
      </c>
      <c r="DT9" s="1">
        <v>10</v>
      </c>
      <c r="DU9" s="1">
        <v>10</v>
      </c>
      <c r="DV9" s="1">
        <v>10</v>
      </c>
      <c r="DW9" s="1">
        <v>10</v>
      </c>
      <c r="DX9" s="1">
        <v>10</v>
      </c>
      <c r="DY9" s="1">
        <v>10</v>
      </c>
      <c r="DZ9" s="1">
        <v>10</v>
      </c>
      <c r="EA9" s="1">
        <v>10</v>
      </c>
      <c r="EB9" s="1">
        <v>10</v>
      </c>
      <c r="EC9" s="1">
        <v>10</v>
      </c>
      <c r="ED9" s="1">
        <v>10</v>
      </c>
      <c r="EE9" s="1">
        <v>10</v>
      </c>
      <c r="EF9" s="1">
        <v>10</v>
      </c>
      <c r="EG9" s="1">
        <v>10</v>
      </c>
      <c r="EH9" s="1">
        <v>10</v>
      </c>
      <c r="EI9" s="1">
        <v>10</v>
      </c>
      <c r="EJ9" s="1">
        <v>10</v>
      </c>
      <c r="EK9" s="1">
        <v>10</v>
      </c>
      <c r="EL9" s="1">
        <v>10</v>
      </c>
      <c r="EM9" s="1">
        <v>10</v>
      </c>
      <c r="EN9" s="1">
        <v>10</v>
      </c>
      <c r="EO9" s="1">
        <v>10</v>
      </c>
      <c r="EP9" s="1">
        <v>10</v>
      </c>
      <c r="EQ9" s="1">
        <v>10</v>
      </c>
      <c r="ER9" s="1">
        <v>10</v>
      </c>
      <c r="ES9" s="1">
        <v>10</v>
      </c>
      <c r="ET9" s="1">
        <v>10</v>
      </c>
      <c r="EU9" s="1">
        <v>10</v>
      </c>
      <c r="EV9" s="1">
        <v>10</v>
      </c>
      <c r="EW9" s="1">
        <v>10</v>
      </c>
      <c r="EX9" s="1">
        <v>10</v>
      </c>
      <c r="EY9" s="1">
        <v>10</v>
      </c>
      <c r="EZ9" s="1">
        <v>10</v>
      </c>
      <c r="FA9" s="1">
        <v>10</v>
      </c>
      <c r="FB9" s="1">
        <v>10</v>
      </c>
      <c r="FC9" s="1">
        <v>10</v>
      </c>
      <c r="FD9" s="1">
        <v>10</v>
      </c>
      <c r="FE9" s="1">
        <v>10</v>
      </c>
      <c r="FF9" s="1">
        <v>10</v>
      </c>
      <c r="FG9" s="1">
        <v>10</v>
      </c>
      <c r="FH9" s="1">
        <v>10</v>
      </c>
      <c r="FI9" s="1">
        <v>10</v>
      </c>
      <c r="FJ9" s="1">
        <v>10</v>
      </c>
      <c r="FK9" s="1">
        <v>10</v>
      </c>
      <c r="FL9" s="1">
        <v>10</v>
      </c>
      <c r="FM9" s="1">
        <v>10</v>
      </c>
      <c r="FN9" s="1">
        <v>10</v>
      </c>
      <c r="FO9" s="1">
        <v>10</v>
      </c>
      <c r="FP9" s="1">
        <v>10</v>
      </c>
      <c r="FQ9" s="1">
        <v>10</v>
      </c>
      <c r="FR9" s="1">
        <v>10</v>
      </c>
      <c r="FS9" s="1">
        <v>10</v>
      </c>
      <c r="FT9" s="1">
        <v>10</v>
      </c>
      <c r="FU9" s="1">
        <v>10</v>
      </c>
      <c r="FV9" s="1">
        <v>10</v>
      </c>
      <c r="FW9" s="1">
        <v>10</v>
      </c>
      <c r="FX9" s="1">
        <v>10</v>
      </c>
      <c r="FY9" s="1">
        <v>10</v>
      </c>
      <c r="FZ9" s="1">
        <v>10</v>
      </c>
      <c r="GA9" s="1">
        <v>10</v>
      </c>
      <c r="GB9" s="1">
        <v>10</v>
      </c>
      <c r="GC9" s="1">
        <v>10</v>
      </c>
      <c r="GD9" s="1">
        <v>10</v>
      </c>
      <c r="GE9" s="1">
        <v>10</v>
      </c>
      <c r="GF9" s="1">
        <v>10</v>
      </c>
      <c r="GG9" s="1">
        <v>10</v>
      </c>
      <c r="GH9" s="1">
        <v>10</v>
      </c>
      <c r="GI9" s="1">
        <v>10</v>
      </c>
      <c r="GJ9" s="1">
        <v>10</v>
      </c>
      <c r="GK9" s="1">
        <v>10</v>
      </c>
      <c r="GL9" s="1">
        <v>10</v>
      </c>
      <c r="GM9" s="1">
        <v>10</v>
      </c>
      <c r="GN9" s="1">
        <v>10</v>
      </c>
      <c r="GO9" s="1">
        <v>10</v>
      </c>
      <c r="GP9" s="1">
        <v>10</v>
      </c>
      <c r="GQ9" s="1">
        <v>10</v>
      </c>
      <c r="GR9" s="1">
        <v>10</v>
      </c>
      <c r="GS9" s="1">
        <v>10</v>
      </c>
      <c r="GT9" s="1">
        <v>10</v>
      </c>
      <c r="GU9" s="1">
        <v>10</v>
      </c>
      <c r="GV9" s="1">
        <v>10</v>
      </c>
      <c r="GW9" s="1">
        <v>10</v>
      </c>
      <c r="GX9" s="1">
        <v>10</v>
      </c>
      <c r="GY9" s="1">
        <v>10</v>
      </c>
      <c r="GZ9" s="1">
        <v>10</v>
      </c>
      <c r="HA9" s="1">
        <v>10</v>
      </c>
      <c r="HB9" s="1">
        <v>10</v>
      </c>
      <c r="HC9" s="1">
        <v>10</v>
      </c>
      <c r="HD9" s="1">
        <v>10</v>
      </c>
      <c r="HE9" s="1">
        <v>10</v>
      </c>
      <c r="HF9" s="1">
        <v>10</v>
      </c>
      <c r="HG9" s="1">
        <v>10</v>
      </c>
      <c r="HH9" s="1">
        <v>10</v>
      </c>
      <c r="HI9" s="1">
        <v>10</v>
      </c>
      <c r="HJ9" s="1">
        <v>10</v>
      </c>
      <c r="HK9" s="1">
        <v>10</v>
      </c>
      <c r="HL9" s="1">
        <v>10</v>
      </c>
      <c r="HM9" s="1">
        <v>10</v>
      </c>
      <c r="HN9" s="1">
        <v>10</v>
      </c>
      <c r="HO9" s="1">
        <v>10</v>
      </c>
      <c r="HP9" s="1">
        <v>10</v>
      </c>
      <c r="HQ9" s="1">
        <v>10</v>
      </c>
      <c r="HR9" s="1">
        <v>10</v>
      </c>
      <c r="HS9" s="1">
        <v>10</v>
      </c>
      <c r="HT9" s="1">
        <v>10</v>
      </c>
      <c r="HU9" s="1">
        <v>10</v>
      </c>
      <c r="HV9" s="1">
        <v>10</v>
      </c>
      <c r="HW9" s="1">
        <v>10</v>
      </c>
      <c r="HX9" s="1">
        <v>10</v>
      </c>
      <c r="HY9" s="1">
        <v>10</v>
      </c>
      <c r="HZ9" s="1">
        <v>10</v>
      </c>
      <c r="IA9" s="1">
        <v>10</v>
      </c>
      <c r="IB9" s="1">
        <v>10</v>
      </c>
      <c r="IC9" s="1">
        <v>10</v>
      </c>
      <c r="ID9" s="1">
        <v>10</v>
      </c>
      <c r="IE9" s="1">
        <v>10</v>
      </c>
      <c r="IF9" s="1">
        <v>10</v>
      </c>
      <c r="IG9" s="1">
        <v>10</v>
      </c>
      <c r="IH9" s="1">
        <v>10</v>
      </c>
      <c r="II9" s="1">
        <v>10</v>
      </c>
      <c r="IJ9" s="1">
        <v>10</v>
      </c>
      <c r="IK9" s="1">
        <v>10</v>
      </c>
      <c r="IL9" s="1">
        <v>10</v>
      </c>
      <c r="IM9" s="1">
        <v>10</v>
      </c>
      <c r="IN9" s="1">
        <v>10</v>
      </c>
      <c r="IO9" s="1">
        <v>10</v>
      </c>
      <c r="IP9" s="1">
        <v>10</v>
      </c>
      <c r="IQ9" s="1">
        <v>10</v>
      </c>
    </row>
    <row r="10" spans="1:251">
      <c r="A10" s="4" t="s">
        <v>237</v>
      </c>
      <c r="B10" s="8" t="s">
        <v>699</v>
      </c>
      <c r="C10" s="8" t="s">
        <v>700</v>
      </c>
      <c r="D10" s="8" t="s">
        <v>701</v>
      </c>
      <c r="E10" s="8" t="s">
        <v>702</v>
      </c>
      <c r="F10" s="8" t="s">
        <v>703</v>
      </c>
      <c r="G10" s="8" t="s">
        <v>704</v>
      </c>
      <c r="H10" s="8" t="s">
        <v>705</v>
      </c>
      <c r="I10" s="8" t="s">
        <v>706</v>
      </c>
      <c r="J10" s="8" t="s">
        <v>707</v>
      </c>
      <c r="K10" s="8" t="s">
        <v>708</v>
      </c>
      <c r="L10" s="8" t="s">
        <v>709</v>
      </c>
      <c r="M10" s="8" t="s">
        <v>710</v>
      </c>
      <c r="N10" s="8" t="s">
        <v>711</v>
      </c>
      <c r="O10" s="8" t="s">
        <v>712</v>
      </c>
      <c r="P10" s="8" t="s">
        <v>713</v>
      </c>
      <c r="Q10" s="8" t="s">
        <v>714</v>
      </c>
      <c r="R10" s="8" t="s">
        <v>715</v>
      </c>
      <c r="S10" s="8" t="s">
        <v>716</v>
      </c>
      <c r="T10" s="8" t="s">
        <v>717</v>
      </c>
      <c r="U10" s="8" t="s">
        <v>718</v>
      </c>
      <c r="V10" s="8" t="s">
        <v>719</v>
      </c>
      <c r="W10" s="8" t="s">
        <v>720</v>
      </c>
      <c r="X10" s="8" t="s">
        <v>721</v>
      </c>
      <c r="Y10" s="8" t="s">
        <v>722</v>
      </c>
      <c r="Z10" s="8" t="s">
        <v>723</v>
      </c>
      <c r="AA10" s="8" t="s">
        <v>724</v>
      </c>
      <c r="AB10" s="8" t="s">
        <v>725</v>
      </c>
      <c r="AC10" s="8" t="s">
        <v>726</v>
      </c>
      <c r="AD10" s="8" t="s">
        <v>727</v>
      </c>
      <c r="AE10" s="8" t="s">
        <v>728</v>
      </c>
      <c r="AF10" s="8" t="s">
        <v>729</v>
      </c>
      <c r="AG10" s="8" t="s">
        <v>730</v>
      </c>
      <c r="AH10" s="8" t="s">
        <v>731</v>
      </c>
      <c r="AI10" s="8" t="s">
        <v>732</v>
      </c>
      <c r="AJ10" s="8" t="s">
        <v>733</v>
      </c>
      <c r="AK10" s="8" t="s">
        <v>734</v>
      </c>
      <c r="AL10" s="8" t="s">
        <v>735</v>
      </c>
      <c r="AM10" s="8" t="s">
        <v>736</v>
      </c>
      <c r="AN10" s="8" t="s">
        <v>737</v>
      </c>
      <c r="AO10" s="8" t="s">
        <v>738</v>
      </c>
      <c r="AP10" s="8" t="s">
        <v>739</v>
      </c>
      <c r="AQ10" s="8" t="s">
        <v>740</v>
      </c>
      <c r="AR10" s="8" t="s">
        <v>741</v>
      </c>
      <c r="AS10" s="8" t="s">
        <v>742</v>
      </c>
      <c r="AT10" s="8" t="s">
        <v>743</v>
      </c>
      <c r="AU10" s="8" t="s">
        <v>744</v>
      </c>
      <c r="AV10" s="8" t="s">
        <v>745</v>
      </c>
      <c r="AW10" s="8" t="s">
        <v>746</v>
      </c>
      <c r="AX10" s="8" t="s">
        <v>747</v>
      </c>
      <c r="AY10" s="8" t="s">
        <v>748</v>
      </c>
      <c r="AZ10" s="8" t="s">
        <v>749</v>
      </c>
      <c r="BA10" s="8" t="s">
        <v>750</v>
      </c>
      <c r="BB10" s="8" t="s">
        <v>751</v>
      </c>
      <c r="BC10" s="8" t="s">
        <v>752</v>
      </c>
      <c r="BD10" s="8" t="s">
        <v>753</v>
      </c>
      <c r="BE10" s="8" t="s">
        <v>754</v>
      </c>
      <c r="BF10" s="8" t="s">
        <v>755</v>
      </c>
      <c r="BG10" s="8" t="s">
        <v>756</v>
      </c>
      <c r="BH10" s="8" t="s">
        <v>757</v>
      </c>
      <c r="BI10" s="8" t="s">
        <v>758</v>
      </c>
      <c r="BJ10" s="8" t="s">
        <v>759</v>
      </c>
      <c r="BK10" s="8" t="s">
        <v>760</v>
      </c>
      <c r="BL10" s="8" t="s">
        <v>761</v>
      </c>
      <c r="BM10" s="8" t="s">
        <v>762</v>
      </c>
      <c r="BN10" s="8" t="s">
        <v>763</v>
      </c>
      <c r="BO10" s="8" t="s">
        <v>764</v>
      </c>
      <c r="BP10" s="8" t="s">
        <v>765</v>
      </c>
      <c r="BQ10" s="8" t="s">
        <v>766</v>
      </c>
      <c r="BR10" s="8" t="s">
        <v>767</v>
      </c>
      <c r="BS10" s="8" t="s">
        <v>768</v>
      </c>
      <c r="BT10" s="8" t="s">
        <v>769</v>
      </c>
      <c r="BU10" s="8" t="s">
        <v>770</v>
      </c>
      <c r="BV10" s="8" t="s">
        <v>771</v>
      </c>
      <c r="BW10" s="8" t="s">
        <v>772</v>
      </c>
      <c r="BX10" s="8" t="s">
        <v>773</v>
      </c>
      <c r="BY10" s="8" t="s">
        <v>774</v>
      </c>
      <c r="BZ10" s="8" t="s">
        <v>775</v>
      </c>
      <c r="CA10" s="8" t="s">
        <v>776</v>
      </c>
      <c r="CB10" s="8" t="s">
        <v>777</v>
      </c>
      <c r="CC10" s="8" t="s">
        <v>778</v>
      </c>
      <c r="CD10" s="8" t="s">
        <v>779</v>
      </c>
      <c r="CE10" s="8" t="s">
        <v>780</v>
      </c>
      <c r="CF10" s="8" t="s">
        <v>781</v>
      </c>
      <c r="CG10" s="8" t="s">
        <v>782</v>
      </c>
      <c r="CH10" s="8" t="s">
        <v>783</v>
      </c>
      <c r="CI10" s="8" t="s">
        <v>784</v>
      </c>
      <c r="CJ10" s="8" t="s">
        <v>785</v>
      </c>
      <c r="CK10" s="8" t="s">
        <v>786</v>
      </c>
      <c r="CL10" s="8" t="s">
        <v>787</v>
      </c>
      <c r="CM10" s="8" t="s">
        <v>788</v>
      </c>
      <c r="CN10" s="8" t="s">
        <v>789</v>
      </c>
      <c r="CO10" s="8" t="s">
        <v>790</v>
      </c>
      <c r="CP10" s="8" t="s">
        <v>791</v>
      </c>
      <c r="CQ10" s="8" t="s">
        <v>792</v>
      </c>
      <c r="CR10" s="8" t="s">
        <v>793</v>
      </c>
      <c r="CS10" s="8" t="s">
        <v>794</v>
      </c>
      <c r="CT10" s="8" t="s">
        <v>795</v>
      </c>
      <c r="CU10" s="8" t="s">
        <v>796</v>
      </c>
      <c r="CV10" s="8" t="s">
        <v>797</v>
      </c>
      <c r="CW10" s="8" t="s">
        <v>798</v>
      </c>
      <c r="CX10" s="8" t="s">
        <v>799</v>
      </c>
      <c r="CY10" s="8" t="s">
        <v>800</v>
      </c>
      <c r="CZ10" s="8" t="s">
        <v>801</v>
      </c>
      <c r="DA10" s="8" t="s">
        <v>802</v>
      </c>
      <c r="DB10" s="8" t="s">
        <v>803</v>
      </c>
      <c r="DC10" s="8" t="s">
        <v>804</v>
      </c>
      <c r="DD10" s="8" t="s">
        <v>805</v>
      </c>
      <c r="DE10" s="8" t="s">
        <v>806</v>
      </c>
      <c r="DF10" s="8" t="s">
        <v>807</v>
      </c>
      <c r="DG10" s="8" t="s">
        <v>808</v>
      </c>
      <c r="DH10" s="8" t="s">
        <v>809</v>
      </c>
      <c r="DI10" s="8" t="s">
        <v>810</v>
      </c>
      <c r="DJ10" s="8" t="s">
        <v>811</v>
      </c>
      <c r="DK10" s="8" t="s">
        <v>812</v>
      </c>
      <c r="DL10" s="8" t="s">
        <v>813</v>
      </c>
      <c r="DM10" s="8" t="s">
        <v>814</v>
      </c>
      <c r="DN10" s="8" t="s">
        <v>815</v>
      </c>
      <c r="DO10" s="8" t="s">
        <v>816</v>
      </c>
      <c r="DP10" s="8" t="s">
        <v>817</v>
      </c>
      <c r="DQ10" s="8" t="s">
        <v>818</v>
      </c>
      <c r="DR10" s="8" t="s">
        <v>819</v>
      </c>
      <c r="DS10" s="8" t="s">
        <v>820</v>
      </c>
      <c r="DT10" s="8" t="s">
        <v>821</v>
      </c>
      <c r="DU10" s="8" t="s">
        <v>822</v>
      </c>
      <c r="DV10" s="8" t="s">
        <v>823</v>
      </c>
      <c r="DW10" s="8" t="s">
        <v>824</v>
      </c>
      <c r="DX10" s="8" t="s">
        <v>825</v>
      </c>
      <c r="DY10" s="8" t="s">
        <v>826</v>
      </c>
      <c r="DZ10" s="8" t="s">
        <v>827</v>
      </c>
      <c r="EA10" s="8" t="s">
        <v>828</v>
      </c>
      <c r="EB10" s="8" t="s">
        <v>829</v>
      </c>
      <c r="EC10" s="8" t="s">
        <v>830</v>
      </c>
      <c r="ED10" s="8" t="s">
        <v>831</v>
      </c>
      <c r="EE10" s="8" t="s">
        <v>832</v>
      </c>
      <c r="EF10" s="8" t="s">
        <v>833</v>
      </c>
      <c r="EG10" s="8" t="s">
        <v>834</v>
      </c>
      <c r="EH10" s="8" t="s">
        <v>835</v>
      </c>
      <c r="EI10" s="8" t="s">
        <v>836</v>
      </c>
      <c r="EJ10" s="8" t="s">
        <v>837</v>
      </c>
      <c r="EK10" s="8" t="s">
        <v>838</v>
      </c>
      <c r="EL10" s="8" t="s">
        <v>839</v>
      </c>
      <c r="EM10" s="8" t="s">
        <v>840</v>
      </c>
      <c r="EN10" s="8" t="s">
        <v>841</v>
      </c>
      <c r="EO10" s="8" t="s">
        <v>842</v>
      </c>
      <c r="EP10" s="8" t="s">
        <v>843</v>
      </c>
      <c r="EQ10" s="8" t="s">
        <v>844</v>
      </c>
      <c r="ER10" s="8" t="s">
        <v>845</v>
      </c>
      <c r="ES10" s="8" t="s">
        <v>846</v>
      </c>
      <c r="ET10" s="8" t="s">
        <v>847</v>
      </c>
      <c r="EU10" s="8" t="s">
        <v>848</v>
      </c>
      <c r="EV10" s="8" t="s">
        <v>849</v>
      </c>
      <c r="EW10" s="8" t="s">
        <v>850</v>
      </c>
      <c r="EX10" s="8" t="s">
        <v>851</v>
      </c>
      <c r="EY10" s="8" t="s">
        <v>852</v>
      </c>
      <c r="EZ10" s="8" t="s">
        <v>853</v>
      </c>
      <c r="FA10" s="8" t="s">
        <v>854</v>
      </c>
      <c r="FB10" s="8" t="s">
        <v>855</v>
      </c>
      <c r="FC10" s="8" t="s">
        <v>856</v>
      </c>
      <c r="FD10" s="8" t="s">
        <v>857</v>
      </c>
      <c r="FE10" s="8" t="s">
        <v>858</v>
      </c>
      <c r="FF10" s="8" t="s">
        <v>859</v>
      </c>
      <c r="FG10" s="8" t="s">
        <v>860</v>
      </c>
      <c r="FH10" s="8" t="s">
        <v>861</v>
      </c>
      <c r="FI10" s="8" t="s">
        <v>862</v>
      </c>
      <c r="FJ10" s="8" t="s">
        <v>863</v>
      </c>
      <c r="FK10" s="8" t="s">
        <v>864</v>
      </c>
      <c r="FL10" s="8" t="s">
        <v>865</v>
      </c>
      <c r="FM10" s="8" t="s">
        <v>866</v>
      </c>
      <c r="FN10" s="8" t="s">
        <v>867</v>
      </c>
      <c r="FO10" s="8" t="s">
        <v>868</v>
      </c>
      <c r="FP10" s="8" t="s">
        <v>869</v>
      </c>
      <c r="FQ10" s="8" t="s">
        <v>870</v>
      </c>
      <c r="FR10" s="8" t="s">
        <v>871</v>
      </c>
      <c r="FS10" s="8" t="s">
        <v>872</v>
      </c>
      <c r="FT10" s="8" t="s">
        <v>873</v>
      </c>
      <c r="FU10" s="8" t="s">
        <v>874</v>
      </c>
      <c r="FV10" s="8" t="s">
        <v>875</v>
      </c>
      <c r="FW10" s="8" t="s">
        <v>876</v>
      </c>
      <c r="FX10" s="8" t="s">
        <v>877</v>
      </c>
      <c r="FY10" s="8" t="s">
        <v>878</v>
      </c>
      <c r="FZ10" s="8" t="s">
        <v>879</v>
      </c>
      <c r="GA10" s="8" t="s">
        <v>880</v>
      </c>
      <c r="GB10" s="8" t="s">
        <v>881</v>
      </c>
      <c r="GC10" s="8" t="s">
        <v>882</v>
      </c>
      <c r="GD10" s="8" t="s">
        <v>883</v>
      </c>
      <c r="GE10" s="8" t="s">
        <v>884</v>
      </c>
      <c r="GF10" s="8" t="s">
        <v>885</v>
      </c>
      <c r="GG10" s="8" t="s">
        <v>886</v>
      </c>
      <c r="GH10" s="8" t="s">
        <v>887</v>
      </c>
      <c r="GI10" s="8" t="s">
        <v>888</v>
      </c>
      <c r="GJ10" s="8" t="s">
        <v>889</v>
      </c>
      <c r="GK10" s="8" t="s">
        <v>890</v>
      </c>
      <c r="GL10" s="8" t="s">
        <v>891</v>
      </c>
      <c r="GM10" s="8" t="s">
        <v>892</v>
      </c>
      <c r="GN10" s="8" t="s">
        <v>893</v>
      </c>
      <c r="GO10" s="8" t="s">
        <v>894</v>
      </c>
      <c r="GP10" s="8" t="s">
        <v>895</v>
      </c>
      <c r="GQ10" s="8" t="s">
        <v>896</v>
      </c>
      <c r="GR10" s="8" t="s">
        <v>897</v>
      </c>
      <c r="GS10" s="8" t="s">
        <v>898</v>
      </c>
      <c r="GT10" s="8" t="s">
        <v>899</v>
      </c>
      <c r="GU10" s="8" t="s">
        <v>900</v>
      </c>
      <c r="GV10" s="8" t="s">
        <v>901</v>
      </c>
      <c r="GW10" s="8" t="s">
        <v>902</v>
      </c>
      <c r="GX10" s="8" t="s">
        <v>903</v>
      </c>
      <c r="GY10" s="8" t="s">
        <v>904</v>
      </c>
      <c r="GZ10" s="8" t="s">
        <v>905</v>
      </c>
      <c r="HA10" s="8" t="s">
        <v>906</v>
      </c>
      <c r="HB10" s="8" t="s">
        <v>907</v>
      </c>
      <c r="HC10" s="8" t="s">
        <v>908</v>
      </c>
      <c r="HD10" s="8" t="s">
        <v>909</v>
      </c>
      <c r="HE10" s="8" t="s">
        <v>910</v>
      </c>
      <c r="HF10" s="8" t="s">
        <v>911</v>
      </c>
      <c r="HG10" s="8" t="s">
        <v>912</v>
      </c>
      <c r="HH10" s="8" t="s">
        <v>913</v>
      </c>
      <c r="HI10" s="8" t="s">
        <v>914</v>
      </c>
      <c r="HJ10" s="8" t="s">
        <v>915</v>
      </c>
      <c r="HK10" s="8" t="s">
        <v>916</v>
      </c>
      <c r="HL10" s="8" t="s">
        <v>917</v>
      </c>
      <c r="HM10" s="8" t="s">
        <v>918</v>
      </c>
      <c r="HN10" s="8" t="s">
        <v>919</v>
      </c>
      <c r="HO10" s="8" t="s">
        <v>920</v>
      </c>
      <c r="HP10" s="8" t="s">
        <v>921</v>
      </c>
      <c r="HQ10" s="8" t="s">
        <v>922</v>
      </c>
      <c r="HR10" s="8" t="s">
        <v>923</v>
      </c>
      <c r="HS10" s="8" t="s">
        <v>924</v>
      </c>
      <c r="HT10" s="8" t="s">
        <v>925</v>
      </c>
      <c r="HU10" s="8" t="s">
        <v>926</v>
      </c>
      <c r="HV10" s="8" t="s">
        <v>927</v>
      </c>
      <c r="HW10" s="8" t="s">
        <v>928</v>
      </c>
      <c r="HX10" s="8" t="s">
        <v>929</v>
      </c>
      <c r="HY10" s="8" t="s">
        <v>930</v>
      </c>
      <c r="HZ10" s="8" t="s">
        <v>931</v>
      </c>
      <c r="IA10" s="8" t="s">
        <v>932</v>
      </c>
      <c r="IB10" s="8" t="s">
        <v>933</v>
      </c>
      <c r="IC10" s="8" t="s">
        <v>934</v>
      </c>
      <c r="ID10" s="8" t="s">
        <v>935</v>
      </c>
      <c r="IE10" s="8" t="s">
        <v>936</v>
      </c>
      <c r="IF10" s="8" t="s">
        <v>937</v>
      </c>
      <c r="IG10" s="8" t="s">
        <v>938</v>
      </c>
      <c r="IH10" s="8" t="s">
        <v>939</v>
      </c>
      <c r="II10" s="8" t="s">
        <v>940</v>
      </c>
      <c r="IJ10" s="8" t="s">
        <v>941</v>
      </c>
      <c r="IK10" s="8" t="s">
        <v>942</v>
      </c>
      <c r="IL10" s="8" t="s">
        <v>943</v>
      </c>
      <c r="IM10" s="8" t="s">
        <v>944</v>
      </c>
      <c r="IN10" s="8" t="s">
        <v>945</v>
      </c>
      <c r="IO10" s="8" t="s">
        <v>946</v>
      </c>
      <c r="IP10" s="8" t="s">
        <v>947</v>
      </c>
      <c r="IQ10" s="8" t="s">
        <v>948</v>
      </c>
    </row>
    <row r="11" spans="1:251">
      <c r="A11" s="10">
        <v>42036</v>
      </c>
      <c r="B11" s="9">
        <v>138.196</v>
      </c>
      <c r="C11" s="9">
        <v>241.39400000000001</v>
      </c>
      <c r="D11" s="9">
        <v>125.825</v>
      </c>
      <c r="E11" s="9">
        <v>82.83</v>
      </c>
      <c r="F11" s="9">
        <v>42.994999999999997</v>
      </c>
      <c r="G11" s="9">
        <v>117.605</v>
      </c>
      <c r="H11" s="9">
        <v>31.457999999999998</v>
      </c>
      <c r="I11" s="9">
        <v>86.147000000000006</v>
      </c>
      <c r="J11" s="9">
        <v>136.16</v>
      </c>
      <c r="K11" s="9">
        <v>23.907</v>
      </c>
      <c r="L11" s="9">
        <v>112.253</v>
      </c>
      <c r="M11" s="9">
        <v>899.04700000000003</v>
      </c>
      <c r="N11" s="9">
        <v>477.577</v>
      </c>
      <c r="O11" s="9">
        <v>421.47</v>
      </c>
      <c r="P11" s="9">
        <v>818.30100000000004</v>
      </c>
      <c r="Q11" s="9">
        <v>420.80399999999997</v>
      </c>
      <c r="R11" s="9">
        <v>397.49700000000001</v>
      </c>
      <c r="S11" s="9">
        <v>6663.732</v>
      </c>
      <c r="T11" s="9">
        <v>3428.4569999999999</v>
      </c>
      <c r="U11" s="9">
        <v>3235.2750000000001</v>
      </c>
      <c r="V11" s="9">
        <v>806.13300000000004</v>
      </c>
      <c r="W11" s="9">
        <v>377.14499999999998</v>
      </c>
      <c r="X11" s="9">
        <v>428.988</v>
      </c>
      <c r="Y11" s="9">
        <v>6675.9</v>
      </c>
      <c r="Z11" s="9">
        <v>3472.116</v>
      </c>
      <c r="AA11" s="9">
        <v>3203.7840000000001</v>
      </c>
      <c r="AB11" s="9">
        <v>1231.6020000000001</v>
      </c>
      <c r="AC11" s="9">
        <v>602.553</v>
      </c>
      <c r="AD11" s="9">
        <v>629.048</v>
      </c>
      <c r="AE11" s="9">
        <v>392.83199999999999</v>
      </c>
      <c r="AF11" s="9">
        <v>195.39500000000001</v>
      </c>
      <c r="AG11" s="9">
        <v>197.43700000000001</v>
      </c>
      <c r="AH11" s="9">
        <v>425.46899999999999</v>
      </c>
      <c r="AI11" s="9">
        <v>225.40799999999999</v>
      </c>
      <c r="AJ11" s="9">
        <v>200.06</v>
      </c>
      <c r="AK11" s="9">
        <v>413.30099999999999</v>
      </c>
      <c r="AL11" s="9">
        <v>181.749</v>
      </c>
      <c r="AM11" s="9">
        <v>231.55199999999999</v>
      </c>
      <c r="AN11" s="9">
        <v>6250.4309999999996</v>
      </c>
      <c r="AO11" s="9">
        <v>3246.7069999999999</v>
      </c>
      <c r="AP11" s="9">
        <v>3003.7240000000002</v>
      </c>
      <c r="AQ11" s="9">
        <v>1625.962</v>
      </c>
      <c r="AR11" s="9">
        <v>1047.6990000000001</v>
      </c>
      <c r="AS11" s="9">
        <v>578.26400000000001</v>
      </c>
      <c r="AT11" s="9">
        <v>1065.8430000000001</v>
      </c>
      <c r="AU11" s="9">
        <v>697.79100000000005</v>
      </c>
      <c r="AV11" s="9">
        <v>368.053</v>
      </c>
      <c r="AW11" s="9">
        <v>63.168999999999997</v>
      </c>
      <c r="AX11" s="9">
        <v>33.811</v>
      </c>
      <c r="AY11" s="9">
        <v>29.358000000000001</v>
      </c>
      <c r="AZ11" s="9">
        <v>25.344000000000001</v>
      </c>
      <c r="BA11" s="9">
        <v>20.285</v>
      </c>
      <c r="BB11" s="9">
        <v>5.0590000000000002</v>
      </c>
      <c r="BC11" s="9">
        <v>21.193000000000001</v>
      </c>
      <c r="BD11" s="9">
        <v>10.76</v>
      </c>
      <c r="BE11" s="9">
        <v>10.433</v>
      </c>
      <c r="BF11" s="9">
        <v>16.632000000000001</v>
      </c>
      <c r="BG11" s="9">
        <v>2.7650000000000001</v>
      </c>
      <c r="BH11" s="9">
        <v>13.867000000000001</v>
      </c>
      <c r="BI11" s="9">
        <v>70.87</v>
      </c>
      <c r="BJ11" s="9">
        <v>33.997</v>
      </c>
      <c r="BK11" s="9">
        <v>36.872999999999998</v>
      </c>
      <c r="BL11" s="9">
        <v>30.797999999999998</v>
      </c>
      <c r="BM11" s="9">
        <v>16.042000000000002</v>
      </c>
      <c r="BN11" s="9">
        <v>14.756</v>
      </c>
      <c r="BO11" s="9">
        <v>18.452000000000002</v>
      </c>
      <c r="BP11" s="9">
        <v>9.9480000000000004</v>
      </c>
      <c r="BQ11" s="9">
        <v>8.5039999999999996</v>
      </c>
      <c r="BR11" s="9">
        <v>21.619</v>
      </c>
      <c r="BS11" s="9">
        <v>8.0069999999999997</v>
      </c>
      <c r="BT11" s="9">
        <v>13.612</v>
      </c>
      <c r="BU11" s="9">
        <v>426.08</v>
      </c>
      <c r="BV11" s="9">
        <v>282.10000000000002</v>
      </c>
      <c r="BW11" s="9">
        <v>143.97999999999999</v>
      </c>
      <c r="BX11" s="9">
        <v>1829.82</v>
      </c>
      <c r="BY11" s="9">
        <v>935.13800000000003</v>
      </c>
      <c r="BZ11" s="9">
        <v>894.68200000000002</v>
      </c>
      <c r="CA11" s="9">
        <v>710.05799999999999</v>
      </c>
      <c r="CB11" s="9">
        <v>361.31</v>
      </c>
      <c r="CC11" s="9">
        <v>348.74799999999999</v>
      </c>
      <c r="CD11" s="9">
        <v>232.858</v>
      </c>
      <c r="CE11" s="9">
        <v>110.614</v>
      </c>
      <c r="CF11" s="9">
        <v>122.244</v>
      </c>
      <c r="CG11" s="9">
        <v>75.674999999999997</v>
      </c>
      <c r="CH11" s="9">
        <v>40.58</v>
      </c>
      <c r="CI11" s="9">
        <v>35.094000000000001</v>
      </c>
      <c r="CJ11" s="9">
        <v>157.18299999999999</v>
      </c>
      <c r="CK11" s="9">
        <v>70.034000000000006</v>
      </c>
      <c r="CL11" s="9">
        <v>87.149000000000001</v>
      </c>
      <c r="CM11" s="9">
        <v>91.644999999999996</v>
      </c>
      <c r="CN11" s="9">
        <v>46.326999999999998</v>
      </c>
      <c r="CO11" s="9">
        <v>45.317999999999998</v>
      </c>
      <c r="CP11" s="9">
        <v>141.21199999999999</v>
      </c>
      <c r="CQ11" s="9">
        <v>64.287000000000006</v>
      </c>
      <c r="CR11" s="9">
        <v>76.924999999999997</v>
      </c>
      <c r="CS11" s="9">
        <v>35.392000000000003</v>
      </c>
      <c r="CT11" s="9">
        <v>21.219000000000001</v>
      </c>
      <c r="CU11" s="9">
        <v>14.173</v>
      </c>
      <c r="CV11" s="9">
        <v>128.005</v>
      </c>
      <c r="CW11" s="9">
        <v>56.439</v>
      </c>
      <c r="CX11" s="9">
        <v>71.566000000000003</v>
      </c>
      <c r="CY11" s="9">
        <v>19.343</v>
      </c>
      <c r="CZ11" s="9">
        <v>13.218</v>
      </c>
      <c r="DA11" s="9">
        <v>6.125</v>
      </c>
      <c r="DB11" s="9">
        <v>68.340999999999994</v>
      </c>
      <c r="DC11" s="9">
        <v>29.62</v>
      </c>
      <c r="DD11" s="9">
        <v>38.720999999999997</v>
      </c>
      <c r="DE11" s="9">
        <v>40.320999999999998</v>
      </c>
      <c r="DF11" s="9">
        <v>13.601000000000001</v>
      </c>
      <c r="DG11" s="9">
        <v>26.72</v>
      </c>
      <c r="DH11" s="9">
        <v>69.459999999999994</v>
      </c>
      <c r="DI11" s="9">
        <v>32.954999999999998</v>
      </c>
      <c r="DJ11" s="9">
        <v>36.505000000000003</v>
      </c>
      <c r="DK11" s="9">
        <v>21.600999999999999</v>
      </c>
      <c r="DL11" s="9">
        <v>13.861000000000001</v>
      </c>
      <c r="DM11" s="9">
        <v>7.74</v>
      </c>
      <c r="DN11" s="9">
        <v>21.812999999999999</v>
      </c>
      <c r="DO11" s="9">
        <v>11.624000000000001</v>
      </c>
      <c r="DP11" s="9">
        <v>10.189</v>
      </c>
      <c r="DQ11" s="9">
        <v>26.045999999999999</v>
      </c>
      <c r="DR11" s="9">
        <v>7.47</v>
      </c>
      <c r="DS11" s="9">
        <v>18.576000000000001</v>
      </c>
      <c r="DT11" s="9">
        <v>137.69200000000001</v>
      </c>
      <c r="DU11" s="9">
        <v>71.230999999999995</v>
      </c>
      <c r="DV11" s="9">
        <v>66.460999999999999</v>
      </c>
      <c r="DW11" s="9">
        <v>95.165999999999997</v>
      </c>
      <c r="DX11" s="9">
        <v>39.383000000000003</v>
      </c>
      <c r="DY11" s="9">
        <v>55.783000000000001</v>
      </c>
      <c r="DZ11" s="9">
        <v>477.2</v>
      </c>
      <c r="EA11" s="9">
        <v>250.696</v>
      </c>
      <c r="EB11" s="9">
        <v>226.505</v>
      </c>
      <c r="EC11" s="9">
        <v>1119.7619999999999</v>
      </c>
      <c r="ED11" s="9">
        <v>573.82799999999997</v>
      </c>
      <c r="EE11" s="9">
        <v>545.93299999999999</v>
      </c>
      <c r="EF11" s="9">
        <v>1071.569</v>
      </c>
      <c r="EG11" s="9">
        <v>541.58299999999997</v>
      </c>
      <c r="EH11" s="9">
        <v>529.98599999999999</v>
      </c>
      <c r="EI11" s="9">
        <v>1017.918</v>
      </c>
      <c r="EJ11" s="9">
        <v>518.625</v>
      </c>
      <c r="EK11" s="9">
        <v>499.29300000000001</v>
      </c>
      <c r="EL11" s="9">
        <v>27.231999999999999</v>
      </c>
      <c r="EM11" s="9">
        <v>10.281000000000001</v>
      </c>
      <c r="EN11" s="9">
        <v>16.951000000000001</v>
      </c>
      <c r="EO11" s="9">
        <v>26.419</v>
      </c>
      <c r="EP11" s="9">
        <v>12.677</v>
      </c>
      <c r="EQ11" s="9">
        <v>13.742000000000001</v>
      </c>
      <c r="ER11" s="9">
        <v>700.39099999999996</v>
      </c>
      <c r="ES11" s="9">
        <v>370.72500000000002</v>
      </c>
      <c r="ET11" s="9">
        <v>329.666</v>
      </c>
      <c r="EU11" s="9">
        <v>72.665000000000006</v>
      </c>
      <c r="EV11" s="9">
        <v>32.588999999999999</v>
      </c>
      <c r="EW11" s="9">
        <v>40.075000000000003</v>
      </c>
      <c r="EX11" s="9">
        <v>8.5779999999999994</v>
      </c>
      <c r="EY11" s="9">
        <v>3.7130000000000001</v>
      </c>
      <c r="EZ11" s="9">
        <v>4.8659999999999997</v>
      </c>
      <c r="FA11" s="9">
        <v>27.521999999999998</v>
      </c>
      <c r="FB11" s="9">
        <v>14.657</v>
      </c>
      <c r="FC11" s="9">
        <v>12.865</v>
      </c>
      <c r="FD11" s="9">
        <v>36.564</v>
      </c>
      <c r="FE11" s="9">
        <v>14.218999999999999</v>
      </c>
      <c r="FF11" s="9">
        <v>22.344999999999999</v>
      </c>
      <c r="FG11" s="9">
        <v>49.143999999999998</v>
      </c>
      <c r="FH11" s="9">
        <v>17.855</v>
      </c>
      <c r="FI11" s="9">
        <v>31.289000000000001</v>
      </c>
      <c r="FJ11" s="9">
        <v>7.8570000000000002</v>
      </c>
      <c r="FK11" s="9">
        <v>5.133</v>
      </c>
      <c r="FL11" s="9">
        <v>2.7240000000000002</v>
      </c>
      <c r="FM11" s="9">
        <v>11.052</v>
      </c>
      <c r="FN11" s="9">
        <v>3.67</v>
      </c>
      <c r="FO11" s="9">
        <v>7.3819999999999997</v>
      </c>
      <c r="FP11" s="9">
        <v>30.234999999999999</v>
      </c>
      <c r="FQ11" s="9">
        <v>9.0519999999999996</v>
      </c>
      <c r="FR11" s="9">
        <v>21.183</v>
      </c>
      <c r="FS11" s="9">
        <v>249.37</v>
      </c>
      <c r="FT11" s="9">
        <v>120.41500000000001</v>
      </c>
      <c r="FU11" s="9">
        <v>128.95500000000001</v>
      </c>
      <c r="FV11" s="9">
        <v>149.57599999999999</v>
      </c>
      <c r="FW11" s="9">
        <v>65.387</v>
      </c>
      <c r="FX11" s="9">
        <v>84.188999999999993</v>
      </c>
      <c r="FY11" s="9">
        <v>921.99300000000005</v>
      </c>
      <c r="FZ11" s="9">
        <v>476.19600000000003</v>
      </c>
      <c r="GA11" s="9">
        <v>445.79700000000003</v>
      </c>
      <c r="GB11" s="9">
        <v>115.785</v>
      </c>
      <c r="GC11" s="9">
        <v>41.19</v>
      </c>
      <c r="GD11" s="9">
        <v>74.594999999999999</v>
      </c>
      <c r="GE11" s="9">
        <v>955.78399999999999</v>
      </c>
      <c r="GF11" s="9">
        <v>500.39400000000001</v>
      </c>
      <c r="GG11" s="9">
        <v>455.39</v>
      </c>
      <c r="GH11" s="9">
        <v>194.98599999999999</v>
      </c>
      <c r="GI11" s="9">
        <v>80.573999999999998</v>
      </c>
      <c r="GJ11" s="9">
        <v>114.413</v>
      </c>
      <c r="GK11" s="9">
        <v>70.373999999999995</v>
      </c>
      <c r="GL11" s="9">
        <v>26.003</v>
      </c>
      <c r="GM11" s="9">
        <v>44.371000000000002</v>
      </c>
      <c r="GN11" s="9">
        <v>79.201999999999998</v>
      </c>
      <c r="GO11" s="9">
        <v>39.384</v>
      </c>
      <c r="GP11" s="9">
        <v>39.817999999999998</v>
      </c>
      <c r="GQ11" s="9">
        <v>45.41</v>
      </c>
      <c r="GR11" s="9">
        <v>15.186999999999999</v>
      </c>
      <c r="GS11" s="9">
        <v>30.224</v>
      </c>
      <c r="GT11" s="9">
        <v>876.58199999999999</v>
      </c>
      <c r="GU11" s="9">
        <v>461.01</v>
      </c>
      <c r="GV11" s="9">
        <v>415.57299999999998</v>
      </c>
      <c r="GW11" s="9">
        <v>48.192999999999998</v>
      </c>
      <c r="GX11" s="9">
        <v>32.244999999999997</v>
      </c>
      <c r="GY11" s="9">
        <v>15.948</v>
      </c>
      <c r="GZ11" s="9">
        <v>25.085000000000001</v>
      </c>
      <c r="HA11" s="9">
        <v>18.071000000000002</v>
      </c>
      <c r="HB11" s="9">
        <v>7.0140000000000002</v>
      </c>
      <c r="HC11" s="9">
        <v>3.468</v>
      </c>
      <c r="HD11" s="9">
        <v>0.56699999999999995</v>
      </c>
      <c r="HE11" s="9">
        <v>2.9</v>
      </c>
      <c r="HF11" s="9">
        <v>1.6519999999999999</v>
      </c>
      <c r="HG11" s="9">
        <v>0.56699999999999995</v>
      </c>
      <c r="HH11" s="9">
        <v>1.0840000000000001</v>
      </c>
      <c r="HI11" s="9">
        <v>1.0680000000000001</v>
      </c>
      <c r="HJ11" s="9">
        <v>0</v>
      </c>
      <c r="HK11" s="9">
        <v>1.0680000000000001</v>
      </c>
      <c r="HL11" s="9">
        <v>0.748</v>
      </c>
      <c r="HM11" s="9">
        <v>0</v>
      </c>
      <c r="HN11" s="9">
        <v>0.748</v>
      </c>
      <c r="HO11" s="9">
        <v>1.7949999999999999</v>
      </c>
      <c r="HP11" s="9">
        <v>0.85199999999999998</v>
      </c>
      <c r="HQ11" s="9">
        <v>0.94199999999999995</v>
      </c>
      <c r="HR11" s="9">
        <v>0</v>
      </c>
      <c r="HS11" s="9">
        <v>0</v>
      </c>
      <c r="HT11" s="9">
        <v>0</v>
      </c>
      <c r="HU11" s="9">
        <v>0.94199999999999995</v>
      </c>
      <c r="HV11" s="9">
        <v>0</v>
      </c>
      <c r="HW11" s="9">
        <v>0.94199999999999995</v>
      </c>
      <c r="HX11" s="9">
        <v>0.85199999999999998</v>
      </c>
      <c r="HY11" s="9">
        <v>0.85199999999999998</v>
      </c>
      <c r="HZ11" s="9">
        <v>0</v>
      </c>
      <c r="IA11" s="9">
        <v>17.846</v>
      </c>
      <c r="IB11" s="9">
        <v>12.755000000000001</v>
      </c>
      <c r="IC11" s="9">
        <v>5.0910000000000002</v>
      </c>
      <c r="ID11" s="9">
        <v>5281.1530000000002</v>
      </c>
      <c r="IE11" s="9">
        <v>2887.8629999999998</v>
      </c>
      <c r="IF11" s="9">
        <v>2393.29</v>
      </c>
      <c r="IG11" s="9">
        <v>1003.913</v>
      </c>
      <c r="IH11" s="9">
        <v>540.61199999999997</v>
      </c>
      <c r="II11" s="9">
        <v>463.30099999999999</v>
      </c>
      <c r="IJ11" s="9">
        <v>493.86</v>
      </c>
      <c r="IK11" s="9">
        <v>301.86200000000002</v>
      </c>
      <c r="IL11" s="9">
        <v>191.99700000000001</v>
      </c>
      <c r="IM11" s="9">
        <v>238.96700000000001</v>
      </c>
      <c r="IN11" s="9">
        <v>154.62899999999999</v>
      </c>
      <c r="IO11" s="9">
        <v>84.337999999999994</v>
      </c>
      <c r="IP11" s="9">
        <v>254.893</v>
      </c>
      <c r="IQ11" s="9">
        <v>147.23400000000001</v>
      </c>
    </row>
    <row r="12" spans="1:251">
      <c r="A12" s="10">
        <v>42401</v>
      </c>
      <c r="B12" s="9">
        <v>142.04300000000001</v>
      </c>
      <c r="C12" s="9">
        <v>242.46100000000001</v>
      </c>
      <c r="D12" s="9">
        <v>121.63800000000001</v>
      </c>
      <c r="E12" s="9">
        <v>82.754000000000005</v>
      </c>
      <c r="F12" s="9">
        <v>38.884999999999998</v>
      </c>
      <c r="G12" s="9">
        <v>112.191</v>
      </c>
      <c r="H12" s="9">
        <v>25.352</v>
      </c>
      <c r="I12" s="9">
        <v>86.838999999999999</v>
      </c>
      <c r="J12" s="9">
        <v>150.67599999999999</v>
      </c>
      <c r="K12" s="9">
        <v>33.938000000000002</v>
      </c>
      <c r="L12" s="9">
        <v>116.738</v>
      </c>
      <c r="M12" s="9">
        <v>911.10299999999995</v>
      </c>
      <c r="N12" s="9">
        <v>463.99700000000001</v>
      </c>
      <c r="O12" s="9">
        <v>447.10700000000003</v>
      </c>
      <c r="P12" s="9">
        <v>814.10699999999997</v>
      </c>
      <c r="Q12" s="9">
        <v>415.96600000000001</v>
      </c>
      <c r="R12" s="9">
        <v>398.142</v>
      </c>
      <c r="S12" s="9">
        <v>6807.4849999999997</v>
      </c>
      <c r="T12" s="9">
        <v>3433.0529999999999</v>
      </c>
      <c r="U12" s="9">
        <v>3374.4319999999998</v>
      </c>
      <c r="V12" s="9">
        <v>773.07799999999997</v>
      </c>
      <c r="W12" s="9">
        <v>363.1</v>
      </c>
      <c r="X12" s="9">
        <v>409.97800000000001</v>
      </c>
      <c r="Y12" s="9">
        <v>6848.5140000000001</v>
      </c>
      <c r="Z12" s="9">
        <v>3485.9189999999999</v>
      </c>
      <c r="AA12" s="9">
        <v>3362.5949999999998</v>
      </c>
      <c r="AB12" s="9">
        <v>1210.6859999999999</v>
      </c>
      <c r="AC12" s="9">
        <v>594.24699999999996</v>
      </c>
      <c r="AD12" s="9">
        <v>616.43899999999996</v>
      </c>
      <c r="AE12" s="9">
        <v>376.49900000000002</v>
      </c>
      <c r="AF12" s="9">
        <v>184.81800000000001</v>
      </c>
      <c r="AG12" s="9">
        <v>191.68100000000001</v>
      </c>
      <c r="AH12" s="9">
        <v>437.608</v>
      </c>
      <c r="AI12" s="9">
        <v>231.14699999999999</v>
      </c>
      <c r="AJ12" s="9">
        <v>206.46100000000001</v>
      </c>
      <c r="AK12" s="9">
        <v>396.57900000000001</v>
      </c>
      <c r="AL12" s="9">
        <v>178.28100000000001</v>
      </c>
      <c r="AM12" s="9">
        <v>218.297</v>
      </c>
      <c r="AN12" s="9">
        <v>6410.9070000000002</v>
      </c>
      <c r="AO12" s="9">
        <v>3254.7719999999999</v>
      </c>
      <c r="AP12" s="9">
        <v>3156.1350000000002</v>
      </c>
      <c r="AQ12" s="9">
        <v>1682.115</v>
      </c>
      <c r="AR12" s="9">
        <v>1102.3579999999999</v>
      </c>
      <c r="AS12" s="9">
        <v>579.75699999999995</v>
      </c>
      <c r="AT12" s="9">
        <v>1116.442</v>
      </c>
      <c r="AU12" s="9">
        <v>736.23599999999999</v>
      </c>
      <c r="AV12" s="9">
        <v>380.20600000000002</v>
      </c>
      <c r="AW12" s="9">
        <v>72.968999999999994</v>
      </c>
      <c r="AX12" s="9">
        <v>42.378999999999998</v>
      </c>
      <c r="AY12" s="9">
        <v>30.588999999999999</v>
      </c>
      <c r="AZ12" s="9">
        <v>33.808999999999997</v>
      </c>
      <c r="BA12" s="9">
        <v>26.231000000000002</v>
      </c>
      <c r="BB12" s="9">
        <v>7.5789999999999997</v>
      </c>
      <c r="BC12" s="9">
        <v>18.067</v>
      </c>
      <c r="BD12" s="9">
        <v>8.6440000000000001</v>
      </c>
      <c r="BE12" s="9">
        <v>9.4220000000000006</v>
      </c>
      <c r="BF12" s="9">
        <v>21.093</v>
      </c>
      <c r="BG12" s="9">
        <v>7.5039999999999996</v>
      </c>
      <c r="BH12" s="9">
        <v>13.589</v>
      </c>
      <c r="BI12" s="9">
        <v>68.747</v>
      </c>
      <c r="BJ12" s="9">
        <v>40.514000000000003</v>
      </c>
      <c r="BK12" s="9">
        <v>28.233000000000001</v>
      </c>
      <c r="BL12" s="9">
        <v>26.445</v>
      </c>
      <c r="BM12" s="9">
        <v>20.581</v>
      </c>
      <c r="BN12" s="9">
        <v>5.8630000000000004</v>
      </c>
      <c r="BO12" s="9">
        <v>22.942</v>
      </c>
      <c r="BP12" s="9">
        <v>12.586</v>
      </c>
      <c r="BQ12" s="9">
        <v>10.356</v>
      </c>
      <c r="BR12" s="9">
        <v>19.36</v>
      </c>
      <c r="BS12" s="9">
        <v>7.3470000000000004</v>
      </c>
      <c r="BT12" s="9">
        <v>12.013</v>
      </c>
      <c r="BU12" s="9">
        <v>423.95699999999999</v>
      </c>
      <c r="BV12" s="9">
        <v>283.22899999999998</v>
      </c>
      <c r="BW12" s="9">
        <v>140.72900000000001</v>
      </c>
      <c r="BX12" s="9">
        <v>1883.2750000000001</v>
      </c>
      <c r="BY12" s="9">
        <v>948.029</v>
      </c>
      <c r="BZ12" s="9">
        <v>935.24599999999998</v>
      </c>
      <c r="CA12" s="9">
        <v>728.20399999999995</v>
      </c>
      <c r="CB12" s="9">
        <v>372.16199999999998</v>
      </c>
      <c r="CC12" s="9">
        <v>356.04199999999997</v>
      </c>
      <c r="CD12" s="9">
        <v>245.101</v>
      </c>
      <c r="CE12" s="9">
        <v>112.67400000000001</v>
      </c>
      <c r="CF12" s="9">
        <v>132.42699999999999</v>
      </c>
      <c r="CG12" s="9">
        <v>92.956999999999994</v>
      </c>
      <c r="CH12" s="9">
        <v>44.595999999999997</v>
      </c>
      <c r="CI12" s="9">
        <v>48.360999999999997</v>
      </c>
      <c r="CJ12" s="9">
        <v>152.14400000000001</v>
      </c>
      <c r="CK12" s="9">
        <v>68.078000000000003</v>
      </c>
      <c r="CL12" s="9">
        <v>84.066000000000003</v>
      </c>
      <c r="CM12" s="9">
        <v>109.33199999999999</v>
      </c>
      <c r="CN12" s="9">
        <v>52.383000000000003</v>
      </c>
      <c r="CO12" s="9">
        <v>56.948999999999998</v>
      </c>
      <c r="CP12" s="9">
        <v>135.76900000000001</v>
      </c>
      <c r="CQ12" s="9">
        <v>60.290999999999997</v>
      </c>
      <c r="CR12" s="9">
        <v>75.477999999999994</v>
      </c>
      <c r="CS12" s="9">
        <v>48.651000000000003</v>
      </c>
      <c r="CT12" s="9">
        <v>26.149000000000001</v>
      </c>
      <c r="CU12" s="9">
        <v>22.501999999999999</v>
      </c>
      <c r="CV12" s="9">
        <v>115.093</v>
      </c>
      <c r="CW12" s="9">
        <v>50.814999999999998</v>
      </c>
      <c r="CX12" s="9">
        <v>64.278000000000006</v>
      </c>
      <c r="CY12" s="9">
        <v>19.908999999999999</v>
      </c>
      <c r="CZ12" s="9">
        <v>12.119</v>
      </c>
      <c r="DA12" s="9">
        <v>7.7910000000000004</v>
      </c>
      <c r="DB12" s="9">
        <v>52.037999999999997</v>
      </c>
      <c r="DC12" s="9">
        <v>24.344000000000001</v>
      </c>
      <c r="DD12" s="9">
        <v>27.693999999999999</v>
      </c>
      <c r="DE12" s="9">
        <v>43.146000000000001</v>
      </c>
      <c r="DF12" s="9">
        <v>14.352</v>
      </c>
      <c r="DG12" s="9">
        <v>28.792999999999999</v>
      </c>
      <c r="DH12" s="9">
        <v>81.356999999999999</v>
      </c>
      <c r="DI12" s="9">
        <v>35.71</v>
      </c>
      <c r="DJ12" s="9">
        <v>45.646999999999998</v>
      </c>
      <c r="DK12" s="9">
        <v>27.388000000000002</v>
      </c>
      <c r="DL12" s="9">
        <v>15.127000000000001</v>
      </c>
      <c r="DM12" s="9">
        <v>12.260999999999999</v>
      </c>
      <c r="DN12" s="9">
        <v>18.873999999999999</v>
      </c>
      <c r="DO12" s="9">
        <v>8.7840000000000007</v>
      </c>
      <c r="DP12" s="9">
        <v>10.089</v>
      </c>
      <c r="DQ12" s="9">
        <v>35.095999999999997</v>
      </c>
      <c r="DR12" s="9">
        <v>11.798999999999999</v>
      </c>
      <c r="DS12" s="9">
        <v>23.297000000000001</v>
      </c>
      <c r="DT12" s="9">
        <v>155.893</v>
      </c>
      <c r="DU12" s="9">
        <v>73.081999999999994</v>
      </c>
      <c r="DV12" s="9">
        <v>82.811000000000007</v>
      </c>
      <c r="DW12" s="9">
        <v>89.207999999999998</v>
      </c>
      <c r="DX12" s="9">
        <v>39.591999999999999</v>
      </c>
      <c r="DY12" s="9">
        <v>49.616</v>
      </c>
      <c r="DZ12" s="9">
        <v>483.10300000000001</v>
      </c>
      <c r="EA12" s="9">
        <v>259.488</v>
      </c>
      <c r="EB12" s="9">
        <v>223.61500000000001</v>
      </c>
      <c r="EC12" s="9">
        <v>1155.0719999999999</v>
      </c>
      <c r="ED12" s="9">
        <v>575.86800000000005</v>
      </c>
      <c r="EE12" s="9">
        <v>579.20399999999995</v>
      </c>
      <c r="EF12" s="9">
        <v>1115.2190000000001</v>
      </c>
      <c r="EG12" s="9">
        <v>544.23099999999999</v>
      </c>
      <c r="EH12" s="9">
        <v>570.98800000000006</v>
      </c>
      <c r="EI12" s="9">
        <v>1056.212</v>
      </c>
      <c r="EJ12" s="9">
        <v>519.08000000000004</v>
      </c>
      <c r="EK12" s="9">
        <v>537.13199999999995</v>
      </c>
      <c r="EL12" s="9">
        <v>31.643999999999998</v>
      </c>
      <c r="EM12" s="9">
        <v>13.292999999999999</v>
      </c>
      <c r="EN12" s="9">
        <v>18.350999999999999</v>
      </c>
      <c r="EO12" s="9">
        <v>27.361999999999998</v>
      </c>
      <c r="EP12" s="9">
        <v>11.858000000000001</v>
      </c>
      <c r="EQ12" s="9">
        <v>15.504</v>
      </c>
      <c r="ER12" s="9">
        <v>715.16600000000005</v>
      </c>
      <c r="ES12" s="9">
        <v>369.76400000000001</v>
      </c>
      <c r="ET12" s="9">
        <v>345.40199999999999</v>
      </c>
      <c r="EU12" s="9">
        <v>86.149000000000001</v>
      </c>
      <c r="EV12" s="9">
        <v>34.741999999999997</v>
      </c>
      <c r="EW12" s="9">
        <v>51.405999999999999</v>
      </c>
      <c r="EX12" s="9">
        <v>8.9979999999999993</v>
      </c>
      <c r="EY12" s="9">
        <v>7.1989999999999998</v>
      </c>
      <c r="EZ12" s="9">
        <v>1.7989999999999999</v>
      </c>
      <c r="FA12" s="9">
        <v>27.555</v>
      </c>
      <c r="FB12" s="9">
        <v>11.672000000000001</v>
      </c>
      <c r="FC12" s="9">
        <v>15.882999999999999</v>
      </c>
      <c r="FD12" s="9">
        <v>49.595999999999997</v>
      </c>
      <c r="FE12" s="9">
        <v>15.872</v>
      </c>
      <c r="FF12" s="9">
        <v>33.723999999999997</v>
      </c>
      <c r="FG12" s="9">
        <v>67.256</v>
      </c>
      <c r="FH12" s="9">
        <v>27.122</v>
      </c>
      <c r="FI12" s="9">
        <v>40.134</v>
      </c>
      <c r="FJ12" s="9">
        <v>8.6340000000000003</v>
      </c>
      <c r="FK12" s="9">
        <v>5.5309999999999997</v>
      </c>
      <c r="FL12" s="9">
        <v>3.1030000000000002</v>
      </c>
      <c r="FM12" s="9">
        <v>17.433</v>
      </c>
      <c r="FN12" s="9">
        <v>4.6959999999999997</v>
      </c>
      <c r="FO12" s="9">
        <v>12.737</v>
      </c>
      <c r="FP12" s="9">
        <v>41.189</v>
      </c>
      <c r="FQ12" s="9">
        <v>16.895</v>
      </c>
      <c r="FR12" s="9">
        <v>24.295000000000002</v>
      </c>
      <c r="FS12" s="9">
        <v>246.64699999999999</v>
      </c>
      <c r="FT12" s="9">
        <v>112.60299999999999</v>
      </c>
      <c r="FU12" s="9">
        <v>134.04499999999999</v>
      </c>
      <c r="FV12" s="9">
        <v>149.84700000000001</v>
      </c>
      <c r="FW12" s="9">
        <v>68.168999999999997</v>
      </c>
      <c r="FX12" s="9">
        <v>81.677999999999997</v>
      </c>
      <c r="FY12" s="9">
        <v>965.37199999999996</v>
      </c>
      <c r="FZ12" s="9">
        <v>476.06200000000001</v>
      </c>
      <c r="GA12" s="9">
        <v>489.31</v>
      </c>
      <c r="GB12" s="9">
        <v>114.67400000000001</v>
      </c>
      <c r="GC12" s="9">
        <v>47.728000000000002</v>
      </c>
      <c r="GD12" s="9">
        <v>66.947000000000003</v>
      </c>
      <c r="GE12" s="9">
        <v>1000.544</v>
      </c>
      <c r="GF12" s="9">
        <v>496.50299999999999</v>
      </c>
      <c r="GG12" s="9">
        <v>504.041</v>
      </c>
      <c r="GH12" s="9">
        <v>197.77500000000001</v>
      </c>
      <c r="GI12" s="9">
        <v>90.159000000000006</v>
      </c>
      <c r="GJ12" s="9">
        <v>107.616</v>
      </c>
      <c r="GK12" s="9">
        <v>66.745999999999995</v>
      </c>
      <c r="GL12" s="9">
        <v>25.738</v>
      </c>
      <c r="GM12" s="9">
        <v>41.008000000000003</v>
      </c>
      <c r="GN12" s="9">
        <v>83.100999999999999</v>
      </c>
      <c r="GO12" s="9">
        <v>42.432000000000002</v>
      </c>
      <c r="GP12" s="9">
        <v>40.668999999999997</v>
      </c>
      <c r="GQ12" s="9">
        <v>47.927999999999997</v>
      </c>
      <c r="GR12" s="9">
        <v>21.99</v>
      </c>
      <c r="GS12" s="9">
        <v>25.937999999999999</v>
      </c>
      <c r="GT12" s="9">
        <v>917.44299999999998</v>
      </c>
      <c r="GU12" s="9">
        <v>454.072</v>
      </c>
      <c r="GV12" s="9">
        <v>463.37200000000001</v>
      </c>
      <c r="GW12" s="9">
        <v>39.853000000000002</v>
      </c>
      <c r="GX12" s="9">
        <v>31.637</v>
      </c>
      <c r="GY12" s="9">
        <v>8.2159999999999993</v>
      </c>
      <c r="GZ12" s="9">
        <v>25.853000000000002</v>
      </c>
      <c r="HA12" s="9">
        <v>19.841999999999999</v>
      </c>
      <c r="HB12" s="9">
        <v>6.01</v>
      </c>
      <c r="HC12" s="9">
        <v>3.9089999999999998</v>
      </c>
      <c r="HD12" s="9">
        <v>3.2250000000000001</v>
      </c>
      <c r="HE12" s="9">
        <v>0.68400000000000005</v>
      </c>
      <c r="HF12" s="9">
        <v>0.70599999999999996</v>
      </c>
      <c r="HG12" s="9">
        <v>0.70599999999999996</v>
      </c>
      <c r="HH12" s="9">
        <v>0</v>
      </c>
      <c r="HI12" s="9">
        <v>0.379</v>
      </c>
      <c r="HJ12" s="9">
        <v>0</v>
      </c>
      <c r="HK12" s="9">
        <v>0.379</v>
      </c>
      <c r="HL12" s="9">
        <v>2.823</v>
      </c>
      <c r="HM12" s="9">
        <v>2.5190000000000001</v>
      </c>
      <c r="HN12" s="9">
        <v>0.30399999999999999</v>
      </c>
      <c r="HO12" s="9">
        <v>1.0840000000000001</v>
      </c>
      <c r="HP12" s="9">
        <v>1.0840000000000001</v>
      </c>
      <c r="HQ12" s="9">
        <v>0</v>
      </c>
      <c r="HR12" s="9">
        <v>0</v>
      </c>
      <c r="HS12" s="9">
        <v>0</v>
      </c>
      <c r="HT12" s="9">
        <v>0</v>
      </c>
      <c r="HU12" s="9">
        <v>0</v>
      </c>
      <c r="HV12" s="9">
        <v>0</v>
      </c>
      <c r="HW12" s="9">
        <v>0</v>
      </c>
      <c r="HX12" s="9">
        <v>1.0840000000000001</v>
      </c>
      <c r="HY12" s="9">
        <v>1.0840000000000001</v>
      </c>
      <c r="HZ12" s="9">
        <v>0</v>
      </c>
      <c r="IA12" s="9">
        <v>9.0069999999999997</v>
      </c>
      <c r="IB12" s="9">
        <v>7.4850000000000003</v>
      </c>
      <c r="IC12" s="9">
        <v>1.522</v>
      </c>
      <c r="ID12" s="9">
        <v>5357.107</v>
      </c>
      <c r="IE12" s="9">
        <v>2916.9690000000001</v>
      </c>
      <c r="IF12" s="9">
        <v>2440.1379999999999</v>
      </c>
      <c r="IG12" s="9">
        <v>1029.604</v>
      </c>
      <c r="IH12" s="9">
        <v>553.80700000000002</v>
      </c>
      <c r="II12" s="9">
        <v>475.79599999999999</v>
      </c>
      <c r="IJ12" s="9">
        <v>513.78700000000003</v>
      </c>
      <c r="IK12" s="9">
        <v>304.10399999999998</v>
      </c>
      <c r="IL12" s="9">
        <v>209.68299999999999</v>
      </c>
      <c r="IM12" s="9">
        <v>252.58</v>
      </c>
      <c r="IN12" s="9">
        <v>151.87700000000001</v>
      </c>
      <c r="IO12" s="9">
        <v>100.703</v>
      </c>
      <c r="IP12" s="9">
        <v>260.55500000000001</v>
      </c>
      <c r="IQ12" s="9">
        <v>151.73500000000001</v>
      </c>
    </row>
    <row r="13" spans="1:251">
      <c r="A13" s="10">
        <v>42767</v>
      </c>
      <c r="B13" s="9">
        <v>134.738</v>
      </c>
      <c r="C13" s="9">
        <v>235.11500000000001</v>
      </c>
      <c r="D13" s="9">
        <v>105.96899999999999</v>
      </c>
      <c r="E13" s="9">
        <v>70.715999999999994</v>
      </c>
      <c r="F13" s="9">
        <v>35.253</v>
      </c>
      <c r="G13" s="9">
        <v>130.887</v>
      </c>
      <c r="H13" s="9">
        <v>35.097999999999999</v>
      </c>
      <c r="I13" s="9">
        <v>95.787999999999997</v>
      </c>
      <c r="J13" s="9">
        <v>132.99799999999999</v>
      </c>
      <c r="K13" s="9">
        <v>28.923999999999999</v>
      </c>
      <c r="L13" s="9">
        <v>104.074</v>
      </c>
      <c r="M13" s="9">
        <v>865.71799999999996</v>
      </c>
      <c r="N13" s="9">
        <v>458.74200000000002</v>
      </c>
      <c r="O13" s="9">
        <v>406.976</v>
      </c>
      <c r="P13" s="9">
        <v>762.38699999999994</v>
      </c>
      <c r="Q13" s="9">
        <v>388.154</v>
      </c>
      <c r="R13" s="9">
        <v>374.233</v>
      </c>
      <c r="S13" s="9">
        <v>6881.8789999999999</v>
      </c>
      <c r="T13" s="9">
        <v>3437.25</v>
      </c>
      <c r="U13" s="9">
        <v>3444.6289999999999</v>
      </c>
      <c r="V13" s="9">
        <v>715.16700000000003</v>
      </c>
      <c r="W13" s="9">
        <v>348.75200000000001</v>
      </c>
      <c r="X13" s="9">
        <v>366.416</v>
      </c>
      <c r="Y13" s="9">
        <v>6929.0990000000002</v>
      </c>
      <c r="Z13" s="9">
        <v>3476.6529999999998</v>
      </c>
      <c r="AA13" s="9">
        <v>3452.4459999999999</v>
      </c>
      <c r="AB13" s="9">
        <v>1131.9649999999999</v>
      </c>
      <c r="AC13" s="9">
        <v>558.64</v>
      </c>
      <c r="AD13" s="9">
        <v>573.32600000000002</v>
      </c>
      <c r="AE13" s="9">
        <v>345.589</v>
      </c>
      <c r="AF13" s="9">
        <v>178.26599999999999</v>
      </c>
      <c r="AG13" s="9">
        <v>167.32300000000001</v>
      </c>
      <c r="AH13" s="9">
        <v>416.798</v>
      </c>
      <c r="AI13" s="9">
        <v>209.88800000000001</v>
      </c>
      <c r="AJ13" s="9">
        <v>206.91</v>
      </c>
      <c r="AK13" s="9">
        <v>369.57900000000001</v>
      </c>
      <c r="AL13" s="9">
        <v>170.48599999999999</v>
      </c>
      <c r="AM13" s="9">
        <v>199.09299999999999</v>
      </c>
      <c r="AN13" s="9">
        <v>6512.3010000000004</v>
      </c>
      <c r="AO13" s="9">
        <v>3266.7649999999999</v>
      </c>
      <c r="AP13" s="9">
        <v>3245.5360000000001</v>
      </c>
      <c r="AQ13" s="9">
        <v>1621.7429999999999</v>
      </c>
      <c r="AR13" s="9">
        <v>1067.6679999999999</v>
      </c>
      <c r="AS13" s="9">
        <v>554.07500000000005</v>
      </c>
      <c r="AT13" s="9">
        <v>1071.231</v>
      </c>
      <c r="AU13" s="9">
        <v>723.83500000000004</v>
      </c>
      <c r="AV13" s="9">
        <v>347.39600000000002</v>
      </c>
      <c r="AW13" s="9">
        <v>65.22</v>
      </c>
      <c r="AX13" s="9">
        <v>34.558</v>
      </c>
      <c r="AY13" s="9">
        <v>30.661999999999999</v>
      </c>
      <c r="AZ13" s="9">
        <v>24.663</v>
      </c>
      <c r="BA13" s="9">
        <v>18.469000000000001</v>
      </c>
      <c r="BB13" s="9">
        <v>6.194</v>
      </c>
      <c r="BC13" s="9">
        <v>11.17</v>
      </c>
      <c r="BD13" s="9">
        <v>6.8940000000000001</v>
      </c>
      <c r="BE13" s="9">
        <v>4.2770000000000001</v>
      </c>
      <c r="BF13" s="9">
        <v>29.387</v>
      </c>
      <c r="BG13" s="9">
        <v>9.1950000000000003</v>
      </c>
      <c r="BH13" s="9">
        <v>20.192</v>
      </c>
      <c r="BI13" s="9">
        <v>70.885999999999996</v>
      </c>
      <c r="BJ13" s="9">
        <v>38.018000000000001</v>
      </c>
      <c r="BK13" s="9">
        <v>32.866999999999997</v>
      </c>
      <c r="BL13" s="9">
        <v>28.099</v>
      </c>
      <c r="BM13" s="9">
        <v>19.561</v>
      </c>
      <c r="BN13" s="9">
        <v>8.5380000000000003</v>
      </c>
      <c r="BO13" s="9">
        <v>24.768000000000001</v>
      </c>
      <c r="BP13" s="9">
        <v>12.127000000000001</v>
      </c>
      <c r="BQ13" s="9">
        <v>12.641</v>
      </c>
      <c r="BR13" s="9">
        <v>18.018999999999998</v>
      </c>
      <c r="BS13" s="9">
        <v>6.33</v>
      </c>
      <c r="BT13" s="9">
        <v>11.689</v>
      </c>
      <c r="BU13" s="9">
        <v>414.40600000000001</v>
      </c>
      <c r="BV13" s="9">
        <v>271.25599999999997</v>
      </c>
      <c r="BW13" s="9">
        <v>143.15</v>
      </c>
      <c r="BX13" s="9">
        <v>1799.415</v>
      </c>
      <c r="BY13" s="9">
        <v>910.05799999999999</v>
      </c>
      <c r="BZ13" s="9">
        <v>889.35699999999997</v>
      </c>
      <c r="CA13" s="9">
        <v>724.64</v>
      </c>
      <c r="CB13" s="9">
        <v>363.57100000000003</v>
      </c>
      <c r="CC13" s="9">
        <v>361.06799999999998</v>
      </c>
      <c r="CD13" s="9">
        <v>236.71600000000001</v>
      </c>
      <c r="CE13" s="9">
        <v>123.679</v>
      </c>
      <c r="CF13" s="9">
        <v>113.03700000000001</v>
      </c>
      <c r="CG13" s="9">
        <v>97.608999999999995</v>
      </c>
      <c r="CH13" s="9">
        <v>52.526000000000003</v>
      </c>
      <c r="CI13" s="9">
        <v>45.082999999999998</v>
      </c>
      <c r="CJ13" s="9">
        <v>139.107</v>
      </c>
      <c r="CK13" s="9">
        <v>71.153000000000006</v>
      </c>
      <c r="CL13" s="9">
        <v>67.953999999999994</v>
      </c>
      <c r="CM13" s="9">
        <v>108.654</v>
      </c>
      <c r="CN13" s="9">
        <v>59.597999999999999</v>
      </c>
      <c r="CO13" s="9">
        <v>49.055</v>
      </c>
      <c r="CP13" s="9">
        <v>128.06200000000001</v>
      </c>
      <c r="CQ13" s="9">
        <v>64.08</v>
      </c>
      <c r="CR13" s="9">
        <v>63.981999999999999</v>
      </c>
      <c r="CS13" s="9">
        <v>51.944000000000003</v>
      </c>
      <c r="CT13" s="9">
        <v>28.89</v>
      </c>
      <c r="CU13" s="9">
        <v>23.053000000000001</v>
      </c>
      <c r="CV13" s="9">
        <v>109.43600000000001</v>
      </c>
      <c r="CW13" s="9">
        <v>51.591000000000001</v>
      </c>
      <c r="CX13" s="9">
        <v>57.844999999999999</v>
      </c>
      <c r="CY13" s="9">
        <v>15.704000000000001</v>
      </c>
      <c r="CZ13" s="9">
        <v>9.7360000000000007</v>
      </c>
      <c r="DA13" s="9">
        <v>5.968</v>
      </c>
      <c r="DB13" s="9">
        <v>51.329000000000001</v>
      </c>
      <c r="DC13" s="9">
        <v>24.699000000000002</v>
      </c>
      <c r="DD13" s="9">
        <v>26.63</v>
      </c>
      <c r="DE13" s="9">
        <v>42.402999999999999</v>
      </c>
      <c r="DF13" s="9">
        <v>17.155999999999999</v>
      </c>
      <c r="DG13" s="9">
        <v>25.247</v>
      </c>
      <c r="DH13" s="9">
        <v>75.335999999999999</v>
      </c>
      <c r="DI13" s="9">
        <v>43.198</v>
      </c>
      <c r="DJ13" s="9">
        <v>32.139000000000003</v>
      </c>
      <c r="DK13" s="9">
        <v>28.512</v>
      </c>
      <c r="DL13" s="9">
        <v>20.094999999999999</v>
      </c>
      <c r="DM13" s="9">
        <v>8.4169999999999998</v>
      </c>
      <c r="DN13" s="9">
        <v>21.369</v>
      </c>
      <c r="DO13" s="9">
        <v>12.58</v>
      </c>
      <c r="DP13" s="9">
        <v>8.7880000000000003</v>
      </c>
      <c r="DQ13" s="9">
        <v>25.456</v>
      </c>
      <c r="DR13" s="9">
        <v>10.523</v>
      </c>
      <c r="DS13" s="9">
        <v>14.933</v>
      </c>
      <c r="DT13" s="9">
        <v>149.208</v>
      </c>
      <c r="DU13" s="9">
        <v>74.113</v>
      </c>
      <c r="DV13" s="9">
        <v>75.096000000000004</v>
      </c>
      <c r="DW13" s="9">
        <v>87.507999999999996</v>
      </c>
      <c r="DX13" s="9">
        <v>49.566000000000003</v>
      </c>
      <c r="DY13" s="9">
        <v>37.942</v>
      </c>
      <c r="DZ13" s="9">
        <v>487.92399999999998</v>
      </c>
      <c r="EA13" s="9">
        <v>239.893</v>
      </c>
      <c r="EB13" s="9">
        <v>248.03100000000001</v>
      </c>
      <c r="EC13" s="9">
        <v>1074.7760000000001</v>
      </c>
      <c r="ED13" s="9">
        <v>546.48699999999997</v>
      </c>
      <c r="EE13" s="9">
        <v>528.28899999999999</v>
      </c>
      <c r="EF13" s="9">
        <v>1028.204</v>
      </c>
      <c r="EG13" s="9">
        <v>512.428</v>
      </c>
      <c r="EH13" s="9">
        <v>515.77499999999998</v>
      </c>
      <c r="EI13" s="9">
        <v>976.54100000000005</v>
      </c>
      <c r="EJ13" s="9">
        <v>485.923</v>
      </c>
      <c r="EK13" s="9">
        <v>490.61799999999999</v>
      </c>
      <c r="EL13" s="9">
        <v>29.206</v>
      </c>
      <c r="EM13" s="9">
        <v>15.021000000000001</v>
      </c>
      <c r="EN13" s="9">
        <v>14.186</v>
      </c>
      <c r="EO13" s="9">
        <v>21.579000000000001</v>
      </c>
      <c r="EP13" s="9">
        <v>11.003</v>
      </c>
      <c r="EQ13" s="9">
        <v>10.576000000000001</v>
      </c>
      <c r="ER13" s="9">
        <v>710.84900000000005</v>
      </c>
      <c r="ES13" s="9">
        <v>370.19400000000002</v>
      </c>
      <c r="ET13" s="9">
        <v>340.65600000000001</v>
      </c>
      <c r="EU13" s="9">
        <v>65.775999999999996</v>
      </c>
      <c r="EV13" s="9">
        <v>25.567</v>
      </c>
      <c r="EW13" s="9">
        <v>40.209000000000003</v>
      </c>
      <c r="EX13" s="9">
        <v>7.4889999999999999</v>
      </c>
      <c r="EY13" s="9">
        <v>4.8899999999999997</v>
      </c>
      <c r="EZ13" s="9">
        <v>2.5990000000000002</v>
      </c>
      <c r="FA13" s="9">
        <v>19.213000000000001</v>
      </c>
      <c r="FB13" s="9">
        <v>6.6</v>
      </c>
      <c r="FC13" s="9">
        <v>12.613</v>
      </c>
      <c r="FD13" s="9">
        <v>39.073999999999998</v>
      </c>
      <c r="FE13" s="9">
        <v>14.076000000000001</v>
      </c>
      <c r="FF13" s="9">
        <v>24.997</v>
      </c>
      <c r="FG13" s="9">
        <v>57.951999999999998</v>
      </c>
      <c r="FH13" s="9">
        <v>25.129000000000001</v>
      </c>
      <c r="FI13" s="9">
        <v>32.823999999999998</v>
      </c>
      <c r="FJ13" s="9">
        <v>7.7</v>
      </c>
      <c r="FK13" s="9">
        <v>5.282</v>
      </c>
      <c r="FL13" s="9">
        <v>2.4180000000000001</v>
      </c>
      <c r="FM13" s="9">
        <v>17.943999999999999</v>
      </c>
      <c r="FN13" s="9">
        <v>6.7880000000000003</v>
      </c>
      <c r="FO13" s="9">
        <v>11.157</v>
      </c>
      <c r="FP13" s="9">
        <v>32.308</v>
      </c>
      <c r="FQ13" s="9">
        <v>13.058999999999999</v>
      </c>
      <c r="FR13" s="9">
        <v>19.248999999999999</v>
      </c>
      <c r="FS13" s="9">
        <v>193.626</v>
      </c>
      <c r="FT13" s="9">
        <v>91.539000000000001</v>
      </c>
      <c r="FU13" s="9">
        <v>102.087</v>
      </c>
      <c r="FV13" s="9">
        <v>123.386</v>
      </c>
      <c r="FW13" s="9">
        <v>60.107999999999997</v>
      </c>
      <c r="FX13" s="9">
        <v>63.277999999999999</v>
      </c>
      <c r="FY13" s="9">
        <v>904.81799999999998</v>
      </c>
      <c r="FZ13" s="9">
        <v>452.32</v>
      </c>
      <c r="GA13" s="9">
        <v>452.49799999999999</v>
      </c>
      <c r="GB13" s="9">
        <v>90.296000000000006</v>
      </c>
      <c r="GC13" s="9">
        <v>43.737000000000002</v>
      </c>
      <c r="GD13" s="9">
        <v>46.558999999999997</v>
      </c>
      <c r="GE13" s="9">
        <v>937.90800000000002</v>
      </c>
      <c r="GF13" s="9">
        <v>468.69099999999997</v>
      </c>
      <c r="GG13" s="9">
        <v>469.21600000000001</v>
      </c>
      <c r="GH13" s="9">
        <v>159.1</v>
      </c>
      <c r="GI13" s="9">
        <v>75.483999999999995</v>
      </c>
      <c r="GJ13" s="9">
        <v>83.616</v>
      </c>
      <c r="GK13" s="9">
        <v>54.582000000000001</v>
      </c>
      <c r="GL13" s="9">
        <v>28.361000000000001</v>
      </c>
      <c r="GM13" s="9">
        <v>26.221</v>
      </c>
      <c r="GN13" s="9">
        <v>68.804000000000002</v>
      </c>
      <c r="GO13" s="9">
        <v>31.747</v>
      </c>
      <c r="GP13" s="9">
        <v>37.055999999999997</v>
      </c>
      <c r="GQ13" s="9">
        <v>35.713999999999999</v>
      </c>
      <c r="GR13" s="9">
        <v>15.375999999999999</v>
      </c>
      <c r="GS13" s="9">
        <v>20.338000000000001</v>
      </c>
      <c r="GT13" s="9">
        <v>869.10400000000004</v>
      </c>
      <c r="GU13" s="9">
        <v>436.94400000000002</v>
      </c>
      <c r="GV13" s="9">
        <v>432.16</v>
      </c>
      <c r="GW13" s="9">
        <v>46.572000000000003</v>
      </c>
      <c r="GX13" s="9">
        <v>34.058999999999997</v>
      </c>
      <c r="GY13" s="9">
        <v>12.513</v>
      </c>
      <c r="GZ13" s="9">
        <v>27.53</v>
      </c>
      <c r="HA13" s="9">
        <v>20.969000000000001</v>
      </c>
      <c r="HB13" s="9">
        <v>6.5620000000000003</v>
      </c>
      <c r="HC13" s="9">
        <v>3.5830000000000002</v>
      </c>
      <c r="HD13" s="9">
        <v>2.4279999999999999</v>
      </c>
      <c r="HE13" s="9">
        <v>1.155</v>
      </c>
      <c r="HF13" s="9">
        <v>1.0129999999999999</v>
      </c>
      <c r="HG13" s="9">
        <v>1.0129999999999999</v>
      </c>
      <c r="HH13" s="9">
        <v>0</v>
      </c>
      <c r="HI13" s="9">
        <v>0.53800000000000003</v>
      </c>
      <c r="HJ13" s="9">
        <v>0</v>
      </c>
      <c r="HK13" s="9">
        <v>0.53800000000000003</v>
      </c>
      <c r="HL13" s="9">
        <v>2.0329999999999999</v>
      </c>
      <c r="HM13" s="9">
        <v>1.415</v>
      </c>
      <c r="HN13" s="9">
        <v>0.61799999999999999</v>
      </c>
      <c r="HO13" s="9">
        <v>1.63</v>
      </c>
      <c r="HP13" s="9">
        <v>0.66700000000000004</v>
      </c>
      <c r="HQ13" s="9">
        <v>0.96299999999999997</v>
      </c>
      <c r="HR13" s="9">
        <v>0</v>
      </c>
      <c r="HS13" s="9">
        <v>0</v>
      </c>
      <c r="HT13" s="9">
        <v>0</v>
      </c>
      <c r="HU13" s="9">
        <v>0.82099999999999995</v>
      </c>
      <c r="HV13" s="9">
        <v>0</v>
      </c>
      <c r="HW13" s="9">
        <v>0.82099999999999995</v>
      </c>
      <c r="HX13" s="9">
        <v>0.80900000000000005</v>
      </c>
      <c r="HY13" s="9">
        <v>0.66700000000000004</v>
      </c>
      <c r="HZ13" s="9">
        <v>0.14199999999999999</v>
      </c>
      <c r="IA13" s="9">
        <v>13.829000000000001</v>
      </c>
      <c r="IB13" s="9">
        <v>9.9939999999999998</v>
      </c>
      <c r="IC13" s="9">
        <v>3.8340000000000001</v>
      </c>
      <c r="ID13" s="9">
        <v>5360.9080000000004</v>
      </c>
      <c r="IE13" s="9">
        <v>2902.4920000000002</v>
      </c>
      <c r="IF13" s="9">
        <v>2458.4160000000002</v>
      </c>
      <c r="IG13" s="9">
        <v>1012.518</v>
      </c>
      <c r="IH13" s="9">
        <v>558.23900000000003</v>
      </c>
      <c r="II13" s="9">
        <v>454.279</v>
      </c>
      <c r="IJ13" s="9">
        <v>495.37099999999998</v>
      </c>
      <c r="IK13" s="9">
        <v>298.77800000000002</v>
      </c>
      <c r="IL13" s="9">
        <v>196.59299999999999</v>
      </c>
      <c r="IM13" s="9">
        <v>241.82900000000001</v>
      </c>
      <c r="IN13" s="9">
        <v>152.99299999999999</v>
      </c>
      <c r="IO13" s="9">
        <v>88.834999999999994</v>
      </c>
      <c r="IP13" s="9">
        <v>252.994</v>
      </c>
      <c r="IQ13" s="9">
        <v>145.23699999999999</v>
      </c>
    </row>
    <row r="14" spans="1:251">
      <c r="A14" s="10">
        <v>43132</v>
      </c>
      <c r="B14" s="9">
        <v>110.81100000000001</v>
      </c>
      <c r="C14" s="9">
        <v>243.999</v>
      </c>
      <c r="D14" s="9">
        <v>94.864999999999995</v>
      </c>
      <c r="E14" s="9">
        <v>58.93</v>
      </c>
      <c r="F14" s="9">
        <v>35.935000000000002</v>
      </c>
      <c r="G14" s="9">
        <v>122.90600000000001</v>
      </c>
      <c r="H14" s="9">
        <v>29.925999999999998</v>
      </c>
      <c r="I14" s="9">
        <v>92.980999999999995</v>
      </c>
      <c r="J14" s="9">
        <v>137.03800000000001</v>
      </c>
      <c r="K14" s="9">
        <v>21.956</v>
      </c>
      <c r="L14" s="9">
        <v>115.083</v>
      </c>
      <c r="M14" s="9">
        <v>896.91099999999994</v>
      </c>
      <c r="N14" s="9">
        <v>475.57600000000002</v>
      </c>
      <c r="O14" s="9">
        <v>421.33499999999998</v>
      </c>
      <c r="P14" s="9">
        <v>813.30100000000004</v>
      </c>
      <c r="Q14" s="9">
        <v>413.49799999999999</v>
      </c>
      <c r="R14" s="9">
        <v>399.80200000000002</v>
      </c>
      <c r="S14" s="9">
        <v>6910.7610000000004</v>
      </c>
      <c r="T14" s="9">
        <v>3414.2539999999999</v>
      </c>
      <c r="U14" s="9">
        <v>3496.5070000000001</v>
      </c>
      <c r="V14" s="9">
        <v>774.15899999999999</v>
      </c>
      <c r="W14" s="9">
        <v>360.09</v>
      </c>
      <c r="X14" s="9">
        <v>414.06900000000002</v>
      </c>
      <c r="Y14" s="9">
        <v>6949.902</v>
      </c>
      <c r="Z14" s="9">
        <v>3467.6619999999998</v>
      </c>
      <c r="AA14" s="9">
        <v>3482.241</v>
      </c>
      <c r="AB14" s="9">
        <v>1204.586</v>
      </c>
      <c r="AC14" s="9">
        <v>590.13699999999994</v>
      </c>
      <c r="AD14" s="9">
        <v>614.44899999999996</v>
      </c>
      <c r="AE14" s="9">
        <v>382.87400000000002</v>
      </c>
      <c r="AF14" s="9">
        <v>183.45099999999999</v>
      </c>
      <c r="AG14" s="9">
        <v>199.423</v>
      </c>
      <c r="AH14" s="9">
        <v>430.42700000000002</v>
      </c>
      <c r="AI14" s="9">
        <v>230.047</v>
      </c>
      <c r="AJ14" s="9">
        <v>200.38</v>
      </c>
      <c r="AK14" s="9">
        <v>391.28500000000003</v>
      </c>
      <c r="AL14" s="9">
        <v>176.63900000000001</v>
      </c>
      <c r="AM14" s="9">
        <v>214.64599999999999</v>
      </c>
      <c r="AN14" s="9">
        <v>6519.4759999999997</v>
      </c>
      <c r="AO14" s="9">
        <v>3237.6149999999998</v>
      </c>
      <c r="AP14" s="9">
        <v>3281.8609999999999</v>
      </c>
      <c r="AQ14" s="9">
        <v>1628.874</v>
      </c>
      <c r="AR14" s="9">
        <v>1083.548</v>
      </c>
      <c r="AS14" s="9">
        <v>545.32600000000002</v>
      </c>
      <c r="AT14" s="9">
        <v>1074.71</v>
      </c>
      <c r="AU14" s="9">
        <v>722.96699999999998</v>
      </c>
      <c r="AV14" s="9">
        <v>351.74200000000002</v>
      </c>
      <c r="AW14" s="9">
        <v>62.704000000000001</v>
      </c>
      <c r="AX14" s="9">
        <v>38.831000000000003</v>
      </c>
      <c r="AY14" s="9">
        <v>23.873000000000001</v>
      </c>
      <c r="AZ14" s="9">
        <v>26.7</v>
      </c>
      <c r="BA14" s="9">
        <v>23.135999999999999</v>
      </c>
      <c r="BB14" s="9">
        <v>3.5630000000000002</v>
      </c>
      <c r="BC14" s="9">
        <v>14.337</v>
      </c>
      <c r="BD14" s="9">
        <v>8.8140000000000001</v>
      </c>
      <c r="BE14" s="9">
        <v>5.524</v>
      </c>
      <c r="BF14" s="9">
        <v>21.667000000000002</v>
      </c>
      <c r="BG14" s="9">
        <v>6.8810000000000002</v>
      </c>
      <c r="BH14" s="9">
        <v>14.786</v>
      </c>
      <c r="BI14" s="9">
        <v>78.09</v>
      </c>
      <c r="BJ14" s="9">
        <v>42.831000000000003</v>
      </c>
      <c r="BK14" s="9">
        <v>35.26</v>
      </c>
      <c r="BL14" s="9">
        <v>27.887</v>
      </c>
      <c r="BM14" s="9">
        <v>18.199000000000002</v>
      </c>
      <c r="BN14" s="9">
        <v>9.6880000000000006</v>
      </c>
      <c r="BO14" s="9">
        <v>23.658000000000001</v>
      </c>
      <c r="BP14" s="9">
        <v>14.935</v>
      </c>
      <c r="BQ14" s="9">
        <v>8.7230000000000008</v>
      </c>
      <c r="BR14" s="9">
        <v>26.545000000000002</v>
      </c>
      <c r="BS14" s="9">
        <v>9.6969999999999992</v>
      </c>
      <c r="BT14" s="9">
        <v>16.847999999999999</v>
      </c>
      <c r="BU14" s="9">
        <v>413.37</v>
      </c>
      <c r="BV14" s="9">
        <v>278.92</v>
      </c>
      <c r="BW14" s="9">
        <v>134.45099999999999</v>
      </c>
      <c r="BX14" s="9">
        <v>1855.232</v>
      </c>
      <c r="BY14" s="9">
        <v>936.76700000000005</v>
      </c>
      <c r="BZ14" s="9">
        <v>918.46500000000003</v>
      </c>
      <c r="CA14" s="9">
        <v>742.64800000000002</v>
      </c>
      <c r="CB14" s="9">
        <v>373.9</v>
      </c>
      <c r="CC14" s="9">
        <v>368.74799999999999</v>
      </c>
      <c r="CD14" s="9">
        <v>229.095</v>
      </c>
      <c r="CE14" s="9">
        <v>109.455</v>
      </c>
      <c r="CF14" s="9">
        <v>119.64</v>
      </c>
      <c r="CG14" s="9">
        <v>78.173000000000002</v>
      </c>
      <c r="CH14" s="9">
        <v>35.229999999999997</v>
      </c>
      <c r="CI14" s="9">
        <v>42.942999999999998</v>
      </c>
      <c r="CJ14" s="9">
        <v>150.73599999999999</v>
      </c>
      <c r="CK14" s="9">
        <v>74.224999999999994</v>
      </c>
      <c r="CL14" s="9">
        <v>76.512</v>
      </c>
      <c r="CM14" s="9">
        <v>99.057000000000002</v>
      </c>
      <c r="CN14" s="9">
        <v>51.866999999999997</v>
      </c>
      <c r="CO14" s="9">
        <v>47.19</v>
      </c>
      <c r="CP14" s="9">
        <v>129.411</v>
      </c>
      <c r="CQ14" s="9">
        <v>57.146000000000001</v>
      </c>
      <c r="CR14" s="9">
        <v>72.263999999999996</v>
      </c>
      <c r="CS14" s="9">
        <v>49.116</v>
      </c>
      <c r="CT14" s="9">
        <v>29.795000000000002</v>
      </c>
      <c r="CU14" s="9">
        <v>19.321000000000002</v>
      </c>
      <c r="CV14" s="9">
        <v>115.881</v>
      </c>
      <c r="CW14" s="9">
        <v>52.2</v>
      </c>
      <c r="CX14" s="9">
        <v>63.680999999999997</v>
      </c>
      <c r="CY14" s="9">
        <v>18.936</v>
      </c>
      <c r="CZ14" s="9">
        <v>13.65</v>
      </c>
      <c r="DA14" s="9">
        <v>5.2869999999999999</v>
      </c>
      <c r="DB14" s="9">
        <v>58.640999999999998</v>
      </c>
      <c r="DC14" s="9">
        <v>25.408000000000001</v>
      </c>
      <c r="DD14" s="9">
        <v>33.232999999999997</v>
      </c>
      <c r="DE14" s="9">
        <v>38.302999999999997</v>
      </c>
      <c r="DF14" s="9">
        <v>13.141999999999999</v>
      </c>
      <c r="DG14" s="9">
        <v>25.161000000000001</v>
      </c>
      <c r="DH14" s="9">
        <v>64.097999999999999</v>
      </c>
      <c r="DI14" s="9">
        <v>27.460999999999999</v>
      </c>
      <c r="DJ14" s="9">
        <v>36.637999999999998</v>
      </c>
      <c r="DK14" s="9">
        <v>23.7</v>
      </c>
      <c r="DL14" s="9">
        <v>13.002000000000001</v>
      </c>
      <c r="DM14" s="9">
        <v>10.696999999999999</v>
      </c>
      <c r="DN14" s="9">
        <v>18.908999999999999</v>
      </c>
      <c r="DO14" s="9">
        <v>5.8070000000000004</v>
      </c>
      <c r="DP14" s="9">
        <v>13.102</v>
      </c>
      <c r="DQ14" s="9">
        <v>21.489000000000001</v>
      </c>
      <c r="DR14" s="9">
        <v>8.6509999999999998</v>
      </c>
      <c r="DS14" s="9">
        <v>12.837999999999999</v>
      </c>
      <c r="DT14" s="9">
        <v>135.51599999999999</v>
      </c>
      <c r="DU14" s="9">
        <v>62.945</v>
      </c>
      <c r="DV14" s="9">
        <v>72.570999999999998</v>
      </c>
      <c r="DW14" s="9">
        <v>93.578999999999994</v>
      </c>
      <c r="DX14" s="9">
        <v>46.511000000000003</v>
      </c>
      <c r="DY14" s="9">
        <v>47.067999999999998</v>
      </c>
      <c r="DZ14" s="9">
        <v>513.553</v>
      </c>
      <c r="EA14" s="9">
        <v>264.44499999999999</v>
      </c>
      <c r="EB14" s="9">
        <v>249.10900000000001</v>
      </c>
      <c r="EC14" s="9">
        <v>1112.5840000000001</v>
      </c>
      <c r="ED14" s="9">
        <v>562.86699999999996</v>
      </c>
      <c r="EE14" s="9">
        <v>549.71699999999998</v>
      </c>
      <c r="EF14" s="9">
        <v>1067.241</v>
      </c>
      <c r="EG14" s="9">
        <v>527.51499999999999</v>
      </c>
      <c r="EH14" s="9">
        <v>539.726</v>
      </c>
      <c r="EI14" s="9">
        <v>1020.234</v>
      </c>
      <c r="EJ14" s="9">
        <v>502.59199999999998</v>
      </c>
      <c r="EK14" s="9">
        <v>517.64099999999996</v>
      </c>
      <c r="EL14" s="9">
        <v>22.38</v>
      </c>
      <c r="EM14" s="9">
        <v>10.449</v>
      </c>
      <c r="EN14" s="9">
        <v>11.930999999999999</v>
      </c>
      <c r="EO14" s="9">
        <v>23.459</v>
      </c>
      <c r="EP14" s="9">
        <v>13.722</v>
      </c>
      <c r="EQ14" s="9">
        <v>9.7360000000000007</v>
      </c>
      <c r="ER14" s="9">
        <v>718.07899999999995</v>
      </c>
      <c r="ES14" s="9">
        <v>362.94099999999997</v>
      </c>
      <c r="ET14" s="9">
        <v>355.13799999999998</v>
      </c>
      <c r="EU14" s="9">
        <v>83.866</v>
      </c>
      <c r="EV14" s="9">
        <v>37.97</v>
      </c>
      <c r="EW14" s="9">
        <v>45.896000000000001</v>
      </c>
      <c r="EX14" s="9">
        <v>12.677</v>
      </c>
      <c r="EY14" s="9">
        <v>8.2319999999999993</v>
      </c>
      <c r="EZ14" s="9">
        <v>4.4450000000000003</v>
      </c>
      <c r="FA14" s="9">
        <v>27.599</v>
      </c>
      <c r="FB14" s="9">
        <v>11.851000000000001</v>
      </c>
      <c r="FC14" s="9">
        <v>15.747999999999999</v>
      </c>
      <c r="FD14" s="9">
        <v>43.59</v>
      </c>
      <c r="FE14" s="9">
        <v>17.887</v>
      </c>
      <c r="FF14" s="9">
        <v>25.702999999999999</v>
      </c>
      <c r="FG14" s="9">
        <v>43.115000000000002</v>
      </c>
      <c r="FH14" s="9">
        <v>16.036999999999999</v>
      </c>
      <c r="FI14" s="9">
        <v>27.077999999999999</v>
      </c>
      <c r="FJ14" s="9">
        <v>2.9550000000000001</v>
      </c>
      <c r="FK14" s="9">
        <v>1.4890000000000001</v>
      </c>
      <c r="FL14" s="9">
        <v>1.466</v>
      </c>
      <c r="FM14" s="9">
        <v>11.497</v>
      </c>
      <c r="FN14" s="9">
        <v>5.8209999999999997</v>
      </c>
      <c r="FO14" s="9">
        <v>5.6760000000000002</v>
      </c>
      <c r="FP14" s="9">
        <v>28.663</v>
      </c>
      <c r="FQ14" s="9">
        <v>8.7270000000000003</v>
      </c>
      <c r="FR14" s="9">
        <v>19.936</v>
      </c>
      <c r="FS14" s="9">
        <v>222.18100000000001</v>
      </c>
      <c r="FT14" s="9">
        <v>110.56699999999999</v>
      </c>
      <c r="FU14" s="9">
        <v>111.614</v>
      </c>
      <c r="FV14" s="9">
        <v>136.91200000000001</v>
      </c>
      <c r="FW14" s="9">
        <v>67.682000000000002</v>
      </c>
      <c r="FX14" s="9">
        <v>69.23</v>
      </c>
      <c r="FY14" s="9">
        <v>930.32899999999995</v>
      </c>
      <c r="FZ14" s="9">
        <v>459.83300000000003</v>
      </c>
      <c r="GA14" s="9">
        <v>470.49599999999998</v>
      </c>
      <c r="GB14" s="9">
        <v>102.11</v>
      </c>
      <c r="GC14" s="9">
        <v>48.896000000000001</v>
      </c>
      <c r="GD14" s="9">
        <v>53.213999999999999</v>
      </c>
      <c r="GE14" s="9">
        <v>965.13199999999995</v>
      </c>
      <c r="GF14" s="9">
        <v>478.62</v>
      </c>
      <c r="GG14" s="9">
        <v>486.512</v>
      </c>
      <c r="GH14" s="9">
        <v>178.483</v>
      </c>
      <c r="GI14" s="9">
        <v>87.597999999999999</v>
      </c>
      <c r="GJ14" s="9">
        <v>90.885999999999996</v>
      </c>
      <c r="GK14" s="9">
        <v>60.537999999999997</v>
      </c>
      <c r="GL14" s="9">
        <v>28.98</v>
      </c>
      <c r="GM14" s="9">
        <v>31.558</v>
      </c>
      <c r="GN14" s="9">
        <v>76.373999999999995</v>
      </c>
      <c r="GO14" s="9">
        <v>38.701999999999998</v>
      </c>
      <c r="GP14" s="9">
        <v>37.671999999999997</v>
      </c>
      <c r="GQ14" s="9">
        <v>41.572000000000003</v>
      </c>
      <c r="GR14" s="9">
        <v>19.914999999999999</v>
      </c>
      <c r="GS14" s="9">
        <v>21.655999999999999</v>
      </c>
      <c r="GT14" s="9">
        <v>888.75800000000004</v>
      </c>
      <c r="GU14" s="9">
        <v>439.91800000000001</v>
      </c>
      <c r="GV14" s="9">
        <v>448.84</v>
      </c>
      <c r="GW14" s="9">
        <v>45.343000000000004</v>
      </c>
      <c r="GX14" s="9">
        <v>35.351999999999997</v>
      </c>
      <c r="GY14" s="9">
        <v>9.9909999999999997</v>
      </c>
      <c r="GZ14" s="9">
        <v>27.189</v>
      </c>
      <c r="HA14" s="9">
        <v>21.704000000000001</v>
      </c>
      <c r="HB14" s="9">
        <v>5.484</v>
      </c>
      <c r="HC14" s="9">
        <v>2.66</v>
      </c>
      <c r="HD14" s="9">
        <v>2.0099999999999998</v>
      </c>
      <c r="HE14" s="9">
        <v>0.65</v>
      </c>
      <c r="HF14" s="9">
        <v>0.40799999999999997</v>
      </c>
      <c r="HG14" s="9">
        <v>0.40799999999999997</v>
      </c>
      <c r="HH14" s="9">
        <v>0</v>
      </c>
      <c r="HI14" s="9">
        <v>0.65</v>
      </c>
      <c r="HJ14" s="9">
        <v>0</v>
      </c>
      <c r="HK14" s="9">
        <v>0.65</v>
      </c>
      <c r="HL14" s="9">
        <v>1.6020000000000001</v>
      </c>
      <c r="HM14" s="9">
        <v>1.6020000000000001</v>
      </c>
      <c r="HN14" s="9">
        <v>0</v>
      </c>
      <c r="HO14" s="9">
        <v>2.2839999999999998</v>
      </c>
      <c r="HP14" s="9">
        <v>0.39600000000000002</v>
      </c>
      <c r="HQ14" s="9">
        <v>1.8879999999999999</v>
      </c>
      <c r="HR14" s="9">
        <v>0</v>
      </c>
      <c r="HS14" s="9">
        <v>0</v>
      </c>
      <c r="HT14" s="9">
        <v>0</v>
      </c>
      <c r="HU14" s="9">
        <v>0</v>
      </c>
      <c r="HV14" s="9">
        <v>0</v>
      </c>
      <c r="HW14" s="9">
        <v>0</v>
      </c>
      <c r="HX14" s="9">
        <v>2.2839999999999998</v>
      </c>
      <c r="HY14" s="9">
        <v>0.39600000000000002</v>
      </c>
      <c r="HZ14" s="9">
        <v>1.8879999999999999</v>
      </c>
      <c r="IA14" s="9">
        <v>13.21</v>
      </c>
      <c r="IB14" s="9">
        <v>11.241</v>
      </c>
      <c r="IC14" s="9">
        <v>1.9690000000000001</v>
      </c>
      <c r="ID14" s="9">
        <v>5507.5990000000002</v>
      </c>
      <c r="IE14" s="9">
        <v>2934.902</v>
      </c>
      <c r="IF14" s="9">
        <v>2572.6970000000001</v>
      </c>
      <c r="IG14" s="9">
        <v>1123.28</v>
      </c>
      <c r="IH14" s="9">
        <v>596.08500000000004</v>
      </c>
      <c r="II14" s="9">
        <v>527.19500000000005</v>
      </c>
      <c r="IJ14" s="9">
        <v>554.30799999999999</v>
      </c>
      <c r="IK14" s="9">
        <v>328.90899999999999</v>
      </c>
      <c r="IL14" s="9">
        <v>225.4</v>
      </c>
      <c r="IM14" s="9">
        <v>262.29599999999999</v>
      </c>
      <c r="IN14" s="9">
        <v>161.36099999999999</v>
      </c>
      <c r="IO14" s="9">
        <v>100.935</v>
      </c>
      <c r="IP14" s="9">
        <v>290.18799999999999</v>
      </c>
      <c r="IQ14" s="9">
        <v>166.202</v>
      </c>
    </row>
    <row r="15" spans="1:251">
      <c r="A15" s="10">
        <v>43497</v>
      </c>
      <c r="B15" s="9">
        <v>125.515</v>
      </c>
      <c r="C15" s="9">
        <v>243.904</v>
      </c>
      <c r="D15" s="9">
        <v>117.446</v>
      </c>
      <c r="E15" s="9">
        <v>75.152000000000001</v>
      </c>
      <c r="F15" s="9">
        <v>42.293999999999997</v>
      </c>
      <c r="G15" s="9">
        <v>117.97199999999999</v>
      </c>
      <c r="H15" s="9">
        <v>23.734999999999999</v>
      </c>
      <c r="I15" s="9">
        <v>94.236999999999995</v>
      </c>
      <c r="J15" s="9">
        <v>134.001</v>
      </c>
      <c r="K15" s="9">
        <v>26.628</v>
      </c>
      <c r="L15" s="9">
        <v>107.373</v>
      </c>
      <c r="M15" s="9">
        <v>958.34</v>
      </c>
      <c r="N15" s="9">
        <v>491.28300000000002</v>
      </c>
      <c r="O15" s="9">
        <v>467.05700000000002</v>
      </c>
      <c r="P15" s="9">
        <v>909.51300000000003</v>
      </c>
      <c r="Q15" s="9">
        <v>484.68700000000001</v>
      </c>
      <c r="R15" s="9">
        <v>424.82600000000002</v>
      </c>
      <c r="S15" s="9">
        <v>7000.7169999999996</v>
      </c>
      <c r="T15" s="9">
        <v>3495.299</v>
      </c>
      <c r="U15" s="9">
        <v>3505.4180000000001</v>
      </c>
      <c r="V15" s="9">
        <v>802.59799999999996</v>
      </c>
      <c r="W15" s="9">
        <v>397.601</v>
      </c>
      <c r="X15" s="9">
        <v>404.99700000000001</v>
      </c>
      <c r="Y15" s="9">
        <v>7107.6310000000003</v>
      </c>
      <c r="Z15" s="9">
        <v>3582.3850000000002</v>
      </c>
      <c r="AA15" s="9">
        <v>3525.2460000000001</v>
      </c>
      <c r="AB15" s="9">
        <v>1303.3579999999999</v>
      </c>
      <c r="AC15" s="9">
        <v>673.178</v>
      </c>
      <c r="AD15" s="9">
        <v>630.17999999999995</v>
      </c>
      <c r="AE15" s="9">
        <v>408.75299999999999</v>
      </c>
      <c r="AF15" s="9">
        <v>209.11</v>
      </c>
      <c r="AG15" s="9">
        <v>199.643</v>
      </c>
      <c r="AH15" s="9">
        <v>500.76</v>
      </c>
      <c r="AI15" s="9">
        <v>275.577</v>
      </c>
      <c r="AJ15" s="9">
        <v>225.18299999999999</v>
      </c>
      <c r="AK15" s="9">
        <v>393.84500000000003</v>
      </c>
      <c r="AL15" s="9">
        <v>188.49100000000001</v>
      </c>
      <c r="AM15" s="9">
        <v>205.35400000000001</v>
      </c>
      <c r="AN15" s="9">
        <v>6606.8710000000001</v>
      </c>
      <c r="AO15" s="9">
        <v>3306.808</v>
      </c>
      <c r="AP15" s="9">
        <v>3300.0630000000001</v>
      </c>
      <c r="AQ15" s="9">
        <v>1679.404</v>
      </c>
      <c r="AR15" s="9">
        <v>1077.394</v>
      </c>
      <c r="AS15" s="9">
        <v>602.01</v>
      </c>
      <c r="AT15" s="9">
        <v>1079.306</v>
      </c>
      <c r="AU15" s="9">
        <v>708.64</v>
      </c>
      <c r="AV15" s="9">
        <v>370.66699999999997</v>
      </c>
      <c r="AW15" s="9">
        <v>72.947000000000003</v>
      </c>
      <c r="AX15" s="9">
        <v>39.081000000000003</v>
      </c>
      <c r="AY15" s="9">
        <v>33.866</v>
      </c>
      <c r="AZ15" s="9">
        <v>25.802</v>
      </c>
      <c r="BA15" s="9">
        <v>20.713999999999999</v>
      </c>
      <c r="BB15" s="9">
        <v>5.0880000000000001</v>
      </c>
      <c r="BC15" s="9">
        <v>19.756</v>
      </c>
      <c r="BD15" s="9">
        <v>10.805</v>
      </c>
      <c r="BE15" s="9">
        <v>8.9499999999999993</v>
      </c>
      <c r="BF15" s="9">
        <v>27.388999999999999</v>
      </c>
      <c r="BG15" s="9">
        <v>7.5620000000000003</v>
      </c>
      <c r="BH15" s="9">
        <v>19.827999999999999</v>
      </c>
      <c r="BI15" s="9">
        <v>84.037000000000006</v>
      </c>
      <c r="BJ15" s="9">
        <v>50.991999999999997</v>
      </c>
      <c r="BK15" s="9">
        <v>33.045999999999999</v>
      </c>
      <c r="BL15" s="9">
        <v>32.197000000000003</v>
      </c>
      <c r="BM15" s="9">
        <v>23.863</v>
      </c>
      <c r="BN15" s="9">
        <v>8.3339999999999996</v>
      </c>
      <c r="BO15" s="9">
        <v>26.850999999999999</v>
      </c>
      <c r="BP15" s="9">
        <v>15.976000000000001</v>
      </c>
      <c r="BQ15" s="9">
        <v>10.874000000000001</v>
      </c>
      <c r="BR15" s="9">
        <v>24.99</v>
      </c>
      <c r="BS15" s="9">
        <v>11.151999999999999</v>
      </c>
      <c r="BT15" s="9">
        <v>13.837</v>
      </c>
      <c r="BU15" s="9">
        <v>443.113</v>
      </c>
      <c r="BV15" s="9">
        <v>278.68099999999998</v>
      </c>
      <c r="BW15" s="9">
        <v>164.43199999999999</v>
      </c>
      <c r="BX15" s="9">
        <v>1926.1120000000001</v>
      </c>
      <c r="BY15" s="9">
        <v>981.726</v>
      </c>
      <c r="BZ15" s="9">
        <v>944.38599999999997</v>
      </c>
      <c r="CA15" s="9">
        <v>768.54399999999998</v>
      </c>
      <c r="CB15" s="9">
        <v>385.96100000000001</v>
      </c>
      <c r="CC15" s="9">
        <v>382.58300000000003</v>
      </c>
      <c r="CD15" s="9">
        <v>273.10599999999999</v>
      </c>
      <c r="CE15" s="9">
        <v>134.04400000000001</v>
      </c>
      <c r="CF15" s="9">
        <v>139.06200000000001</v>
      </c>
      <c r="CG15" s="9">
        <v>100.681</v>
      </c>
      <c r="CH15" s="9">
        <v>51.718000000000004</v>
      </c>
      <c r="CI15" s="9">
        <v>48.963000000000001</v>
      </c>
      <c r="CJ15" s="9">
        <v>172.42500000000001</v>
      </c>
      <c r="CK15" s="9">
        <v>82.326999999999998</v>
      </c>
      <c r="CL15" s="9">
        <v>90.099000000000004</v>
      </c>
      <c r="CM15" s="9">
        <v>125.441</v>
      </c>
      <c r="CN15" s="9">
        <v>61.046999999999997</v>
      </c>
      <c r="CO15" s="9">
        <v>64.393000000000001</v>
      </c>
      <c r="CP15" s="9">
        <v>147.666</v>
      </c>
      <c r="CQ15" s="9">
        <v>72.997</v>
      </c>
      <c r="CR15" s="9">
        <v>74.668000000000006</v>
      </c>
      <c r="CS15" s="9">
        <v>51.658000000000001</v>
      </c>
      <c r="CT15" s="9">
        <v>28.102</v>
      </c>
      <c r="CU15" s="9">
        <v>23.556000000000001</v>
      </c>
      <c r="CV15" s="9">
        <v>152.94499999999999</v>
      </c>
      <c r="CW15" s="9">
        <v>72.695999999999998</v>
      </c>
      <c r="CX15" s="9">
        <v>80.248999999999995</v>
      </c>
      <c r="CY15" s="9">
        <v>31.795000000000002</v>
      </c>
      <c r="CZ15" s="9">
        <v>21.283000000000001</v>
      </c>
      <c r="DA15" s="9">
        <v>10.512</v>
      </c>
      <c r="DB15" s="9">
        <v>65.376000000000005</v>
      </c>
      <c r="DC15" s="9">
        <v>27.846</v>
      </c>
      <c r="DD15" s="9">
        <v>37.529000000000003</v>
      </c>
      <c r="DE15" s="9">
        <v>55.774999999999999</v>
      </c>
      <c r="DF15" s="9">
        <v>23.567</v>
      </c>
      <c r="DG15" s="9">
        <v>32.207999999999998</v>
      </c>
      <c r="DH15" s="9">
        <v>68.503</v>
      </c>
      <c r="DI15" s="9">
        <v>33.246000000000002</v>
      </c>
      <c r="DJ15" s="9">
        <v>35.256</v>
      </c>
      <c r="DK15" s="9">
        <v>19.689</v>
      </c>
      <c r="DL15" s="9">
        <v>14.613</v>
      </c>
      <c r="DM15" s="9">
        <v>5.0759999999999996</v>
      </c>
      <c r="DN15" s="9">
        <v>21.853000000000002</v>
      </c>
      <c r="DO15" s="9">
        <v>9.6039999999999992</v>
      </c>
      <c r="DP15" s="9">
        <v>12.247999999999999</v>
      </c>
      <c r="DQ15" s="9">
        <v>26.960999999999999</v>
      </c>
      <c r="DR15" s="9">
        <v>9.0289999999999999</v>
      </c>
      <c r="DS15" s="9">
        <v>17.931999999999999</v>
      </c>
      <c r="DT15" s="9">
        <v>169.29400000000001</v>
      </c>
      <c r="DU15" s="9">
        <v>83.387</v>
      </c>
      <c r="DV15" s="9">
        <v>85.906000000000006</v>
      </c>
      <c r="DW15" s="9">
        <v>103.813</v>
      </c>
      <c r="DX15" s="9">
        <v>50.656999999999996</v>
      </c>
      <c r="DY15" s="9">
        <v>53.155000000000001</v>
      </c>
      <c r="DZ15" s="9">
        <v>495.43799999999999</v>
      </c>
      <c r="EA15" s="9">
        <v>251.917</v>
      </c>
      <c r="EB15" s="9">
        <v>243.52099999999999</v>
      </c>
      <c r="EC15" s="9">
        <v>1157.569</v>
      </c>
      <c r="ED15" s="9">
        <v>595.76499999999999</v>
      </c>
      <c r="EE15" s="9">
        <v>561.803</v>
      </c>
      <c r="EF15" s="9">
        <v>1111.473</v>
      </c>
      <c r="EG15" s="9">
        <v>567.12400000000002</v>
      </c>
      <c r="EH15" s="9">
        <v>544.34900000000005</v>
      </c>
      <c r="EI15" s="9">
        <v>1051.5509999999999</v>
      </c>
      <c r="EJ15" s="9">
        <v>539.36099999999999</v>
      </c>
      <c r="EK15" s="9">
        <v>512.18899999999996</v>
      </c>
      <c r="EL15" s="9">
        <v>25.475999999999999</v>
      </c>
      <c r="EM15" s="9">
        <v>13.446999999999999</v>
      </c>
      <c r="EN15" s="9">
        <v>12.029</v>
      </c>
      <c r="EO15" s="9">
        <v>34.447000000000003</v>
      </c>
      <c r="EP15" s="9">
        <v>14.316000000000001</v>
      </c>
      <c r="EQ15" s="9">
        <v>20.131</v>
      </c>
      <c r="ER15" s="9">
        <v>761.81600000000003</v>
      </c>
      <c r="ES15" s="9">
        <v>415.69600000000003</v>
      </c>
      <c r="ET15" s="9">
        <v>346.12</v>
      </c>
      <c r="EU15" s="9">
        <v>73.861000000000004</v>
      </c>
      <c r="EV15" s="9">
        <v>27.585999999999999</v>
      </c>
      <c r="EW15" s="9">
        <v>46.274999999999999</v>
      </c>
      <c r="EX15" s="9">
        <v>7.1829999999999998</v>
      </c>
      <c r="EY15" s="9">
        <v>3.79</v>
      </c>
      <c r="EZ15" s="9">
        <v>3.3929999999999998</v>
      </c>
      <c r="FA15" s="9">
        <v>30.672999999999998</v>
      </c>
      <c r="FB15" s="9">
        <v>13.362</v>
      </c>
      <c r="FC15" s="9">
        <v>17.311</v>
      </c>
      <c r="FD15" s="9">
        <v>36.005000000000003</v>
      </c>
      <c r="FE15" s="9">
        <v>10.433</v>
      </c>
      <c r="FF15" s="9">
        <v>25.571999999999999</v>
      </c>
      <c r="FG15" s="9">
        <v>55.82</v>
      </c>
      <c r="FH15" s="9">
        <v>20.797999999999998</v>
      </c>
      <c r="FI15" s="9">
        <v>35.021999999999998</v>
      </c>
      <c r="FJ15" s="9">
        <v>9.0429999999999993</v>
      </c>
      <c r="FK15" s="9">
        <v>4.7460000000000004</v>
      </c>
      <c r="FL15" s="9">
        <v>4.2960000000000003</v>
      </c>
      <c r="FM15" s="9">
        <v>11.87</v>
      </c>
      <c r="FN15" s="9">
        <v>2.91</v>
      </c>
      <c r="FO15" s="9">
        <v>8.9600000000000009</v>
      </c>
      <c r="FP15" s="9">
        <v>34.906999999999996</v>
      </c>
      <c r="FQ15" s="9">
        <v>13.141999999999999</v>
      </c>
      <c r="FR15" s="9">
        <v>21.765999999999998</v>
      </c>
      <c r="FS15" s="9">
        <v>219.977</v>
      </c>
      <c r="FT15" s="9">
        <v>103.044</v>
      </c>
      <c r="FU15" s="9">
        <v>116.932</v>
      </c>
      <c r="FV15" s="9">
        <v>143.38</v>
      </c>
      <c r="FW15" s="9">
        <v>75.361000000000004</v>
      </c>
      <c r="FX15" s="9">
        <v>68.019000000000005</v>
      </c>
      <c r="FY15" s="9">
        <v>968.09299999999996</v>
      </c>
      <c r="FZ15" s="9">
        <v>491.76299999999998</v>
      </c>
      <c r="GA15" s="9">
        <v>476.33</v>
      </c>
      <c r="GB15" s="9">
        <v>100.47499999999999</v>
      </c>
      <c r="GC15" s="9">
        <v>43.746000000000002</v>
      </c>
      <c r="GD15" s="9">
        <v>56.728999999999999</v>
      </c>
      <c r="GE15" s="9">
        <v>1010.998</v>
      </c>
      <c r="GF15" s="9">
        <v>523.37800000000004</v>
      </c>
      <c r="GG15" s="9">
        <v>487.62</v>
      </c>
      <c r="GH15" s="9">
        <v>181.06100000000001</v>
      </c>
      <c r="GI15" s="9">
        <v>91.662999999999997</v>
      </c>
      <c r="GJ15" s="9">
        <v>89.397999999999996</v>
      </c>
      <c r="GK15" s="9">
        <v>62.793999999999997</v>
      </c>
      <c r="GL15" s="9">
        <v>27.443999999999999</v>
      </c>
      <c r="GM15" s="9">
        <v>35.35</v>
      </c>
      <c r="GN15" s="9">
        <v>80.585999999999999</v>
      </c>
      <c r="GO15" s="9">
        <v>47.917000000000002</v>
      </c>
      <c r="GP15" s="9">
        <v>32.668999999999997</v>
      </c>
      <c r="GQ15" s="9">
        <v>37.680999999999997</v>
      </c>
      <c r="GR15" s="9">
        <v>16.302</v>
      </c>
      <c r="GS15" s="9">
        <v>21.379000000000001</v>
      </c>
      <c r="GT15" s="9">
        <v>930.41200000000003</v>
      </c>
      <c r="GU15" s="9">
        <v>475.46100000000001</v>
      </c>
      <c r="GV15" s="9">
        <v>454.95100000000002</v>
      </c>
      <c r="GW15" s="9">
        <v>46.094999999999999</v>
      </c>
      <c r="GX15" s="9">
        <v>28.640999999999998</v>
      </c>
      <c r="GY15" s="9">
        <v>17.454000000000001</v>
      </c>
      <c r="GZ15" s="9">
        <v>25.215</v>
      </c>
      <c r="HA15" s="9">
        <v>17.271000000000001</v>
      </c>
      <c r="HB15" s="9">
        <v>7.944</v>
      </c>
      <c r="HC15" s="9">
        <v>1.0960000000000001</v>
      </c>
      <c r="HD15" s="9">
        <v>0.53300000000000003</v>
      </c>
      <c r="HE15" s="9">
        <v>0.56200000000000006</v>
      </c>
      <c r="HF15" s="9">
        <v>0.53300000000000003</v>
      </c>
      <c r="HG15" s="9">
        <v>0.53300000000000003</v>
      </c>
      <c r="HH15" s="9">
        <v>0</v>
      </c>
      <c r="HI15" s="9">
        <v>0.56200000000000006</v>
      </c>
      <c r="HJ15" s="9">
        <v>0</v>
      </c>
      <c r="HK15" s="9">
        <v>0.56200000000000006</v>
      </c>
      <c r="HL15" s="9">
        <v>0</v>
      </c>
      <c r="HM15" s="9">
        <v>0</v>
      </c>
      <c r="HN15" s="9">
        <v>0</v>
      </c>
      <c r="HO15" s="9">
        <v>1.046</v>
      </c>
      <c r="HP15" s="9">
        <v>0.66200000000000003</v>
      </c>
      <c r="HQ15" s="9">
        <v>0.38400000000000001</v>
      </c>
      <c r="HR15" s="9">
        <v>0</v>
      </c>
      <c r="HS15" s="9">
        <v>0</v>
      </c>
      <c r="HT15" s="9">
        <v>0</v>
      </c>
      <c r="HU15" s="9">
        <v>0</v>
      </c>
      <c r="HV15" s="9">
        <v>0</v>
      </c>
      <c r="HW15" s="9">
        <v>0</v>
      </c>
      <c r="HX15" s="9">
        <v>1.046</v>
      </c>
      <c r="HY15" s="9">
        <v>0.66200000000000003</v>
      </c>
      <c r="HZ15" s="9">
        <v>0.38400000000000001</v>
      </c>
      <c r="IA15" s="9">
        <v>18.739000000000001</v>
      </c>
      <c r="IB15" s="9">
        <v>10.175000000000001</v>
      </c>
      <c r="IC15" s="9">
        <v>8.5630000000000006</v>
      </c>
      <c r="ID15" s="9">
        <v>5622.4790000000003</v>
      </c>
      <c r="IE15" s="9">
        <v>2993.1590000000001</v>
      </c>
      <c r="IF15" s="9">
        <v>2629.3209999999999</v>
      </c>
      <c r="IG15" s="9">
        <v>1122.615</v>
      </c>
      <c r="IH15" s="9">
        <v>572.74900000000002</v>
      </c>
      <c r="II15" s="9">
        <v>549.86599999999999</v>
      </c>
      <c r="IJ15" s="9">
        <v>563.69600000000003</v>
      </c>
      <c r="IK15" s="9">
        <v>314.08600000000001</v>
      </c>
      <c r="IL15" s="9">
        <v>249.61</v>
      </c>
      <c r="IM15" s="9">
        <v>264.04300000000001</v>
      </c>
      <c r="IN15" s="9">
        <v>141.37700000000001</v>
      </c>
      <c r="IO15" s="9">
        <v>122.666</v>
      </c>
      <c r="IP15" s="9">
        <v>298.661</v>
      </c>
      <c r="IQ15" s="9">
        <v>172.42099999999999</v>
      </c>
    </row>
    <row r="16" spans="1:251">
      <c r="A16" s="10">
        <v>43862</v>
      </c>
      <c r="B16" s="9">
        <v>141.94499999999999</v>
      </c>
      <c r="C16" s="9">
        <v>253.77699999999999</v>
      </c>
      <c r="D16" s="9">
        <v>119.39</v>
      </c>
      <c r="E16" s="9">
        <v>75.813000000000002</v>
      </c>
      <c r="F16" s="9">
        <v>43.578000000000003</v>
      </c>
      <c r="G16" s="9">
        <v>131.02799999999999</v>
      </c>
      <c r="H16" s="9">
        <v>34.923000000000002</v>
      </c>
      <c r="I16" s="9">
        <v>96.105000000000004</v>
      </c>
      <c r="J16" s="9">
        <v>145.304</v>
      </c>
      <c r="K16" s="9">
        <v>31.21</v>
      </c>
      <c r="L16" s="9">
        <v>114.09399999999999</v>
      </c>
      <c r="M16" s="9">
        <v>1140.7370000000001</v>
      </c>
      <c r="N16" s="9">
        <v>605.32799999999997</v>
      </c>
      <c r="O16" s="9">
        <v>535.41</v>
      </c>
      <c r="P16" s="9">
        <v>909.13199999999995</v>
      </c>
      <c r="Q16" s="9">
        <v>450.14400000000001</v>
      </c>
      <c r="R16" s="9">
        <v>458.98700000000002</v>
      </c>
      <c r="S16" s="9">
        <v>7221.0360000000001</v>
      </c>
      <c r="T16" s="9">
        <v>3602.799</v>
      </c>
      <c r="U16" s="9">
        <v>3618.2370000000001</v>
      </c>
      <c r="V16" s="9">
        <v>781.49400000000003</v>
      </c>
      <c r="W16" s="9">
        <v>376.28300000000002</v>
      </c>
      <c r="X16" s="9">
        <v>405.21100000000001</v>
      </c>
      <c r="Y16" s="9">
        <v>7348.674</v>
      </c>
      <c r="Z16" s="9">
        <v>3676.66</v>
      </c>
      <c r="AA16" s="9">
        <v>3672.0129999999999</v>
      </c>
      <c r="AB16" s="9">
        <v>1265.431</v>
      </c>
      <c r="AC16" s="9">
        <v>624.79899999999998</v>
      </c>
      <c r="AD16" s="9">
        <v>640.63099999999997</v>
      </c>
      <c r="AE16" s="9">
        <v>425.19499999999999</v>
      </c>
      <c r="AF16" s="9">
        <v>201.62799999999999</v>
      </c>
      <c r="AG16" s="9">
        <v>223.56700000000001</v>
      </c>
      <c r="AH16" s="9">
        <v>483.93700000000001</v>
      </c>
      <c r="AI16" s="9">
        <v>248.517</v>
      </c>
      <c r="AJ16" s="9">
        <v>235.42099999999999</v>
      </c>
      <c r="AK16" s="9">
        <v>356.29899999999998</v>
      </c>
      <c r="AL16" s="9">
        <v>174.655</v>
      </c>
      <c r="AM16" s="9">
        <v>181.64400000000001</v>
      </c>
      <c r="AN16" s="9">
        <v>6864.7370000000001</v>
      </c>
      <c r="AO16" s="9">
        <v>3428.1439999999998</v>
      </c>
      <c r="AP16" s="9">
        <v>3436.5929999999998</v>
      </c>
      <c r="AQ16" s="9">
        <v>1668.989</v>
      </c>
      <c r="AR16" s="9">
        <v>1079.48</v>
      </c>
      <c r="AS16" s="9">
        <v>589.51</v>
      </c>
      <c r="AT16" s="9">
        <v>1017.051</v>
      </c>
      <c r="AU16" s="9">
        <v>671.40300000000002</v>
      </c>
      <c r="AV16" s="9">
        <v>345.649</v>
      </c>
      <c r="AW16" s="9">
        <v>78.959000000000003</v>
      </c>
      <c r="AX16" s="9">
        <v>45.860999999999997</v>
      </c>
      <c r="AY16" s="9">
        <v>33.097999999999999</v>
      </c>
      <c r="AZ16" s="9">
        <v>25.652000000000001</v>
      </c>
      <c r="BA16" s="9">
        <v>20.885000000000002</v>
      </c>
      <c r="BB16" s="9">
        <v>4.766</v>
      </c>
      <c r="BC16" s="9">
        <v>25.521000000000001</v>
      </c>
      <c r="BD16" s="9">
        <v>17.388999999999999</v>
      </c>
      <c r="BE16" s="9">
        <v>8.1319999999999997</v>
      </c>
      <c r="BF16" s="9">
        <v>27.786000000000001</v>
      </c>
      <c r="BG16" s="9">
        <v>7.5860000000000003</v>
      </c>
      <c r="BH16" s="9">
        <v>20.2</v>
      </c>
      <c r="BI16" s="9">
        <v>78.832999999999998</v>
      </c>
      <c r="BJ16" s="9">
        <v>42.701000000000001</v>
      </c>
      <c r="BK16" s="9">
        <v>36.131999999999998</v>
      </c>
      <c r="BL16" s="9">
        <v>30.827999999999999</v>
      </c>
      <c r="BM16" s="9">
        <v>22.712</v>
      </c>
      <c r="BN16" s="9">
        <v>8.1159999999999997</v>
      </c>
      <c r="BO16" s="9">
        <v>21.34</v>
      </c>
      <c r="BP16" s="9">
        <v>11.449</v>
      </c>
      <c r="BQ16" s="9">
        <v>9.891</v>
      </c>
      <c r="BR16" s="9">
        <v>26.664999999999999</v>
      </c>
      <c r="BS16" s="9">
        <v>8.5399999999999991</v>
      </c>
      <c r="BT16" s="9">
        <v>18.125</v>
      </c>
      <c r="BU16" s="9">
        <v>494.14600000000002</v>
      </c>
      <c r="BV16" s="9">
        <v>319.51499999999999</v>
      </c>
      <c r="BW16" s="9">
        <v>174.631</v>
      </c>
      <c r="BX16" s="9">
        <v>1885.9549999999999</v>
      </c>
      <c r="BY16" s="9">
        <v>941.57100000000003</v>
      </c>
      <c r="BZ16" s="9">
        <v>944.38400000000001</v>
      </c>
      <c r="CA16" s="9">
        <v>731.20500000000004</v>
      </c>
      <c r="CB16" s="9">
        <v>361.87700000000001</v>
      </c>
      <c r="CC16" s="9">
        <v>369.32799999999997</v>
      </c>
      <c r="CD16" s="9">
        <v>241.172</v>
      </c>
      <c r="CE16" s="9">
        <v>111.767</v>
      </c>
      <c r="CF16" s="9">
        <v>129.405</v>
      </c>
      <c r="CG16" s="9">
        <v>96.102999999999994</v>
      </c>
      <c r="CH16" s="9">
        <v>39.976999999999997</v>
      </c>
      <c r="CI16" s="9">
        <v>56.125999999999998</v>
      </c>
      <c r="CJ16" s="9">
        <v>145.06899999999999</v>
      </c>
      <c r="CK16" s="9">
        <v>71.790000000000006</v>
      </c>
      <c r="CL16" s="9">
        <v>73.278999999999996</v>
      </c>
      <c r="CM16" s="9">
        <v>115.134</v>
      </c>
      <c r="CN16" s="9">
        <v>53.706000000000003</v>
      </c>
      <c r="CO16" s="9">
        <v>61.427</v>
      </c>
      <c r="CP16" s="9">
        <v>126.038</v>
      </c>
      <c r="CQ16" s="9">
        <v>58.06</v>
      </c>
      <c r="CR16" s="9">
        <v>67.977999999999994</v>
      </c>
      <c r="CS16" s="9">
        <v>56.738</v>
      </c>
      <c r="CT16" s="9">
        <v>28.423999999999999</v>
      </c>
      <c r="CU16" s="9">
        <v>28.315000000000001</v>
      </c>
      <c r="CV16" s="9">
        <v>114</v>
      </c>
      <c r="CW16" s="9">
        <v>51.186</v>
      </c>
      <c r="CX16" s="9">
        <v>62.814</v>
      </c>
      <c r="CY16" s="9">
        <v>13.180999999999999</v>
      </c>
      <c r="CZ16" s="9">
        <v>9.3940000000000001</v>
      </c>
      <c r="DA16" s="9">
        <v>3.7869999999999999</v>
      </c>
      <c r="DB16" s="9">
        <v>53.155999999999999</v>
      </c>
      <c r="DC16" s="9">
        <v>25.452999999999999</v>
      </c>
      <c r="DD16" s="9">
        <v>27.702999999999999</v>
      </c>
      <c r="DE16" s="9">
        <v>47.662999999999997</v>
      </c>
      <c r="DF16" s="9">
        <v>16.338999999999999</v>
      </c>
      <c r="DG16" s="9">
        <v>31.324000000000002</v>
      </c>
      <c r="DH16" s="9">
        <v>70.433999999999997</v>
      </c>
      <c r="DI16" s="9">
        <v>32.156999999999996</v>
      </c>
      <c r="DJ16" s="9">
        <v>38.276000000000003</v>
      </c>
      <c r="DK16" s="9">
        <v>21.248000000000001</v>
      </c>
      <c r="DL16" s="9">
        <v>12.831</v>
      </c>
      <c r="DM16" s="9">
        <v>8.4169999999999998</v>
      </c>
      <c r="DN16" s="9">
        <v>20.917999999999999</v>
      </c>
      <c r="DO16" s="9">
        <v>10.567</v>
      </c>
      <c r="DP16" s="9">
        <v>10.351000000000001</v>
      </c>
      <c r="DQ16" s="9">
        <v>28.268000000000001</v>
      </c>
      <c r="DR16" s="9">
        <v>8.7590000000000003</v>
      </c>
      <c r="DS16" s="9">
        <v>19.509</v>
      </c>
      <c r="DT16" s="9">
        <v>162.654</v>
      </c>
      <c r="DU16" s="9">
        <v>73.361999999999995</v>
      </c>
      <c r="DV16" s="9">
        <v>89.292000000000002</v>
      </c>
      <c r="DW16" s="9">
        <v>78.516999999999996</v>
      </c>
      <c r="DX16" s="9">
        <v>38.404000000000003</v>
      </c>
      <c r="DY16" s="9">
        <v>40.113</v>
      </c>
      <c r="DZ16" s="9">
        <v>490.03300000000002</v>
      </c>
      <c r="EA16" s="9">
        <v>250.11</v>
      </c>
      <c r="EB16" s="9">
        <v>239.923</v>
      </c>
      <c r="EC16" s="9">
        <v>1154.75</v>
      </c>
      <c r="ED16" s="9">
        <v>579.69399999999996</v>
      </c>
      <c r="EE16" s="9">
        <v>575.05600000000004</v>
      </c>
      <c r="EF16" s="9">
        <v>1113.903</v>
      </c>
      <c r="EG16" s="9">
        <v>554.55799999999999</v>
      </c>
      <c r="EH16" s="9">
        <v>559.34500000000003</v>
      </c>
      <c r="EI16" s="9">
        <v>1062.884</v>
      </c>
      <c r="EJ16" s="9">
        <v>528.22299999999996</v>
      </c>
      <c r="EK16" s="9">
        <v>534.66099999999994</v>
      </c>
      <c r="EL16" s="9">
        <v>21.344999999999999</v>
      </c>
      <c r="EM16" s="9">
        <v>11.565</v>
      </c>
      <c r="EN16" s="9">
        <v>9.7789999999999999</v>
      </c>
      <c r="EO16" s="9">
        <v>29.673999999999999</v>
      </c>
      <c r="EP16" s="9">
        <v>14.769</v>
      </c>
      <c r="EQ16" s="9">
        <v>14.904999999999999</v>
      </c>
      <c r="ER16" s="9">
        <v>701.99400000000003</v>
      </c>
      <c r="ES16" s="9">
        <v>355.96</v>
      </c>
      <c r="ET16" s="9">
        <v>346.03399999999999</v>
      </c>
      <c r="EU16" s="9">
        <v>76.228999999999999</v>
      </c>
      <c r="EV16" s="9">
        <v>42.371000000000002</v>
      </c>
      <c r="EW16" s="9">
        <v>33.856999999999999</v>
      </c>
      <c r="EX16" s="9">
        <v>11.932</v>
      </c>
      <c r="EY16" s="9">
        <v>10.221</v>
      </c>
      <c r="EZ16" s="9">
        <v>1.7110000000000001</v>
      </c>
      <c r="FA16" s="9">
        <v>23.919</v>
      </c>
      <c r="FB16" s="9">
        <v>14.513</v>
      </c>
      <c r="FC16" s="9">
        <v>9.407</v>
      </c>
      <c r="FD16" s="9">
        <v>40.377000000000002</v>
      </c>
      <c r="FE16" s="9">
        <v>17.638000000000002</v>
      </c>
      <c r="FF16" s="9">
        <v>22.739000000000001</v>
      </c>
      <c r="FG16" s="9">
        <v>66.138000000000005</v>
      </c>
      <c r="FH16" s="9">
        <v>25.916</v>
      </c>
      <c r="FI16" s="9">
        <v>40.222000000000001</v>
      </c>
      <c r="FJ16" s="9">
        <v>11.452999999999999</v>
      </c>
      <c r="FK16" s="9">
        <v>8.3659999999999997</v>
      </c>
      <c r="FL16" s="9">
        <v>3.0870000000000002</v>
      </c>
      <c r="FM16" s="9">
        <v>16.449000000000002</v>
      </c>
      <c r="FN16" s="9">
        <v>6.3040000000000003</v>
      </c>
      <c r="FO16" s="9">
        <v>10.145</v>
      </c>
      <c r="FP16" s="9">
        <v>38.235999999999997</v>
      </c>
      <c r="FQ16" s="9">
        <v>11.244999999999999</v>
      </c>
      <c r="FR16" s="9">
        <v>26.99</v>
      </c>
      <c r="FS16" s="9">
        <v>269.54199999999997</v>
      </c>
      <c r="FT16" s="9">
        <v>130.31100000000001</v>
      </c>
      <c r="FU16" s="9">
        <v>139.232</v>
      </c>
      <c r="FV16" s="9">
        <v>139.625</v>
      </c>
      <c r="FW16" s="9">
        <v>69.180999999999997</v>
      </c>
      <c r="FX16" s="9">
        <v>70.444000000000003</v>
      </c>
      <c r="FY16" s="9">
        <v>974.27800000000002</v>
      </c>
      <c r="FZ16" s="9">
        <v>485.37700000000001</v>
      </c>
      <c r="GA16" s="9">
        <v>488.90199999999999</v>
      </c>
      <c r="GB16" s="9">
        <v>90.614000000000004</v>
      </c>
      <c r="GC16" s="9">
        <v>43.034999999999997</v>
      </c>
      <c r="GD16" s="9">
        <v>47.579000000000001</v>
      </c>
      <c r="GE16" s="9">
        <v>1023.289</v>
      </c>
      <c r="GF16" s="9">
        <v>511.52300000000002</v>
      </c>
      <c r="GG16" s="9">
        <v>511.76600000000002</v>
      </c>
      <c r="GH16" s="9">
        <v>174.297</v>
      </c>
      <c r="GI16" s="9">
        <v>86.748999999999995</v>
      </c>
      <c r="GJ16" s="9">
        <v>87.548000000000002</v>
      </c>
      <c r="GK16" s="9">
        <v>55.942</v>
      </c>
      <c r="GL16" s="9">
        <v>25.466999999999999</v>
      </c>
      <c r="GM16" s="9">
        <v>30.474</v>
      </c>
      <c r="GN16" s="9">
        <v>83.683000000000007</v>
      </c>
      <c r="GO16" s="9">
        <v>43.713999999999999</v>
      </c>
      <c r="GP16" s="9">
        <v>39.969000000000001</v>
      </c>
      <c r="GQ16" s="9">
        <v>34.673000000000002</v>
      </c>
      <c r="GR16" s="9">
        <v>17.568000000000001</v>
      </c>
      <c r="GS16" s="9">
        <v>17.105</v>
      </c>
      <c r="GT16" s="9">
        <v>939.60599999999999</v>
      </c>
      <c r="GU16" s="9">
        <v>467.80900000000003</v>
      </c>
      <c r="GV16" s="9">
        <v>471.79700000000003</v>
      </c>
      <c r="GW16" s="9">
        <v>40.847000000000001</v>
      </c>
      <c r="GX16" s="9">
        <v>25.137</v>
      </c>
      <c r="GY16" s="9">
        <v>15.711</v>
      </c>
      <c r="GZ16" s="9">
        <v>17.352</v>
      </c>
      <c r="HA16" s="9">
        <v>11.369</v>
      </c>
      <c r="HB16" s="9">
        <v>5.9829999999999997</v>
      </c>
      <c r="HC16" s="9">
        <v>1.204</v>
      </c>
      <c r="HD16" s="9">
        <v>0.72299999999999998</v>
      </c>
      <c r="HE16" s="9">
        <v>0.48099999999999998</v>
      </c>
      <c r="HF16" s="9">
        <v>0</v>
      </c>
      <c r="HG16" s="9">
        <v>0</v>
      </c>
      <c r="HH16" s="9">
        <v>0</v>
      </c>
      <c r="HI16" s="9">
        <v>0.16700000000000001</v>
      </c>
      <c r="HJ16" s="9">
        <v>0.16700000000000001</v>
      </c>
      <c r="HK16" s="9">
        <v>0</v>
      </c>
      <c r="HL16" s="9">
        <v>1.036</v>
      </c>
      <c r="HM16" s="9">
        <v>0.55600000000000005</v>
      </c>
      <c r="HN16" s="9">
        <v>0.48099999999999998</v>
      </c>
      <c r="HO16" s="9">
        <v>3.3069999999999999</v>
      </c>
      <c r="HP16" s="9">
        <v>1.7669999999999999</v>
      </c>
      <c r="HQ16" s="9">
        <v>1.54</v>
      </c>
      <c r="HR16" s="9">
        <v>0.53500000000000003</v>
      </c>
      <c r="HS16" s="9">
        <v>0.53500000000000003</v>
      </c>
      <c r="HT16" s="9">
        <v>0</v>
      </c>
      <c r="HU16" s="9">
        <v>0</v>
      </c>
      <c r="HV16" s="9">
        <v>0</v>
      </c>
      <c r="HW16" s="9">
        <v>0</v>
      </c>
      <c r="HX16" s="9">
        <v>2.7730000000000001</v>
      </c>
      <c r="HY16" s="9">
        <v>1.232</v>
      </c>
      <c r="HZ16" s="9">
        <v>1.54</v>
      </c>
      <c r="IA16" s="9">
        <v>18.984000000000002</v>
      </c>
      <c r="IB16" s="9">
        <v>11.278</v>
      </c>
      <c r="IC16" s="9">
        <v>7.7069999999999999</v>
      </c>
      <c r="ID16" s="9">
        <v>5744.07</v>
      </c>
      <c r="IE16" s="9">
        <v>3028.8589999999999</v>
      </c>
      <c r="IF16" s="9">
        <v>2715.2109999999998</v>
      </c>
      <c r="IG16" s="9">
        <v>1133.4580000000001</v>
      </c>
      <c r="IH16" s="9">
        <v>587.73299999999995</v>
      </c>
      <c r="II16" s="9">
        <v>545.72500000000002</v>
      </c>
      <c r="IJ16" s="9">
        <v>563.17100000000005</v>
      </c>
      <c r="IK16" s="9">
        <v>323.48700000000002</v>
      </c>
      <c r="IL16" s="9">
        <v>239.684</v>
      </c>
      <c r="IM16" s="9">
        <v>303.07499999999999</v>
      </c>
      <c r="IN16" s="9">
        <v>183.59700000000001</v>
      </c>
      <c r="IO16" s="9">
        <v>119.47799999999999</v>
      </c>
      <c r="IP16" s="9">
        <v>259.80500000000001</v>
      </c>
      <c r="IQ16" s="9">
        <v>139.88999999999999</v>
      </c>
    </row>
    <row r="17" spans="1:251">
      <c r="A17" s="10">
        <v>44228</v>
      </c>
      <c r="B17" s="9">
        <v>207.166</v>
      </c>
      <c r="C17" s="9">
        <v>298.11099999999999</v>
      </c>
      <c r="D17" s="9">
        <v>160.17699999999999</v>
      </c>
      <c r="E17" s="9">
        <v>108.399</v>
      </c>
      <c r="F17" s="9">
        <v>51.777999999999999</v>
      </c>
      <c r="G17" s="9">
        <v>163.553</v>
      </c>
      <c r="H17" s="9">
        <v>57.999000000000002</v>
      </c>
      <c r="I17" s="9">
        <v>105.554</v>
      </c>
      <c r="J17" s="9">
        <v>181.547</v>
      </c>
      <c r="K17" s="9">
        <v>40.768000000000001</v>
      </c>
      <c r="L17" s="9">
        <v>140.779</v>
      </c>
      <c r="M17" s="9">
        <v>1141.7090000000001</v>
      </c>
      <c r="N17" s="9">
        <v>599.90200000000004</v>
      </c>
      <c r="O17" s="9">
        <v>541.80700000000002</v>
      </c>
      <c r="P17" s="9">
        <v>857.23199999999997</v>
      </c>
      <c r="Q17" s="9">
        <v>416.05799999999999</v>
      </c>
      <c r="R17" s="9">
        <v>441.173</v>
      </c>
      <c r="S17" s="9">
        <v>7318.3059999999996</v>
      </c>
      <c r="T17" s="9">
        <v>3678.22</v>
      </c>
      <c r="U17" s="9">
        <v>3640.0859999999998</v>
      </c>
      <c r="V17" s="9">
        <v>828.63699999999994</v>
      </c>
      <c r="W17" s="9">
        <v>374.87099999999998</v>
      </c>
      <c r="X17" s="9">
        <v>453.76600000000002</v>
      </c>
      <c r="Y17" s="9">
        <v>7346.9009999999998</v>
      </c>
      <c r="Z17" s="9">
        <v>3719.4070000000002</v>
      </c>
      <c r="AA17" s="9">
        <v>3627.4940000000001</v>
      </c>
      <c r="AB17" s="9">
        <v>1276.9570000000001</v>
      </c>
      <c r="AC17" s="9">
        <v>601.47799999999995</v>
      </c>
      <c r="AD17" s="9">
        <v>675.47900000000004</v>
      </c>
      <c r="AE17" s="9">
        <v>408.91199999999998</v>
      </c>
      <c r="AF17" s="9">
        <v>189.45099999999999</v>
      </c>
      <c r="AG17" s="9">
        <v>219.46</v>
      </c>
      <c r="AH17" s="9">
        <v>448.32</v>
      </c>
      <c r="AI17" s="9">
        <v>226.607</v>
      </c>
      <c r="AJ17" s="9">
        <v>221.71299999999999</v>
      </c>
      <c r="AK17" s="9">
        <v>419.72500000000002</v>
      </c>
      <c r="AL17" s="9">
        <v>185.42</v>
      </c>
      <c r="AM17" s="9">
        <v>234.30600000000001</v>
      </c>
      <c r="AN17" s="9">
        <v>6898.5810000000001</v>
      </c>
      <c r="AO17" s="9">
        <v>3492.8</v>
      </c>
      <c r="AP17" s="9">
        <v>3405.7809999999999</v>
      </c>
      <c r="AQ17" s="9">
        <v>1660.26</v>
      </c>
      <c r="AR17" s="9">
        <v>1052.4349999999999</v>
      </c>
      <c r="AS17" s="9">
        <v>607.82500000000005</v>
      </c>
      <c r="AT17" s="9">
        <v>930.875</v>
      </c>
      <c r="AU17" s="9">
        <v>604.79200000000003</v>
      </c>
      <c r="AV17" s="9">
        <v>326.08300000000003</v>
      </c>
      <c r="AW17" s="9">
        <v>116.14100000000001</v>
      </c>
      <c r="AX17" s="9">
        <v>63.286000000000001</v>
      </c>
      <c r="AY17" s="9">
        <v>52.854999999999997</v>
      </c>
      <c r="AZ17" s="9">
        <v>34.69</v>
      </c>
      <c r="BA17" s="9">
        <v>22.501000000000001</v>
      </c>
      <c r="BB17" s="9">
        <v>12.189</v>
      </c>
      <c r="BC17" s="9">
        <v>51.1</v>
      </c>
      <c r="BD17" s="9">
        <v>31.561</v>
      </c>
      <c r="BE17" s="9">
        <v>19.539000000000001</v>
      </c>
      <c r="BF17" s="9">
        <v>30.350999999999999</v>
      </c>
      <c r="BG17" s="9">
        <v>9.2240000000000002</v>
      </c>
      <c r="BH17" s="9">
        <v>21.126999999999999</v>
      </c>
      <c r="BI17" s="9">
        <v>170.672</v>
      </c>
      <c r="BJ17" s="9">
        <v>92.525000000000006</v>
      </c>
      <c r="BK17" s="9">
        <v>78.147000000000006</v>
      </c>
      <c r="BL17" s="9">
        <v>57.591000000000001</v>
      </c>
      <c r="BM17" s="9">
        <v>37.622</v>
      </c>
      <c r="BN17" s="9">
        <v>19.969000000000001</v>
      </c>
      <c r="BO17" s="9">
        <v>56.174999999999997</v>
      </c>
      <c r="BP17" s="9">
        <v>33.654000000000003</v>
      </c>
      <c r="BQ17" s="9">
        <v>22.52</v>
      </c>
      <c r="BR17" s="9">
        <v>56.905999999999999</v>
      </c>
      <c r="BS17" s="9">
        <v>21.248000000000001</v>
      </c>
      <c r="BT17" s="9">
        <v>35.658000000000001</v>
      </c>
      <c r="BU17" s="9">
        <v>442.572</v>
      </c>
      <c r="BV17" s="9">
        <v>291.83199999999999</v>
      </c>
      <c r="BW17" s="9">
        <v>150.74</v>
      </c>
      <c r="BX17" s="9">
        <v>1805.675</v>
      </c>
      <c r="BY17" s="9">
        <v>898.42899999999997</v>
      </c>
      <c r="BZ17" s="9">
        <v>907.24599999999998</v>
      </c>
      <c r="CA17" s="9">
        <v>718.04399999999998</v>
      </c>
      <c r="CB17" s="9">
        <v>351.11799999999999</v>
      </c>
      <c r="CC17" s="9">
        <v>366.92599999999999</v>
      </c>
      <c r="CD17" s="9">
        <v>236.92599999999999</v>
      </c>
      <c r="CE17" s="9">
        <v>118.261</v>
      </c>
      <c r="CF17" s="9">
        <v>118.66500000000001</v>
      </c>
      <c r="CG17" s="9">
        <v>81.373999999999995</v>
      </c>
      <c r="CH17" s="9">
        <v>39.204000000000001</v>
      </c>
      <c r="CI17" s="9">
        <v>42.17</v>
      </c>
      <c r="CJ17" s="9">
        <v>154.83500000000001</v>
      </c>
      <c r="CK17" s="9">
        <v>78.34</v>
      </c>
      <c r="CL17" s="9">
        <v>76.495000000000005</v>
      </c>
      <c r="CM17" s="9">
        <v>99.224000000000004</v>
      </c>
      <c r="CN17" s="9">
        <v>47.186999999999998</v>
      </c>
      <c r="CO17" s="9">
        <v>52.036999999999999</v>
      </c>
      <c r="CP17" s="9">
        <v>136.648</v>
      </c>
      <c r="CQ17" s="9">
        <v>70.358000000000004</v>
      </c>
      <c r="CR17" s="9">
        <v>66.290000000000006</v>
      </c>
      <c r="CS17" s="9">
        <v>60.962000000000003</v>
      </c>
      <c r="CT17" s="9">
        <v>32.034999999999997</v>
      </c>
      <c r="CU17" s="9">
        <v>28.925999999999998</v>
      </c>
      <c r="CV17" s="9">
        <v>121.646</v>
      </c>
      <c r="CW17" s="9">
        <v>58.317</v>
      </c>
      <c r="CX17" s="9">
        <v>63.329000000000001</v>
      </c>
      <c r="CY17" s="9">
        <v>13.401</v>
      </c>
      <c r="CZ17" s="9">
        <v>6.2690000000000001</v>
      </c>
      <c r="DA17" s="9">
        <v>7.1310000000000002</v>
      </c>
      <c r="DB17" s="9">
        <v>56.317999999999998</v>
      </c>
      <c r="DC17" s="9">
        <v>27.332000000000001</v>
      </c>
      <c r="DD17" s="9">
        <v>28.986000000000001</v>
      </c>
      <c r="DE17" s="9">
        <v>51.927999999999997</v>
      </c>
      <c r="DF17" s="9">
        <v>24.716999999999999</v>
      </c>
      <c r="DG17" s="9">
        <v>27.212</v>
      </c>
      <c r="DH17" s="9">
        <v>54.317999999999998</v>
      </c>
      <c r="DI17" s="9">
        <v>27.908000000000001</v>
      </c>
      <c r="DJ17" s="9">
        <v>26.41</v>
      </c>
      <c r="DK17" s="9">
        <v>15.4</v>
      </c>
      <c r="DL17" s="9">
        <v>7.5209999999999999</v>
      </c>
      <c r="DM17" s="9">
        <v>7.8789999999999996</v>
      </c>
      <c r="DN17" s="9">
        <v>18.39</v>
      </c>
      <c r="DO17" s="9">
        <v>11.339</v>
      </c>
      <c r="DP17" s="9">
        <v>7.0510000000000002</v>
      </c>
      <c r="DQ17" s="9">
        <v>20.527999999999999</v>
      </c>
      <c r="DR17" s="9">
        <v>9.048</v>
      </c>
      <c r="DS17" s="9">
        <v>11.478999999999999</v>
      </c>
      <c r="DT17" s="9">
        <v>156.661</v>
      </c>
      <c r="DU17" s="9">
        <v>78.757000000000005</v>
      </c>
      <c r="DV17" s="9">
        <v>77.903999999999996</v>
      </c>
      <c r="DW17" s="9">
        <v>80.263999999999996</v>
      </c>
      <c r="DX17" s="9">
        <v>39.503999999999998</v>
      </c>
      <c r="DY17" s="9">
        <v>40.761000000000003</v>
      </c>
      <c r="DZ17" s="9">
        <v>481.11799999999999</v>
      </c>
      <c r="EA17" s="9">
        <v>232.857</v>
      </c>
      <c r="EB17" s="9">
        <v>248.261</v>
      </c>
      <c r="EC17" s="9">
        <v>1087.6310000000001</v>
      </c>
      <c r="ED17" s="9">
        <v>547.31100000000004</v>
      </c>
      <c r="EE17" s="9">
        <v>540.32000000000005</v>
      </c>
      <c r="EF17" s="9">
        <v>1057.499</v>
      </c>
      <c r="EG17" s="9">
        <v>527.10299999999995</v>
      </c>
      <c r="EH17" s="9">
        <v>530.39599999999996</v>
      </c>
      <c r="EI17" s="9">
        <v>996.16099999999994</v>
      </c>
      <c r="EJ17" s="9">
        <v>502.50599999999997</v>
      </c>
      <c r="EK17" s="9">
        <v>493.65600000000001</v>
      </c>
      <c r="EL17" s="9">
        <v>28.044</v>
      </c>
      <c r="EM17" s="9">
        <v>13.103999999999999</v>
      </c>
      <c r="EN17" s="9">
        <v>14.939</v>
      </c>
      <c r="EO17" s="9">
        <v>33.293999999999997</v>
      </c>
      <c r="EP17" s="9">
        <v>11.493</v>
      </c>
      <c r="EQ17" s="9">
        <v>21.800999999999998</v>
      </c>
      <c r="ER17" s="9">
        <v>644.88</v>
      </c>
      <c r="ES17" s="9">
        <v>348.40199999999999</v>
      </c>
      <c r="ET17" s="9">
        <v>296.47800000000001</v>
      </c>
      <c r="EU17" s="9">
        <v>97.393000000000001</v>
      </c>
      <c r="EV17" s="9">
        <v>36.520000000000003</v>
      </c>
      <c r="EW17" s="9">
        <v>60.874000000000002</v>
      </c>
      <c r="EX17" s="9">
        <v>8.5760000000000005</v>
      </c>
      <c r="EY17" s="9">
        <v>4.835</v>
      </c>
      <c r="EZ17" s="9">
        <v>3.7410000000000001</v>
      </c>
      <c r="FA17" s="9">
        <v>36.231000000000002</v>
      </c>
      <c r="FB17" s="9">
        <v>12.507</v>
      </c>
      <c r="FC17" s="9">
        <v>23.722999999999999</v>
      </c>
      <c r="FD17" s="9">
        <v>52.585999999999999</v>
      </c>
      <c r="FE17" s="9">
        <v>19.177</v>
      </c>
      <c r="FF17" s="9">
        <v>33.408999999999999</v>
      </c>
      <c r="FG17" s="9">
        <v>66.762</v>
      </c>
      <c r="FH17" s="9">
        <v>26.274000000000001</v>
      </c>
      <c r="FI17" s="9">
        <v>40.488</v>
      </c>
      <c r="FJ17" s="9">
        <v>8.44</v>
      </c>
      <c r="FK17" s="9">
        <v>4.55</v>
      </c>
      <c r="FL17" s="9">
        <v>3.89</v>
      </c>
      <c r="FM17" s="9">
        <v>15.916</v>
      </c>
      <c r="FN17" s="9">
        <v>7.2370000000000001</v>
      </c>
      <c r="FO17" s="9">
        <v>8.68</v>
      </c>
      <c r="FP17" s="9">
        <v>42.405000000000001</v>
      </c>
      <c r="FQ17" s="9">
        <v>14.487</v>
      </c>
      <c r="FR17" s="9">
        <v>27.917999999999999</v>
      </c>
      <c r="FS17" s="9">
        <v>248.46299999999999</v>
      </c>
      <c r="FT17" s="9">
        <v>115.907</v>
      </c>
      <c r="FU17" s="9">
        <v>132.55600000000001</v>
      </c>
      <c r="FV17" s="9">
        <v>151.02099999999999</v>
      </c>
      <c r="FW17" s="9">
        <v>68.86</v>
      </c>
      <c r="FX17" s="9">
        <v>82.161000000000001</v>
      </c>
      <c r="FY17" s="9">
        <v>906.47699999999998</v>
      </c>
      <c r="FZ17" s="9">
        <v>458.24299999999999</v>
      </c>
      <c r="GA17" s="9">
        <v>448.23500000000001</v>
      </c>
      <c r="GB17" s="9">
        <v>102.759</v>
      </c>
      <c r="GC17" s="9">
        <v>37.058999999999997</v>
      </c>
      <c r="GD17" s="9">
        <v>65.698999999999998</v>
      </c>
      <c r="GE17" s="9">
        <v>954.74</v>
      </c>
      <c r="GF17" s="9">
        <v>490.04300000000001</v>
      </c>
      <c r="GG17" s="9">
        <v>464.697</v>
      </c>
      <c r="GH17" s="9">
        <v>189.10900000000001</v>
      </c>
      <c r="GI17" s="9">
        <v>83.090999999999994</v>
      </c>
      <c r="GJ17" s="9">
        <v>106.018</v>
      </c>
      <c r="GK17" s="9">
        <v>64.671000000000006</v>
      </c>
      <c r="GL17" s="9">
        <v>22.827999999999999</v>
      </c>
      <c r="GM17" s="9">
        <v>41.843000000000004</v>
      </c>
      <c r="GN17" s="9">
        <v>86.35</v>
      </c>
      <c r="GO17" s="9">
        <v>46.031999999999996</v>
      </c>
      <c r="GP17" s="9">
        <v>40.317999999999998</v>
      </c>
      <c r="GQ17" s="9">
        <v>38.087000000000003</v>
      </c>
      <c r="GR17" s="9">
        <v>14.231</v>
      </c>
      <c r="GS17" s="9">
        <v>23.856000000000002</v>
      </c>
      <c r="GT17" s="9">
        <v>868.39</v>
      </c>
      <c r="GU17" s="9">
        <v>444.012</v>
      </c>
      <c r="GV17" s="9">
        <v>424.37799999999999</v>
      </c>
      <c r="GW17" s="9">
        <v>30.132999999999999</v>
      </c>
      <c r="GX17" s="9">
        <v>20.209</v>
      </c>
      <c r="GY17" s="9">
        <v>9.9239999999999995</v>
      </c>
      <c r="GZ17" s="9">
        <v>16.183</v>
      </c>
      <c r="HA17" s="9">
        <v>10.731999999999999</v>
      </c>
      <c r="HB17" s="9">
        <v>5.4509999999999996</v>
      </c>
      <c r="HC17" s="9">
        <v>1.6830000000000001</v>
      </c>
      <c r="HD17" s="9">
        <v>1.296</v>
      </c>
      <c r="HE17" s="9">
        <v>0.38800000000000001</v>
      </c>
      <c r="HF17" s="9">
        <v>0</v>
      </c>
      <c r="HG17" s="9">
        <v>0</v>
      </c>
      <c r="HH17" s="9">
        <v>0</v>
      </c>
      <c r="HI17" s="9">
        <v>1.6830000000000001</v>
      </c>
      <c r="HJ17" s="9">
        <v>1.296</v>
      </c>
      <c r="HK17" s="9">
        <v>0.38800000000000001</v>
      </c>
      <c r="HL17" s="9">
        <v>0</v>
      </c>
      <c r="HM17" s="9">
        <v>0</v>
      </c>
      <c r="HN17" s="9">
        <v>0</v>
      </c>
      <c r="HO17" s="9">
        <v>3.141</v>
      </c>
      <c r="HP17" s="9">
        <v>1.8109999999999999</v>
      </c>
      <c r="HQ17" s="9">
        <v>1.33</v>
      </c>
      <c r="HR17" s="9">
        <v>0</v>
      </c>
      <c r="HS17" s="9">
        <v>0</v>
      </c>
      <c r="HT17" s="9">
        <v>0</v>
      </c>
      <c r="HU17" s="9">
        <v>1.327</v>
      </c>
      <c r="HV17" s="9">
        <v>0.70899999999999996</v>
      </c>
      <c r="HW17" s="9">
        <v>0.61699999999999999</v>
      </c>
      <c r="HX17" s="9">
        <v>1.8149999999999999</v>
      </c>
      <c r="HY17" s="9">
        <v>1.1020000000000001</v>
      </c>
      <c r="HZ17" s="9">
        <v>0.71299999999999997</v>
      </c>
      <c r="IA17" s="9">
        <v>9.125</v>
      </c>
      <c r="IB17" s="9">
        <v>6.37</v>
      </c>
      <c r="IC17" s="9">
        <v>2.7549999999999999</v>
      </c>
      <c r="ID17" s="9">
        <v>5741.0720000000001</v>
      </c>
      <c r="IE17" s="9">
        <v>3020.75</v>
      </c>
      <c r="IF17" s="9">
        <v>2720.3220000000001</v>
      </c>
      <c r="IG17" s="9">
        <v>1027.231</v>
      </c>
      <c r="IH17" s="9">
        <v>516.149</v>
      </c>
      <c r="II17" s="9">
        <v>511.08300000000003</v>
      </c>
      <c r="IJ17" s="9">
        <v>485.64400000000001</v>
      </c>
      <c r="IK17" s="9">
        <v>259.21100000000001</v>
      </c>
      <c r="IL17" s="9">
        <v>226.43299999999999</v>
      </c>
      <c r="IM17" s="9">
        <v>209.40600000000001</v>
      </c>
      <c r="IN17" s="9">
        <v>115.051</v>
      </c>
      <c r="IO17" s="9">
        <v>94.355000000000004</v>
      </c>
      <c r="IP17" s="9">
        <v>274.52699999999999</v>
      </c>
      <c r="IQ17" s="9">
        <v>144.16</v>
      </c>
    </row>
    <row r="18" spans="1:251">
      <c r="A18" s="10">
        <v>44593</v>
      </c>
      <c r="B18" s="9">
        <v>159.20599999999999</v>
      </c>
      <c r="C18" s="9">
        <v>258.56299999999999</v>
      </c>
      <c r="D18" s="9">
        <v>127.40600000000001</v>
      </c>
      <c r="E18" s="9">
        <v>83.634</v>
      </c>
      <c r="F18" s="9">
        <v>43.771999999999998</v>
      </c>
      <c r="G18" s="9">
        <v>146.11799999999999</v>
      </c>
      <c r="H18" s="9">
        <v>45.118000000000002</v>
      </c>
      <c r="I18" s="9">
        <v>101</v>
      </c>
      <c r="J18" s="9">
        <v>144.245</v>
      </c>
      <c r="K18" s="9">
        <v>30.454000000000001</v>
      </c>
      <c r="L18" s="9">
        <v>113.791</v>
      </c>
      <c r="M18" s="9">
        <v>1174.74</v>
      </c>
      <c r="N18" s="9">
        <v>597.55100000000004</v>
      </c>
      <c r="O18" s="9">
        <v>577.18899999999996</v>
      </c>
      <c r="P18" s="9">
        <v>1056.692</v>
      </c>
      <c r="Q18" s="9">
        <v>544.54999999999995</v>
      </c>
      <c r="R18" s="9">
        <v>512.14200000000005</v>
      </c>
      <c r="S18" s="9">
        <v>7023.8230000000003</v>
      </c>
      <c r="T18" s="9">
        <v>3490.652</v>
      </c>
      <c r="U18" s="9">
        <v>3533.1709999999998</v>
      </c>
      <c r="V18" s="9">
        <v>921.59900000000005</v>
      </c>
      <c r="W18" s="9">
        <v>433.315</v>
      </c>
      <c r="X18" s="9">
        <v>488.28399999999999</v>
      </c>
      <c r="Y18" s="9">
        <v>7158.9160000000002</v>
      </c>
      <c r="Z18" s="9">
        <v>3601.8870000000002</v>
      </c>
      <c r="AA18" s="9">
        <v>3557.029</v>
      </c>
      <c r="AB18" s="9">
        <v>1463.962</v>
      </c>
      <c r="AC18" s="9">
        <v>720.76700000000005</v>
      </c>
      <c r="AD18" s="9">
        <v>743.19500000000005</v>
      </c>
      <c r="AE18" s="9">
        <v>514.32799999999997</v>
      </c>
      <c r="AF18" s="9">
        <v>257.09800000000001</v>
      </c>
      <c r="AG18" s="9">
        <v>257.23099999999999</v>
      </c>
      <c r="AH18" s="9">
        <v>542.36300000000006</v>
      </c>
      <c r="AI18" s="9">
        <v>287.452</v>
      </c>
      <c r="AJ18" s="9">
        <v>254.911</v>
      </c>
      <c r="AK18" s="9">
        <v>407.27</v>
      </c>
      <c r="AL18" s="9">
        <v>176.21700000000001</v>
      </c>
      <c r="AM18" s="9">
        <v>231.054</v>
      </c>
      <c r="AN18" s="9">
        <v>6616.5529999999999</v>
      </c>
      <c r="AO18" s="9">
        <v>3314.4349999999999</v>
      </c>
      <c r="AP18" s="9">
        <v>3302.1179999999999</v>
      </c>
      <c r="AQ18" s="9">
        <v>1672.2650000000001</v>
      </c>
      <c r="AR18" s="9">
        <v>1080.5540000000001</v>
      </c>
      <c r="AS18" s="9">
        <v>591.71100000000001</v>
      </c>
      <c r="AT18" s="9">
        <v>965.12400000000002</v>
      </c>
      <c r="AU18" s="9">
        <v>642.64300000000003</v>
      </c>
      <c r="AV18" s="9">
        <v>322.48099999999999</v>
      </c>
      <c r="AW18" s="9">
        <v>121.80500000000001</v>
      </c>
      <c r="AX18" s="9">
        <v>67.975999999999999</v>
      </c>
      <c r="AY18" s="9">
        <v>53.828000000000003</v>
      </c>
      <c r="AZ18" s="9">
        <v>41.363</v>
      </c>
      <c r="BA18" s="9">
        <v>27.571000000000002</v>
      </c>
      <c r="BB18" s="9">
        <v>13.792</v>
      </c>
      <c r="BC18" s="9">
        <v>41.287999999999997</v>
      </c>
      <c r="BD18" s="9">
        <v>25.952999999999999</v>
      </c>
      <c r="BE18" s="9">
        <v>15.335000000000001</v>
      </c>
      <c r="BF18" s="9">
        <v>39.154000000000003</v>
      </c>
      <c r="BG18" s="9">
        <v>14.452</v>
      </c>
      <c r="BH18" s="9">
        <v>24.702000000000002</v>
      </c>
      <c r="BI18" s="9">
        <v>95.531000000000006</v>
      </c>
      <c r="BJ18" s="9">
        <v>51.822000000000003</v>
      </c>
      <c r="BK18" s="9">
        <v>43.709000000000003</v>
      </c>
      <c r="BL18" s="9">
        <v>35.063000000000002</v>
      </c>
      <c r="BM18" s="9">
        <v>24.67</v>
      </c>
      <c r="BN18" s="9">
        <v>10.393000000000001</v>
      </c>
      <c r="BO18" s="9">
        <v>28.957000000000001</v>
      </c>
      <c r="BP18" s="9">
        <v>16.713999999999999</v>
      </c>
      <c r="BQ18" s="9">
        <v>12.242000000000001</v>
      </c>
      <c r="BR18" s="9">
        <v>31.510999999999999</v>
      </c>
      <c r="BS18" s="9">
        <v>10.436999999999999</v>
      </c>
      <c r="BT18" s="9">
        <v>21.073</v>
      </c>
      <c r="BU18" s="9">
        <v>489.80599999999998</v>
      </c>
      <c r="BV18" s="9">
        <v>318.113</v>
      </c>
      <c r="BW18" s="9">
        <v>171.69300000000001</v>
      </c>
      <c r="BX18" s="9">
        <v>1953.1959999999999</v>
      </c>
      <c r="BY18" s="9">
        <v>981.63300000000004</v>
      </c>
      <c r="BZ18" s="9">
        <v>971.56200000000001</v>
      </c>
      <c r="CA18" s="9">
        <v>870.35900000000004</v>
      </c>
      <c r="CB18" s="9">
        <v>422.82400000000001</v>
      </c>
      <c r="CC18" s="9">
        <v>447.53500000000003</v>
      </c>
      <c r="CD18" s="9">
        <v>311.51</v>
      </c>
      <c r="CE18" s="9">
        <v>142.053</v>
      </c>
      <c r="CF18" s="9">
        <v>169.458</v>
      </c>
      <c r="CG18" s="9">
        <v>109.246</v>
      </c>
      <c r="CH18" s="9">
        <v>50.764000000000003</v>
      </c>
      <c r="CI18" s="9">
        <v>58.481999999999999</v>
      </c>
      <c r="CJ18" s="9">
        <v>202.26499999999999</v>
      </c>
      <c r="CK18" s="9">
        <v>91.289000000000001</v>
      </c>
      <c r="CL18" s="9">
        <v>110.976</v>
      </c>
      <c r="CM18" s="9">
        <v>133.553</v>
      </c>
      <c r="CN18" s="9">
        <v>62.569000000000003</v>
      </c>
      <c r="CO18" s="9">
        <v>70.983999999999995</v>
      </c>
      <c r="CP18" s="9">
        <v>177.244</v>
      </c>
      <c r="CQ18" s="9">
        <v>78.77</v>
      </c>
      <c r="CR18" s="9">
        <v>98.472999999999999</v>
      </c>
      <c r="CS18" s="9">
        <v>69.003</v>
      </c>
      <c r="CT18" s="9">
        <v>38.414000000000001</v>
      </c>
      <c r="CU18" s="9">
        <v>30.59</v>
      </c>
      <c r="CV18" s="9">
        <v>160.072</v>
      </c>
      <c r="CW18" s="9">
        <v>67.661000000000001</v>
      </c>
      <c r="CX18" s="9">
        <v>92.411000000000001</v>
      </c>
      <c r="CY18" s="9">
        <v>22.334</v>
      </c>
      <c r="CZ18" s="9">
        <v>11.917</v>
      </c>
      <c r="DA18" s="9">
        <v>10.417</v>
      </c>
      <c r="DB18" s="9">
        <v>69.326999999999998</v>
      </c>
      <c r="DC18" s="9">
        <v>31.884</v>
      </c>
      <c r="DD18" s="9">
        <v>37.442999999999998</v>
      </c>
      <c r="DE18" s="9">
        <v>68.411000000000001</v>
      </c>
      <c r="DF18" s="9">
        <v>23.861000000000001</v>
      </c>
      <c r="DG18" s="9">
        <v>44.551000000000002</v>
      </c>
      <c r="DH18" s="9">
        <v>82.435000000000002</v>
      </c>
      <c r="DI18" s="9">
        <v>35.978000000000002</v>
      </c>
      <c r="DJ18" s="9">
        <v>46.457000000000001</v>
      </c>
      <c r="DK18" s="9">
        <v>24.117000000000001</v>
      </c>
      <c r="DL18" s="9">
        <v>13.22</v>
      </c>
      <c r="DM18" s="9">
        <v>10.897</v>
      </c>
      <c r="DN18" s="9">
        <v>29.954999999999998</v>
      </c>
      <c r="DO18" s="9">
        <v>11.776</v>
      </c>
      <c r="DP18" s="9">
        <v>18.178999999999998</v>
      </c>
      <c r="DQ18" s="9">
        <v>28.363</v>
      </c>
      <c r="DR18" s="9">
        <v>10.981999999999999</v>
      </c>
      <c r="DS18" s="9">
        <v>17.381</v>
      </c>
      <c r="DT18" s="9">
        <v>199.03700000000001</v>
      </c>
      <c r="DU18" s="9">
        <v>89.537000000000006</v>
      </c>
      <c r="DV18" s="9">
        <v>109.499</v>
      </c>
      <c r="DW18" s="9">
        <v>112.474</v>
      </c>
      <c r="DX18" s="9">
        <v>52.515000000000001</v>
      </c>
      <c r="DY18" s="9">
        <v>59.957999999999998</v>
      </c>
      <c r="DZ18" s="9">
        <v>558.84900000000005</v>
      </c>
      <c r="EA18" s="9">
        <v>280.77100000000002</v>
      </c>
      <c r="EB18" s="9">
        <v>278.07799999999997</v>
      </c>
      <c r="EC18" s="9">
        <v>1082.836</v>
      </c>
      <c r="ED18" s="9">
        <v>558.80899999999997</v>
      </c>
      <c r="EE18" s="9">
        <v>524.02700000000004</v>
      </c>
      <c r="EF18" s="9">
        <v>1042.5709999999999</v>
      </c>
      <c r="EG18" s="9">
        <v>536.54</v>
      </c>
      <c r="EH18" s="9">
        <v>506.03100000000001</v>
      </c>
      <c r="EI18" s="9">
        <v>975.09400000000005</v>
      </c>
      <c r="EJ18" s="9">
        <v>505.56299999999999</v>
      </c>
      <c r="EK18" s="9">
        <v>469.53199999999998</v>
      </c>
      <c r="EL18" s="9">
        <v>36.484999999999999</v>
      </c>
      <c r="EM18" s="9">
        <v>18.318000000000001</v>
      </c>
      <c r="EN18" s="9">
        <v>18.167000000000002</v>
      </c>
      <c r="EO18" s="9">
        <v>30.699000000000002</v>
      </c>
      <c r="EP18" s="9">
        <v>12.367000000000001</v>
      </c>
      <c r="EQ18" s="9">
        <v>18.332000000000001</v>
      </c>
      <c r="ER18" s="9">
        <v>627.928</v>
      </c>
      <c r="ES18" s="9">
        <v>334.67200000000003</v>
      </c>
      <c r="ET18" s="9">
        <v>293.25599999999997</v>
      </c>
      <c r="EU18" s="9">
        <v>91.6</v>
      </c>
      <c r="EV18" s="9">
        <v>44.677</v>
      </c>
      <c r="EW18" s="9">
        <v>46.923999999999999</v>
      </c>
      <c r="EX18" s="9">
        <v>9.7469999999999999</v>
      </c>
      <c r="EY18" s="9">
        <v>4.891</v>
      </c>
      <c r="EZ18" s="9">
        <v>4.8570000000000002</v>
      </c>
      <c r="FA18" s="9">
        <v>32.384</v>
      </c>
      <c r="FB18" s="9">
        <v>17.044</v>
      </c>
      <c r="FC18" s="9">
        <v>15.34</v>
      </c>
      <c r="FD18" s="9">
        <v>49.469000000000001</v>
      </c>
      <c r="FE18" s="9">
        <v>22.742000000000001</v>
      </c>
      <c r="FF18" s="9">
        <v>26.727</v>
      </c>
      <c r="FG18" s="9">
        <v>64.102999999999994</v>
      </c>
      <c r="FH18" s="9">
        <v>33.067</v>
      </c>
      <c r="FI18" s="9">
        <v>31.036000000000001</v>
      </c>
      <c r="FJ18" s="9">
        <v>10.974</v>
      </c>
      <c r="FK18" s="9">
        <v>7.7240000000000002</v>
      </c>
      <c r="FL18" s="9">
        <v>3.2509999999999999</v>
      </c>
      <c r="FM18" s="9">
        <v>14.968</v>
      </c>
      <c r="FN18" s="9">
        <v>8.7739999999999991</v>
      </c>
      <c r="FO18" s="9">
        <v>6.194</v>
      </c>
      <c r="FP18" s="9">
        <v>38.161000000000001</v>
      </c>
      <c r="FQ18" s="9">
        <v>16.568999999999999</v>
      </c>
      <c r="FR18" s="9">
        <v>21.591999999999999</v>
      </c>
      <c r="FS18" s="9">
        <v>258.94</v>
      </c>
      <c r="FT18" s="9">
        <v>124.124</v>
      </c>
      <c r="FU18" s="9">
        <v>134.816</v>
      </c>
      <c r="FV18" s="9">
        <v>146.88999999999999</v>
      </c>
      <c r="FW18" s="9">
        <v>74.960999999999999</v>
      </c>
      <c r="FX18" s="9">
        <v>71.927999999999997</v>
      </c>
      <c r="FY18" s="9">
        <v>895.68100000000004</v>
      </c>
      <c r="FZ18" s="9">
        <v>461.57900000000001</v>
      </c>
      <c r="GA18" s="9">
        <v>434.10300000000001</v>
      </c>
      <c r="GB18" s="9">
        <v>127.01</v>
      </c>
      <c r="GC18" s="9">
        <v>63.277999999999999</v>
      </c>
      <c r="GD18" s="9">
        <v>63.731999999999999</v>
      </c>
      <c r="GE18" s="9">
        <v>915.56100000000004</v>
      </c>
      <c r="GF18" s="9">
        <v>473.262</v>
      </c>
      <c r="GG18" s="9">
        <v>442.29899999999998</v>
      </c>
      <c r="GH18" s="9">
        <v>198.54300000000001</v>
      </c>
      <c r="GI18" s="9">
        <v>100.89</v>
      </c>
      <c r="GJ18" s="9">
        <v>97.653000000000006</v>
      </c>
      <c r="GK18" s="9">
        <v>75.356999999999999</v>
      </c>
      <c r="GL18" s="9">
        <v>37.348999999999997</v>
      </c>
      <c r="GM18" s="9">
        <v>38.008000000000003</v>
      </c>
      <c r="GN18" s="9">
        <v>71.533000000000001</v>
      </c>
      <c r="GO18" s="9">
        <v>37.612000000000002</v>
      </c>
      <c r="GP18" s="9">
        <v>33.920999999999999</v>
      </c>
      <c r="GQ18" s="9">
        <v>51.652999999999999</v>
      </c>
      <c r="GR18" s="9">
        <v>25.928999999999998</v>
      </c>
      <c r="GS18" s="9">
        <v>25.724</v>
      </c>
      <c r="GT18" s="9">
        <v>844.02800000000002</v>
      </c>
      <c r="GU18" s="9">
        <v>435.65</v>
      </c>
      <c r="GV18" s="9">
        <v>408.37799999999999</v>
      </c>
      <c r="GW18" s="9">
        <v>40.265000000000001</v>
      </c>
      <c r="GX18" s="9">
        <v>22.268999999999998</v>
      </c>
      <c r="GY18" s="9">
        <v>17.995999999999999</v>
      </c>
      <c r="GZ18" s="9">
        <v>21.613</v>
      </c>
      <c r="HA18" s="9">
        <v>13.786</v>
      </c>
      <c r="HB18" s="9">
        <v>7.827</v>
      </c>
      <c r="HC18" s="9">
        <v>2.2730000000000001</v>
      </c>
      <c r="HD18" s="9">
        <v>0.56499999999999995</v>
      </c>
      <c r="HE18" s="9">
        <v>1.708</v>
      </c>
      <c r="HF18" s="9">
        <v>0.56499999999999995</v>
      </c>
      <c r="HG18" s="9">
        <v>0.56499999999999995</v>
      </c>
      <c r="HH18" s="9">
        <v>0</v>
      </c>
      <c r="HI18" s="9">
        <v>0.58499999999999996</v>
      </c>
      <c r="HJ18" s="9">
        <v>0</v>
      </c>
      <c r="HK18" s="9">
        <v>0.58499999999999996</v>
      </c>
      <c r="HL18" s="9">
        <v>1.123</v>
      </c>
      <c r="HM18" s="9">
        <v>0</v>
      </c>
      <c r="HN18" s="9">
        <v>1.123</v>
      </c>
      <c r="HO18" s="9">
        <v>0.79100000000000004</v>
      </c>
      <c r="HP18" s="9">
        <v>0.79100000000000004</v>
      </c>
      <c r="HQ18" s="9">
        <v>0</v>
      </c>
      <c r="HR18" s="9">
        <v>0</v>
      </c>
      <c r="HS18" s="9">
        <v>0</v>
      </c>
      <c r="HT18" s="9">
        <v>0</v>
      </c>
      <c r="HU18" s="9">
        <v>0</v>
      </c>
      <c r="HV18" s="9">
        <v>0</v>
      </c>
      <c r="HW18" s="9">
        <v>0</v>
      </c>
      <c r="HX18" s="9">
        <v>0.79100000000000004</v>
      </c>
      <c r="HY18" s="9">
        <v>0.79100000000000004</v>
      </c>
      <c r="HZ18" s="9">
        <v>0</v>
      </c>
      <c r="IA18" s="9">
        <v>15.587</v>
      </c>
      <c r="IB18" s="9">
        <v>7.1269999999999998</v>
      </c>
      <c r="IC18" s="9">
        <v>8.4600000000000009</v>
      </c>
      <c r="ID18" s="9">
        <v>5898.6369999999997</v>
      </c>
      <c r="IE18" s="9">
        <v>3071.4940000000001</v>
      </c>
      <c r="IF18" s="9">
        <v>2827.1439999999998</v>
      </c>
      <c r="IG18" s="9">
        <v>1319.81</v>
      </c>
      <c r="IH18" s="9">
        <v>657.40200000000004</v>
      </c>
      <c r="II18" s="9">
        <v>662.40700000000004</v>
      </c>
      <c r="IJ18" s="9">
        <v>646.19899999999996</v>
      </c>
      <c r="IK18" s="9">
        <v>338.51900000000001</v>
      </c>
      <c r="IL18" s="9">
        <v>307.68</v>
      </c>
      <c r="IM18" s="9">
        <v>291.54399999999998</v>
      </c>
      <c r="IN18" s="9">
        <v>152.67099999999999</v>
      </c>
      <c r="IO18" s="9">
        <v>138.87299999999999</v>
      </c>
      <c r="IP18" s="9">
        <v>353.72699999999998</v>
      </c>
      <c r="IQ18" s="9">
        <v>185.84800000000001</v>
      </c>
    </row>
    <row r="19" spans="1:251">
      <c r="A19" s="10">
        <v>44958</v>
      </c>
      <c r="B19" s="9">
        <v>118.491</v>
      </c>
      <c r="C19" s="9">
        <v>262.25099999999998</v>
      </c>
      <c r="D19" s="9">
        <v>105.324</v>
      </c>
      <c r="E19" s="9">
        <v>59.155000000000001</v>
      </c>
      <c r="F19" s="9">
        <v>46.168999999999997</v>
      </c>
      <c r="G19" s="9">
        <v>141.953</v>
      </c>
      <c r="H19" s="9">
        <v>34.396000000000001</v>
      </c>
      <c r="I19" s="9">
        <v>107.557</v>
      </c>
      <c r="J19" s="9">
        <v>133.464</v>
      </c>
      <c r="K19" s="9">
        <v>24.94</v>
      </c>
      <c r="L19" s="9">
        <v>108.52500000000001</v>
      </c>
      <c r="M19" s="9">
        <v>1183.3710000000001</v>
      </c>
      <c r="N19" s="9">
        <v>603.08799999999997</v>
      </c>
      <c r="O19" s="9">
        <v>580.28300000000002</v>
      </c>
      <c r="P19" s="9">
        <v>1210.491</v>
      </c>
      <c r="Q19" s="9">
        <v>601.62699999999995</v>
      </c>
      <c r="R19" s="9">
        <v>608.86400000000003</v>
      </c>
      <c r="S19" s="9">
        <v>7244.5240000000003</v>
      </c>
      <c r="T19" s="9">
        <v>3622.7750000000001</v>
      </c>
      <c r="U19" s="9">
        <v>3621.7489999999998</v>
      </c>
      <c r="V19" s="9">
        <v>1016.297</v>
      </c>
      <c r="W19" s="9">
        <v>452.77300000000002</v>
      </c>
      <c r="X19" s="9">
        <v>563.52300000000002</v>
      </c>
      <c r="Y19" s="9">
        <v>7438.7179999999998</v>
      </c>
      <c r="Z19" s="9">
        <v>3771.6289999999999</v>
      </c>
      <c r="AA19" s="9">
        <v>3667.0889999999999</v>
      </c>
      <c r="AB19" s="9">
        <v>1622.76</v>
      </c>
      <c r="AC19" s="9">
        <v>766.91200000000003</v>
      </c>
      <c r="AD19" s="9">
        <v>855.84900000000005</v>
      </c>
      <c r="AE19" s="9">
        <v>604.02700000000004</v>
      </c>
      <c r="AF19" s="9">
        <v>287.48899999999998</v>
      </c>
      <c r="AG19" s="9">
        <v>316.53899999999999</v>
      </c>
      <c r="AH19" s="9">
        <v>606.46299999999997</v>
      </c>
      <c r="AI19" s="9">
        <v>314.13799999999998</v>
      </c>
      <c r="AJ19" s="9">
        <v>292.32499999999999</v>
      </c>
      <c r="AK19" s="9">
        <v>412.27</v>
      </c>
      <c r="AL19" s="9">
        <v>165.285</v>
      </c>
      <c r="AM19" s="9">
        <v>246.98500000000001</v>
      </c>
      <c r="AN19" s="9">
        <v>6832.2539999999999</v>
      </c>
      <c r="AO19" s="9">
        <v>3457.491</v>
      </c>
      <c r="AP19" s="9">
        <v>3374.7640000000001</v>
      </c>
      <c r="AQ19" s="9">
        <v>1695.2539999999999</v>
      </c>
      <c r="AR19" s="9">
        <v>1085.8989999999999</v>
      </c>
      <c r="AS19" s="9">
        <v>609.35500000000002</v>
      </c>
      <c r="AT19" s="9">
        <v>1056.6079999999999</v>
      </c>
      <c r="AU19" s="9">
        <v>696.13599999999997</v>
      </c>
      <c r="AV19" s="9">
        <v>360.47300000000001</v>
      </c>
      <c r="AW19" s="9">
        <v>80.302000000000007</v>
      </c>
      <c r="AX19" s="9">
        <v>45.271000000000001</v>
      </c>
      <c r="AY19" s="9">
        <v>35.030999999999999</v>
      </c>
      <c r="AZ19" s="9">
        <v>27.795999999999999</v>
      </c>
      <c r="BA19" s="9">
        <v>21.145</v>
      </c>
      <c r="BB19" s="9">
        <v>6.6509999999999998</v>
      </c>
      <c r="BC19" s="9">
        <v>26.143000000000001</v>
      </c>
      <c r="BD19" s="9">
        <v>13.964</v>
      </c>
      <c r="BE19" s="9">
        <v>12.179</v>
      </c>
      <c r="BF19" s="9">
        <v>26.363</v>
      </c>
      <c r="BG19" s="9">
        <v>10.162000000000001</v>
      </c>
      <c r="BH19" s="9">
        <v>16.201000000000001</v>
      </c>
      <c r="BI19" s="9">
        <v>85.798000000000002</v>
      </c>
      <c r="BJ19" s="9">
        <v>43.53</v>
      </c>
      <c r="BK19" s="9">
        <v>42.268000000000001</v>
      </c>
      <c r="BL19" s="9">
        <v>26.795999999999999</v>
      </c>
      <c r="BM19" s="9">
        <v>19.952000000000002</v>
      </c>
      <c r="BN19" s="9">
        <v>6.8449999999999998</v>
      </c>
      <c r="BO19" s="9">
        <v>29.327000000000002</v>
      </c>
      <c r="BP19" s="9">
        <v>15.305</v>
      </c>
      <c r="BQ19" s="9">
        <v>14.022</v>
      </c>
      <c r="BR19" s="9">
        <v>29.675000000000001</v>
      </c>
      <c r="BS19" s="9">
        <v>8.2729999999999997</v>
      </c>
      <c r="BT19" s="9">
        <v>21.401</v>
      </c>
      <c r="BU19" s="9">
        <v>472.54599999999999</v>
      </c>
      <c r="BV19" s="9">
        <v>300.96300000000002</v>
      </c>
      <c r="BW19" s="9">
        <v>171.583</v>
      </c>
      <c r="BX19" s="9">
        <v>2135.1999999999998</v>
      </c>
      <c r="BY19" s="9">
        <v>1078.4000000000001</v>
      </c>
      <c r="BZ19" s="9">
        <v>1056.8</v>
      </c>
      <c r="CA19" s="9">
        <v>933.55899999999997</v>
      </c>
      <c r="CB19" s="9">
        <v>456.44099999999997</v>
      </c>
      <c r="CC19" s="9">
        <v>477.11799999999999</v>
      </c>
      <c r="CD19" s="9">
        <v>317.99099999999999</v>
      </c>
      <c r="CE19" s="9">
        <v>154.50800000000001</v>
      </c>
      <c r="CF19" s="9">
        <v>163.483</v>
      </c>
      <c r="CG19" s="9">
        <v>114.672</v>
      </c>
      <c r="CH19" s="9">
        <v>52.853000000000002</v>
      </c>
      <c r="CI19" s="9">
        <v>61.819000000000003</v>
      </c>
      <c r="CJ19" s="9">
        <v>201.92699999999999</v>
      </c>
      <c r="CK19" s="9">
        <v>101.04</v>
      </c>
      <c r="CL19" s="9">
        <v>100.887</v>
      </c>
      <c r="CM19" s="9">
        <v>135.03</v>
      </c>
      <c r="CN19" s="9">
        <v>64.986000000000004</v>
      </c>
      <c r="CO19" s="9">
        <v>70.043999999999997</v>
      </c>
      <c r="CP19" s="9">
        <v>179.49100000000001</v>
      </c>
      <c r="CQ19" s="9">
        <v>87.457999999999998</v>
      </c>
      <c r="CR19" s="9">
        <v>92.033000000000001</v>
      </c>
      <c r="CS19" s="9">
        <v>85.313999999999993</v>
      </c>
      <c r="CT19" s="9">
        <v>50.17</v>
      </c>
      <c r="CU19" s="9">
        <v>35.143999999999998</v>
      </c>
      <c r="CV19" s="9">
        <v>154.52600000000001</v>
      </c>
      <c r="CW19" s="9">
        <v>70.245999999999995</v>
      </c>
      <c r="CX19" s="9">
        <v>84.28</v>
      </c>
      <c r="CY19" s="9">
        <v>22.224</v>
      </c>
      <c r="CZ19" s="9">
        <v>15.427</v>
      </c>
      <c r="DA19" s="9">
        <v>6.7969999999999997</v>
      </c>
      <c r="DB19" s="9">
        <v>61.512</v>
      </c>
      <c r="DC19" s="9">
        <v>29.6</v>
      </c>
      <c r="DD19" s="9">
        <v>31.911999999999999</v>
      </c>
      <c r="DE19" s="9">
        <v>70.790000000000006</v>
      </c>
      <c r="DF19" s="9">
        <v>25.219000000000001</v>
      </c>
      <c r="DG19" s="9">
        <v>45.570999999999998</v>
      </c>
      <c r="DH19" s="9">
        <v>78.150999999999996</v>
      </c>
      <c r="DI19" s="9">
        <v>34.091999999999999</v>
      </c>
      <c r="DJ19" s="9">
        <v>44.06</v>
      </c>
      <c r="DK19" s="9">
        <v>23.36</v>
      </c>
      <c r="DL19" s="9">
        <v>13.766999999999999</v>
      </c>
      <c r="DM19" s="9">
        <v>9.593</v>
      </c>
      <c r="DN19" s="9">
        <v>18.556000000000001</v>
      </c>
      <c r="DO19" s="9">
        <v>7.173</v>
      </c>
      <c r="DP19" s="9">
        <v>11.382999999999999</v>
      </c>
      <c r="DQ19" s="9">
        <v>36.234999999999999</v>
      </c>
      <c r="DR19" s="9">
        <v>13.151</v>
      </c>
      <c r="DS19" s="9">
        <v>23.084</v>
      </c>
      <c r="DT19" s="9">
        <v>215.95099999999999</v>
      </c>
      <c r="DU19" s="9">
        <v>109.845</v>
      </c>
      <c r="DV19" s="9">
        <v>106.10599999999999</v>
      </c>
      <c r="DW19" s="9">
        <v>102.04</v>
      </c>
      <c r="DX19" s="9">
        <v>44.662999999999997</v>
      </c>
      <c r="DY19" s="9">
        <v>57.377000000000002</v>
      </c>
      <c r="DZ19" s="9">
        <v>615.56799999999998</v>
      </c>
      <c r="EA19" s="9">
        <v>301.93299999999999</v>
      </c>
      <c r="EB19" s="9">
        <v>313.63499999999999</v>
      </c>
      <c r="EC19" s="9">
        <v>1201.6410000000001</v>
      </c>
      <c r="ED19" s="9">
        <v>621.96</v>
      </c>
      <c r="EE19" s="9">
        <v>579.68200000000002</v>
      </c>
      <c r="EF19" s="9">
        <v>1154.44</v>
      </c>
      <c r="EG19" s="9">
        <v>595.85900000000004</v>
      </c>
      <c r="EH19" s="9">
        <v>558.58100000000002</v>
      </c>
      <c r="EI19" s="9">
        <v>1071.2950000000001</v>
      </c>
      <c r="EJ19" s="9">
        <v>557.72799999999995</v>
      </c>
      <c r="EK19" s="9">
        <v>513.56700000000001</v>
      </c>
      <c r="EL19" s="9">
        <v>36.091000000000001</v>
      </c>
      <c r="EM19" s="9">
        <v>16.725000000000001</v>
      </c>
      <c r="EN19" s="9">
        <v>19.366</v>
      </c>
      <c r="EO19" s="9">
        <v>46.222000000000001</v>
      </c>
      <c r="EP19" s="9">
        <v>20.574000000000002</v>
      </c>
      <c r="EQ19" s="9">
        <v>25.648</v>
      </c>
      <c r="ER19" s="9">
        <v>723.28700000000003</v>
      </c>
      <c r="ES19" s="9">
        <v>402.005</v>
      </c>
      <c r="ET19" s="9">
        <v>321.28199999999998</v>
      </c>
      <c r="EU19" s="9">
        <v>96.524000000000001</v>
      </c>
      <c r="EV19" s="9">
        <v>46.74</v>
      </c>
      <c r="EW19" s="9">
        <v>49.783999999999999</v>
      </c>
      <c r="EX19" s="9">
        <v>10.128</v>
      </c>
      <c r="EY19" s="9">
        <v>5.98</v>
      </c>
      <c r="EZ19" s="9">
        <v>4.1479999999999997</v>
      </c>
      <c r="FA19" s="9">
        <v>25.966999999999999</v>
      </c>
      <c r="FB19" s="9">
        <v>9.8109999999999999</v>
      </c>
      <c r="FC19" s="9">
        <v>16.155999999999999</v>
      </c>
      <c r="FD19" s="9">
        <v>60.43</v>
      </c>
      <c r="FE19" s="9">
        <v>30.949000000000002</v>
      </c>
      <c r="FF19" s="9">
        <v>29.481000000000002</v>
      </c>
      <c r="FG19" s="9">
        <v>55.494</v>
      </c>
      <c r="FH19" s="9">
        <v>16.725999999999999</v>
      </c>
      <c r="FI19" s="9">
        <v>38.768999999999998</v>
      </c>
      <c r="FJ19" s="9">
        <v>7.9960000000000004</v>
      </c>
      <c r="FK19" s="9">
        <v>6.7869999999999999</v>
      </c>
      <c r="FL19" s="9">
        <v>1.2090000000000001</v>
      </c>
      <c r="FM19" s="9">
        <v>15.057</v>
      </c>
      <c r="FN19" s="9">
        <v>2.2679999999999998</v>
      </c>
      <c r="FO19" s="9">
        <v>12.788</v>
      </c>
      <c r="FP19" s="9">
        <v>32.442</v>
      </c>
      <c r="FQ19" s="9">
        <v>7.67</v>
      </c>
      <c r="FR19" s="9">
        <v>24.771000000000001</v>
      </c>
      <c r="FS19" s="9">
        <v>279.13400000000001</v>
      </c>
      <c r="FT19" s="9">
        <v>130.38800000000001</v>
      </c>
      <c r="FU19" s="9">
        <v>148.745</v>
      </c>
      <c r="FV19" s="9">
        <v>209.52199999999999</v>
      </c>
      <c r="FW19" s="9">
        <v>95.567999999999998</v>
      </c>
      <c r="FX19" s="9">
        <v>113.95399999999999</v>
      </c>
      <c r="FY19" s="9">
        <v>944.91700000000003</v>
      </c>
      <c r="FZ19" s="9">
        <v>500.291</v>
      </c>
      <c r="GA19" s="9">
        <v>444.62700000000001</v>
      </c>
      <c r="GB19" s="9">
        <v>148.065</v>
      </c>
      <c r="GC19" s="9">
        <v>62.720999999999997</v>
      </c>
      <c r="GD19" s="9">
        <v>85.343999999999994</v>
      </c>
      <c r="GE19" s="9">
        <v>1006.375</v>
      </c>
      <c r="GF19" s="9">
        <v>533.13800000000003</v>
      </c>
      <c r="GG19" s="9">
        <v>473.23700000000002</v>
      </c>
      <c r="GH19" s="9">
        <v>260.33499999999998</v>
      </c>
      <c r="GI19" s="9">
        <v>115.286</v>
      </c>
      <c r="GJ19" s="9">
        <v>145.04900000000001</v>
      </c>
      <c r="GK19" s="9">
        <v>97.251999999999995</v>
      </c>
      <c r="GL19" s="9">
        <v>43.003999999999998</v>
      </c>
      <c r="GM19" s="9">
        <v>54.247999999999998</v>
      </c>
      <c r="GN19" s="9">
        <v>112.27</v>
      </c>
      <c r="GO19" s="9">
        <v>52.564999999999998</v>
      </c>
      <c r="GP19" s="9">
        <v>59.704999999999998</v>
      </c>
      <c r="GQ19" s="9">
        <v>50.813000000000002</v>
      </c>
      <c r="GR19" s="9">
        <v>19.716999999999999</v>
      </c>
      <c r="GS19" s="9">
        <v>31.096</v>
      </c>
      <c r="GT19" s="9">
        <v>894.10400000000004</v>
      </c>
      <c r="GU19" s="9">
        <v>480.57299999999998</v>
      </c>
      <c r="GV19" s="9">
        <v>413.53100000000001</v>
      </c>
      <c r="GW19" s="9">
        <v>47.201999999999998</v>
      </c>
      <c r="GX19" s="9">
        <v>26.100999999999999</v>
      </c>
      <c r="GY19" s="9">
        <v>21.100999999999999</v>
      </c>
      <c r="GZ19" s="9">
        <v>32.156999999999996</v>
      </c>
      <c r="HA19" s="9">
        <v>17.489000000000001</v>
      </c>
      <c r="HB19" s="9">
        <v>14.667999999999999</v>
      </c>
      <c r="HC19" s="9">
        <v>3.9079999999999999</v>
      </c>
      <c r="HD19" s="9">
        <v>1.5840000000000001</v>
      </c>
      <c r="HE19" s="9">
        <v>2.3239999999999998</v>
      </c>
      <c r="HF19" s="9">
        <v>1.032</v>
      </c>
      <c r="HG19" s="9">
        <v>1.032</v>
      </c>
      <c r="HH19" s="9">
        <v>0</v>
      </c>
      <c r="HI19" s="9">
        <v>1.452</v>
      </c>
      <c r="HJ19" s="9">
        <v>0</v>
      </c>
      <c r="HK19" s="9">
        <v>1.452</v>
      </c>
      <c r="HL19" s="9">
        <v>1.4239999999999999</v>
      </c>
      <c r="HM19" s="9">
        <v>0.55200000000000005</v>
      </c>
      <c r="HN19" s="9">
        <v>0.872</v>
      </c>
      <c r="HO19" s="9">
        <v>1.9650000000000001</v>
      </c>
      <c r="HP19" s="9">
        <v>0</v>
      </c>
      <c r="HQ19" s="9">
        <v>1.9650000000000001</v>
      </c>
      <c r="HR19" s="9">
        <v>0</v>
      </c>
      <c r="HS19" s="9">
        <v>0</v>
      </c>
      <c r="HT19" s="9">
        <v>0</v>
      </c>
      <c r="HU19" s="9">
        <v>0</v>
      </c>
      <c r="HV19" s="9">
        <v>0</v>
      </c>
      <c r="HW19" s="9">
        <v>0</v>
      </c>
      <c r="HX19" s="9">
        <v>1.9650000000000001</v>
      </c>
      <c r="HY19" s="9">
        <v>0</v>
      </c>
      <c r="HZ19" s="9">
        <v>1.9650000000000001</v>
      </c>
      <c r="IA19" s="9">
        <v>9.1720000000000006</v>
      </c>
      <c r="IB19" s="9">
        <v>7.0270000000000001</v>
      </c>
      <c r="IC19" s="9">
        <v>2.1440000000000001</v>
      </c>
      <c r="ID19" s="9">
        <v>6174.6329999999998</v>
      </c>
      <c r="IE19" s="9">
        <v>3232.4549999999999</v>
      </c>
      <c r="IF19" s="9">
        <v>2942.1779999999999</v>
      </c>
      <c r="IG19" s="9">
        <v>1342.489</v>
      </c>
      <c r="IH19" s="9">
        <v>684.61699999999996</v>
      </c>
      <c r="II19" s="9">
        <v>657.87300000000005</v>
      </c>
      <c r="IJ19" s="9">
        <v>694.19100000000003</v>
      </c>
      <c r="IK19" s="9">
        <v>383.18900000000002</v>
      </c>
      <c r="IL19" s="9">
        <v>311.00200000000001</v>
      </c>
      <c r="IM19" s="9">
        <v>301.76400000000001</v>
      </c>
      <c r="IN19" s="9">
        <v>164.89599999999999</v>
      </c>
      <c r="IO19" s="9">
        <v>136.86799999999999</v>
      </c>
      <c r="IP19" s="9">
        <v>386.80200000000002</v>
      </c>
      <c r="IQ19" s="9">
        <v>215.113</v>
      </c>
    </row>
    <row r="20" spans="1:251">
      <c r="A20" s="10">
        <v>45323</v>
      </c>
      <c r="B20" s="9">
        <v>134.86600000000001</v>
      </c>
      <c r="C20" s="9">
        <v>250.33</v>
      </c>
      <c r="D20" s="9">
        <v>103.693</v>
      </c>
      <c r="E20" s="9">
        <v>62.911000000000001</v>
      </c>
      <c r="F20" s="9">
        <v>40.783000000000001</v>
      </c>
      <c r="G20" s="9">
        <v>148.18199999999999</v>
      </c>
      <c r="H20" s="9">
        <v>39.234999999999999</v>
      </c>
      <c r="I20" s="9">
        <v>108.947</v>
      </c>
      <c r="J20" s="9">
        <v>133.32</v>
      </c>
      <c r="K20" s="9">
        <v>32.72</v>
      </c>
      <c r="L20" s="9">
        <v>100.6</v>
      </c>
      <c r="M20" s="9">
        <v>1245.6790000000001</v>
      </c>
      <c r="N20" s="9">
        <v>652.73099999999999</v>
      </c>
      <c r="O20" s="9">
        <v>592.94799999999998</v>
      </c>
      <c r="P20" s="9">
        <v>1125.3030000000001</v>
      </c>
      <c r="Q20" s="9">
        <v>564.20699999999999</v>
      </c>
      <c r="R20" s="9">
        <v>561.096</v>
      </c>
      <c r="S20" s="9">
        <v>7877.39</v>
      </c>
      <c r="T20" s="9">
        <v>3895.8710000000001</v>
      </c>
      <c r="U20" s="9">
        <v>3981.52</v>
      </c>
      <c r="V20" s="9">
        <v>930.96900000000005</v>
      </c>
      <c r="W20" s="9">
        <v>437.48899999999998</v>
      </c>
      <c r="X20" s="9">
        <v>493.48</v>
      </c>
      <c r="Y20" s="9">
        <v>8071.7240000000002</v>
      </c>
      <c r="Z20" s="9">
        <v>4022.5880000000002</v>
      </c>
      <c r="AA20" s="9">
        <v>4049.136</v>
      </c>
      <c r="AB20" s="9">
        <v>1520.6990000000001</v>
      </c>
      <c r="AC20" s="9">
        <v>739.55600000000004</v>
      </c>
      <c r="AD20" s="9">
        <v>781.14200000000005</v>
      </c>
      <c r="AE20" s="9">
        <v>535.57299999999998</v>
      </c>
      <c r="AF20" s="9">
        <v>262.13900000000001</v>
      </c>
      <c r="AG20" s="9">
        <v>273.43400000000003</v>
      </c>
      <c r="AH20" s="9">
        <v>589.73</v>
      </c>
      <c r="AI20" s="9">
        <v>302.06799999999998</v>
      </c>
      <c r="AJ20" s="9">
        <v>287.66199999999998</v>
      </c>
      <c r="AK20" s="9">
        <v>395.39600000000002</v>
      </c>
      <c r="AL20" s="9">
        <v>175.35</v>
      </c>
      <c r="AM20" s="9">
        <v>220.04599999999999</v>
      </c>
      <c r="AN20" s="9">
        <v>7481.9949999999999</v>
      </c>
      <c r="AO20" s="9">
        <v>3720.5210000000002</v>
      </c>
      <c r="AP20" s="9">
        <v>3761.4740000000002</v>
      </c>
      <c r="AQ20" s="9">
        <v>1728.2760000000001</v>
      </c>
      <c r="AR20" s="9">
        <v>1107.5050000000001</v>
      </c>
      <c r="AS20" s="9">
        <v>620.77200000000005</v>
      </c>
      <c r="AT20" s="9">
        <v>1082.5360000000001</v>
      </c>
      <c r="AU20" s="9">
        <v>708.70899999999995</v>
      </c>
      <c r="AV20" s="9">
        <v>373.827</v>
      </c>
      <c r="AW20" s="9">
        <v>67.397999999999996</v>
      </c>
      <c r="AX20" s="9">
        <v>38.823</v>
      </c>
      <c r="AY20" s="9">
        <v>28.576000000000001</v>
      </c>
      <c r="AZ20" s="9">
        <v>25.206</v>
      </c>
      <c r="BA20" s="9">
        <v>17.738</v>
      </c>
      <c r="BB20" s="9">
        <v>7.468</v>
      </c>
      <c r="BC20" s="9">
        <v>19.652000000000001</v>
      </c>
      <c r="BD20" s="9">
        <v>12.552</v>
      </c>
      <c r="BE20" s="9">
        <v>7.1</v>
      </c>
      <c r="BF20" s="9">
        <v>22.54</v>
      </c>
      <c r="BG20" s="9">
        <v>8.532</v>
      </c>
      <c r="BH20" s="9">
        <v>14.007999999999999</v>
      </c>
      <c r="BI20" s="9">
        <v>81.896000000000001</v>
      </c>
      <c r="BJ20" s="9">
        <v>43.396999999999998</v>
      </c>
      <c r="BK20" s="9">
        <v>38.499000000000002</v>
      </c>
      <c r="BL20" s="9">
        <v>31.640999999999998</v>
      </c>
      <c r="BM20" s="9">
        <v>20.100000000000001</v>
      </c>
      <c r="BN20" s="9">
        <v>11.541</v>
      </c>
      <c r="BO20" s="9">
        <v>21.9</v>
      </c>
      <c r="BP20" s="9">
        <v>9.673</v>
      </c>
      <c r="BQ20" s="9">
        <v>12.228</v>
      </c>
      <c r="BR20" s="9">
        <v>28.355</v>
      </c>
      <c r="BS20" s="9">
        <v>13.624000000000001</v>
      </c>
      <c r="BT20" s="9">
        <v>14.73</v>
      </c>
      <c r="BU20" s="9">
        <v>496.44499999999999</v>
      </c>
      <c r="BV20" s="9">
        <v>316.57600000000002</v>
      </c>
      <c r="BW20" s="9">
        <v>179.869</v>
      </c>
      <c r="BX20" s="9">
        <v>2154.61</v>
      </c>
      <c r="BY20" s="9">
        <v>1088.4580000000001</v>
      </c>
      <c r="BZ20" s="9">
        <v>1066.152</v>
      </c>
      <c r="CA20" s="9">
        <v>820.61699999999996</v>
      </c>
      <c r="CB20" s="9">
        <v>415.50099999999998</v>
      </c>
      <c r="CC20" s="9">
        <v>405.11599999999999</v>
      </c>
      <c r="CD20" s="9">
        <v>270.45100000000002</v>
      </c>
      <c r="CE20" s="9">
        <v>124.68899999999999</v>
      </c>
      <c r="CF20" s="9">
        <v>145.762</v>
      </c>
      <c r="CG20" s="9">
        <v>100.36499999999999</v>
      </c>
      <c r="CH20" s="9">
        <v>47.113999999999997</v>
      </c>
      <c r="CI20" s="9">
        <v>53.252000000000002</v>
      </c>
      <c r="CJ20" s="9">
        <v>166.11099999999999</v>
      </c>
      <c r="CK20" s="9">
        <v>76.710999999999999</v>
      </c>
      <c r="CL20" s="9">
        <v>89.399000000000001</v>
      </c>
      <c r="CM20" s="9">
        <v>126.34</v>
      </c>
      <c r="CN20" s="9">
        <v>63.164000000000001</v>
      </c>
      <c r="CO20" s="9">
        <v>63.176000000000002</v>
      </c>
      <c r="CP20" s="9">
        <v>140.351</v>
      </c>
      <c r="CQ20" s="9">
        <v>60.841000000000001</v>
      </c>
      <c r="CR20" s="9">
        <v>79.510000000000005</v>
      </c>
      <c r="CS20" s="9">
        <v>71.566999999999993</v>
      </c>
      <c r="CT20" s="9">
        <v>36.698</v>
      </c>
      <c r="CU20" s="9">
        <v>34.869</v>
      </c>
      <c r="CV20" s="9">
        <v>129.94300000000001</v>
      </c>
      <c r="CW20" s="9">
        <v>58.412999999999997</v>
      </c>
      <c r="CX20" s="9">
        <v>71.528999999999996</v>
      </c>
      <c r="CY20" s="9">
        <v>15.645</v>
      </c>
      <c r="CZ20" s="9">
        <v>11.558</v>
      </c>
      <c r="DA20" s="9">
        <v>4.0869999999999997</v>
      </c>
      <c r="DB20" s="9">
        <v>60.816000000000003</v>
      </c>
      <c r="DC20" s="9">
        <v>30.568999999999999</v>
      </c>
      <c r="DD20" s="9">
        <v>30.245999999999999</v>
      </c>
      <c r="DE20" s="9">
        <v>53.481999999999999</v>
      </c>
      <c r="DF20" s="9">
        <v>16.286000000000001</v>
      </c>
      <c r="DG20" s="9">
        <v>37.195999999999998</v>
      </c>
      <c r="DH20" s="9">
        <v>68.941000000000003</v>
      </c>
      <c r="DI20" s="9">
        <v>29.577999999999999</v>
      </c>
      <c r="DJ20" s="9">
        <v>39.363</v>
      </c>
      <c r="DK20" s="9">
        <v>18.238</v>
      </c>
      <c r="DL20" s="9">
        <v>11.186</v>
      </c>
      <c r="DM20" s="9">
        <v>7.0519999999999996</v>
      </c>
      <c r="DN20" s="9">
        <v>23.495999999999999</v>
      </c>
      <c r="DO20" s="9">
        <v>7.9080000000000004</v>
      </c>
      <c r="DP20" s="9">
        <v>15.587</v>
      </c>
      <c r="DQ20" s="9">
        <v>27.207000000000001</v>
      </c>
      <c r="DR20" s="9">
        <v>10.484</v>
      </c>
      <c r="DS20" s="9">
        <v>16.722999999999999</v>
      </c>
      <c r="DT20" s="9">
        <v>172.59399999999999</v>
      </c>
      <c r="DU20" s="9">
        <v>83.578000000000003</v>
      </c>
      <c r="DV20" s="9">
        <v>89.016000000000005</v>
      </c>
      <c r="DW20" s="9">
        <v>97.855999999999995</v>
      </c>
      <c r="DX20" s="9">
        <v>41.110999999999997</v>
      </c>
      <c r="DY20" s="9">
        <v>56.744999999999997</v>
      </c>
      <c r="DZ20" s="9">
        <v>550.16600000000005</v>
      </c>
      <c r="EA20" s="9">
        <v>290.81200000000001</v>
      </c>
      <c r="EB20" s="9">
        <v>259.35500000000002</v>
      </c>
      <c r="EC20" s="9">
        <v>1333.9929999999999</v>
      </c>
      <c r="ED20" s="9">
        <v>672.95699999999999</v>
      </c>
      <c r="EE20" s="9">
        <v>661.03599999999994</v>
      </c>
      <c r="EF20" s="9">
        <v>1294.5899999999999</v>
      </c>
      <c r="EG20" s="9">
        <v>648.024</v>
      </c>
      <c r="EH20" s="9">
        <v>646.56600000000003</v>
      </c>
      <c r="EI20" s="9">
        <v>1222.8520000000001</v>
      </c>
      <c r="EJ20" s="9">
        <v>614.29700000000003</v>
      </c>
      <c r="EK20" s="9">
        <v>608.55600000000004</v>
      </c>
      <c r="EL20" s="9">
        <v>36.046999999999997</v>
      </c>
      <c r="EM20" s="9">
        <v>17.038</v>
      </c>
      <c r="EN20" s="9">
        <v>19.007999999999999</v>
      </c>
      <c r="EO20" s="9">
        <v>30.152999999999999</v>
      </c>
      <c r="EP20" s="9">
        <v>14.763</v>
      </c>
      <c r="EQ20" s="9">
        <v>15.39</v>
      </c>
      <c r="ER20" s="9">
        <v>838.65700000000004</v>
      </c>
      <c r="ES20" s="9">
        <v>426.38900000000001</v>
      </c>
      <c r="ET20" s="9">
        <v>412.26900000000001</v>
      </c>
      <c r="EU20" s="9">
        <v>88.593999999999994</v>
      </c>
      <c r="EV20" s="9">
        <v>39.881999999999998</v>
      </c>
      <c r="EW20" s="9">
        <v>48.712000000000003</v>
      </c>
      <c r="EX20" s="9">
        <v>10.847</v>
      </c>
      <c r="EY20" s="9">
        <v>7.5369999999999999</v>
      </c>
      <c r="EZ20" s="9">
        <v>3.31</v>
      </c>
      <c r="FA20" s="9">
        <v>33.253999999999998</v>
      </c>
      <c r="FB20" s="9">
        <v>14.65</v>
      </c>
      <c r="FC20" s="9">
        <v>18.603999999999999</v>
      </c>
      <c r="FD20" s="9">
        <v>44.493000000000002</v>
      </c>
      <c r="FE20" s="9">
        <v>17.695</v>
      </c>
      <c r="FF20" s="9">
        <v>26.797000000000001</v>
      </c>
      <c r="FG20" s="9">
        <v>62.375</v>
      </c>
      <c r="FH20" s="9">
        <v>24.582000000000001</v>
      </c>
      <c r="FI20" s="9">
        <v>37.792999999999999</v>
      </c>
      <c r="FJ20" s="9">
        <v>3.839</v>
      </c>
      <c r="FK20" s="9">
        <v>2.6880000000000002</v>
      </c>
      <c r="FL20" s="9">
        <v>1.151</v>
      </c>
      <c r="FM20" s="9">
        <v>19.66</v>
      </c>
      <c r="FN20" s="9">
        <v>6.2919999999999998</v>
      </c>
      <c r="FO20" s="9">
        <v>13.369</v>
      </c>
      <c r="FP20" s="9">
        <v>38.875999999999998</v>
      </c>
      <c r="FQ20" s="9">
        <v>15.603</v>
      </c>
      <c r="FR20" s="9">
        <v>23.273</v>
      </c>
      <c r="FS20" s="9">
        <v>304.964</v>
      </c>
      <c r="FT20" s="9">
        <v>157.17099999999999</v>
      </c>
      <c r="FU20" s="9">
        <v>147.79300000000001</v>
      </c>
      <c r="FV20" s="9">
        <v>173.60599999999999</v>
      </c>
      <c r="FW20" s="9">
        <v>87.516000000000005</v>
      </c>
      <c r="FX20" s="9">
        <v>86.09</v>
      </c>
      <c r="FY20" s="9">
        <v>1120.9829999999999</v>
      </c>
      <c r="FZ20" s="9">
        <v>560.50699999999995</v>
      </c>
      <c r="GA20" s="9">
        <v>560.476</v>
      </c>
      <c r="GB20" s="9">
        <v>126.898</v>
      </c>
      <c r="GC20" s="9">
        <v>61.825000000000003</v>
      </c>
      <c r="GD20" s="9">
        <v>65.072999999999993</v>
      </c>
      <c r="GE20" s="9">
        <v>1167.692</v>
      </c>
      <c r="GF20" s="9">
        <v>586.19799999999998</v>
      </c>
      <c r="GG20" s="9">
        <v>581.49300000000005</v>
      </c>
      <c r="GH20" s="9">
        <v>216.941</v>
      </c>
      <c r="GI20" s="9">
        <v>107.926</v>
      </c>
      <c r="GJ20" s="9">
        <v>109.01600000000001</v>
      </c>
      <c r="GK20" s="9">
        <v>83.563000000000002</v>
      </c>
      <c r="GL20" s="9">
        <v>41.415999999999997</v>
      </c>
      <c r="GM20" s="9">
        <v>42.146999999999998</v>
      </c>
      <c r="GN20" s="9">
        <v>90.043000000000006</v>
      </c>
      <c r="GO20" s="9">
        <v>46.1</v>
      </c>
      <c r="GP20" s="9">
        <v>43.942999999999998</v>
      </c>
      <c r="GQ20" s="9">
        <v>43.335000000000001</v>
      </c>
      <c r="GR20" s="9">
        <v>20.408999999999999</v>
      </c>
      <c r="GS20" s="9">
        <v>22.925999999999998</v>
      </c>
      <c r="GT20" s="9">
        <v>1077.6489999999999</v>
      </c>
      <c r="GU20" s="9">
        <v>540.09799999999996</v>
      </c>
      <c r="GV20" s="9">
        <v>537.54999999999995</v>
      </c>
      <c r="GW20" s="9">
        <v>39.402999999999999</v>
      </c>
      <c r="GX20" s="9">
        <v>24.933</v>
      </c>
      <c r="GY20" s="9">
        <v>14.468999999999999</v>
      </c>
      <c r="GZ20" s="9">
        <v>20.568000000000001</v>
      </c>
      <c r="HA20" s="9">
        <v>14.531000000000001</v>
      </c>
      <c r="HB20" s="9">
        <v>6.0369999999999999</v>
      </c>
      <c r="HC20" s="9">
        <v>3.5859999999999999</v>
      </c>
      <c r="HD20" s="9">
        <v>1.772</v>
      </c>
      <c r="HE20" s="9">
        <v>1.8140000000000001</v>
      </c>
      <c r="HF20" s="9">
        <v>1.1850000000000001</v>
      </c>
      <c r="HG20" s="9">
        <v>0</v>
      </c>
      <c r="HH20" s="9">
        <v>1.1850000000000001</v>
      </c>
      <c r="HI20" s="9">
        <v>0</v>
      </c>
      <c r="HJ20" s="9">
        <v>0</v>
      </c>
      <c r="HK20" s="9">
        <v>0</v>
      </c>
      <c r="HL20" s="9">
        <v>2.4009999999999998</v>
      </c>
      <c r="HM20" s="9">
        <v>1.772</v>
      </c>
      <c r="HN20" s="9">
        <v>0.629</v>
      </c>
      <c r="HO20" s="9">
        <v>2.3570000000000002</v>
      </c>
      <c r="HP20" s="9">
        <v>1.956</v>
      </c>
      <c r="HQ20" s="9">
        <v>0.40100000000000002</v>
      </c>
      <c r="HR20" s="9">
        <v>0.66900000000000004</v>
      </c>
      <c r="HS20" s="9">
        <v>0.66900000000000004</v>
      </c>
      <c r="HT20" s="9">
        <v>0</v>
      </c>
      <c r="HU20" s="9">
        <v>0</v>
      </c>
      <c r="HV20" s="9">
        <v>0</v>
      </c>
      <c r="HW20" s="9">
        <v>0</v>
      </c>
      <c r="HX20" s="9">
        <v>1.6879999999999999</v>
      </c>
      <c r="HY20" s="9">
        <v>1.2869999999999999</v>
      </c>
      <c r="HZ20" s="9">
        <v>0.40100000000000002</v>
      </c>
      <c r="IA20" s="9">
        <v>12.891999999999999</v>
      </c>
      <c r="IB20" s="9">
        <v>6.6740000000000004</v>
      </c>
      <c r="IC20" s="9">
        <v>6.218</v>
      </c>
      <c r="ID20" s="9">
        <v>6424.2110000000002</v>
      </c>
      <c r="IE20" s="9">
        <v>3330.5859999999998</v>
      </c>
      <c r="IF20" s="9">
        <v>3093.625</v>
      </c>
      <c r="IG20" s="9">
        <v>1246.605</v>
      </c>
      <c r="IH20" s="9">
        <v>614.327</v>
      </c>
      <c r="II20" s="9">
        <v>632.27700000000004</v>
      </c>
      <c r="IJ20" s="9">
        <v>596.26900000000001</v>
      </c>
      <c r="IK20" s="9">
        <v>315.30700000000002</v>
      </c>
      <c r="IL20" s="9">
        <v>280.96100000000001</v>
      </c>
      <c r="IM20" s="9">
        <v>293.47500000000002</v>
      </c>
      <c r="IN20" s="9">
        <v>160.87299999999999</v>
      </c>
      <c r="IO20" s="9">
        <v>132.602</v>
      </c>
      <c r="IP20" s="9">
        <v>296.02499999999998</v>
      </c>
      <c r="IQ20" s="9">
        <v>151.84100000000001</v>
      </c>
    </row>
  </sheetData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Q20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949</v>
      </c>
      <c r="C1" s="3" t="s">
        <v>950</v>
      </c>
      <c r="D1" s="3" t="s">
        <v>951</v>
      </c>
      <c r="E1" s="3" t="s">
        <v>952</v>
      </c>
      <c r="F1" s="3" t="s">
        <v>953</v>
      </c>
      <c r="G1" s="3" t="s">
        <v>954</v>
      </c>
      <c r="H1" s="3" t="s">
        <v>955</v>
      </c>
      <c r="I1" s="3" t="s">
        <v>956</v>
      </c>
      <c r="J1" s="3" t="s">
        <v>957</v>
      </c>
      <c r="K1" s="3" t="s">
        <v>958</v>
      </c>
      <c r="L1" s="3" t="s">
        <v>959</v>
      </c>
      <c r="M1" s="3" t="s">
        <v>960</v>
      </c>
      <c r="N1" s="3" t="s">
        <v>961</v>
      </c>
      <c r="O1" s="3" t="s">
        <v>962</v>
      </c>
      <c r="P1" s="3" t="s">
        <v>963</v>
      </c>
      <c r="Q1" s="3" t="s">
        <v>964</v>
      </c>
      <c r="R1" s="3" t="s">
        <v>965</v>
      </c>
      <c r="S1" s="3" t="s">
        <v>966</v>
      </c>
      <c r="T1" s="3" t="s">
        <v>967</v>
      </c>
      <c r="U1" s="3" t="s">
        <v>968</v>
      </c>
      <c r="V1" s="3" t="s">
        <v>969</v>
      </c>
      <c r="W1" s="3" t="s">
        <v>970</v>
      </c>
      <c r="X1" s="3" t="s">
        <v>971</v>
      </c>
      <c r="Y1" s="3" t="s">
        <v>972</v>
      </c>
      <c r="Z1" s="3" t="s">
        <v>973</v>
      </c>
      <c r="AA1" s="3" t="s">
        <v>974</v>
      </c>
      <c r="AB1" s="3" t="s">
        <v>975</v>
      </c>
      <c r="AC1" s="3" t="s">
        <v>976</v>
      </c>
      <c r="AD1" s="3" t="s">
        <v>977</v>
      </c>
      <c r="AE1" s="3" t="s">
        <v>978</v>
      </c>
      <c r="AF1" s="3" t="s">
        <v>979</v>
      </c>
      <c r="AG1" s="3" t="s">
        <v>980</v>
      </c>
      <c r="AH1" s="3" t="s">
        <v>981</v>
      </c>
      <c r="AI1" s="3" t="s">
        <v>982</v>
      </c>
      <c r="AJ1" s="3" t="s">
        <v>983</v>
      </c>
      <c r="AK1" s="3" t="s">
        <v>984</v>
      </c>
      <c r="AL1" s="3" t="s">
        <v>985</v>
      </c>
      <c r="AM1" s="3" t="s">
        <v>986</v>
      </c>
      <c r="AN1" s="3" t="s">
        <v>987</v>
      </c>
      <c r="AO1" s="3" t="s">
        <v>988</v>
      </c>
      <c r="AP1" s="3" t="s">
        <v>989</v>
      </c>
      <c r="AQ1" s="3" t="s">
        <v>990</v>
      </c>
      <c r="AR1" s="3" t="s">
        <v>991</v>
      </c>
      <c r="AS1" s="3" t="s">
        <v>992</v>
      </c>
      <c r="AT1" s="3" t="s">
        <v>993</v>
      </c>
      <c r="AU1" s="3" t="s">
        <v>994</v>
      </c>
      <c r="AV1" s="3" t="s">
        <v>995</v>
      </c>
      <c r="AW1" s="3" t="s">
        <v>996</v>
      </c>
      <c r="AX1" s="3" t="s">
        <v>997</v>
      </c>
      <c r="AY1" s="3" t="s">
        <v>998</v>
      </c>
      <c r="AZ1" s="3" t="s">
        <v>999</v>
      </c>
      <c r="BA1" s="3" t="s">
        <v>1000</v>
      </c>
      <c r="BB1" s="3" t="s">
        <v>1001</v>
      </c>
      <c r="BC1" s="3" t="s">
        <v>1002</v>
      </c>
      <c r="BD1" s="3" t="s">
        <v>1003</v>
      </c>
      <c r="BE1" s="3" t="s">
        <v>1004</v>
      </c>
      <c r="BF1" s="3" t="s">
        <v>1005</v>
      </c>
      <c r="BG1" s="3" t="s">
        <v>1006</v>
      </c>
      <c r="BH1" s="3" t="s">
        <v>1007</v>
      </c>
      <c r="BI1" s="3" t="s">
        <v>1008</v>
      </c>
      <c r="BJ1" s="3" t="s">
        <v>1009</v>
      </c>
      <c r="BK1" s="3" t="s">
        <v>1010</v>
      </c>
      <c r="BL1" s="3" t="s">
        <v>1011</v>
      </c>
      <c r="BM1" s="3" t="s">
        <v>1012</v>
      </c>
      <c r="BN1" s="3" t="s">
        <v>1013</v>
      </c>
      <c r="BO1" s="3" t="s">
        <v>1014</v>
      </c>
      <c r="BP1" s="3" t="s">
        <v>1015</v>
      </c>
      <c r="BQ1" s="3" t="s">
        <v>1016</v>
      </c>
      <c r="BR1" s="3" t="s">
        <v>1017</v>
      </c>
      <c r="BS1" s="3" t="s">
        <v>1018</v>
      </c>
      <c r="BT1" s="3" t="s">
        <v>1019</v>
      </c>
      <c r="BU1" s="3" t="s">
        <v>1020</v>
      </c>
      <c r="BV1" s="3" t="s">
        <v>1021</v>
      </c>
      <c r="BW1" s="3" t="s">
        <v>1022</v>
      </c>
      <c r="BX1" s="3" t="s">
        <v>1023</v>
      </c>
      <c r="BY1" s="3" t="s">
        <v>1024</v>
      </c>
      <c r="BZ1" s="3" t="s">
        <v>1025</v>
      </c>
      <c r="CA1" s="3" t="s">
        <v>1026</v>
      </c>
      <c r="CB1" s="3" t="s">
        <v>1027</v>
      </c>
      <c r="CC1" s="3" t="s">
        <v>1028</v>
      </c>
      <c r="CD1" s="3" t="s">
        <v>1029</v>
      </c>
      <c r="CE1" s="3" t="s">
        <v>1030</v>
      </c>
      <c r="CF1" s="3" t="s">
        <v>1031</v>
      </c>
      <c r="CG1" s="3" t="s">
        <v>1032</v>
      </c>
      <c r="CH1" s="3" t="s">
        <v>1033</v>
      </c>
      <c r="CI1" s="3" t="s">
        <v>1034</v>
      </c>
      <c r="CJ1" s="3" t="s">
        <v>1035</v>
      </c>
      <c r="CK1" s="3" t="s">
        <v>1036</v>
      </c>
      <c r="CL1" s="3" t="s">
        <v>1037</v>
      </c>
      <c r="CM1" s="3" t="s">
        <v>1038</v>
      </c>
      <c r="CN1" s="3" t="s">
        <v>1039</v>
      </c>
      <c r="CO1" s="3" t="s">
        <v>1040</v>
      </c>
      <c r="CP1" s="3" t="s">
        <v>1041</v>
      </c>
      <c r="CQ1" s="3" t="s">
        <v>1042</v>
      </c>
      <c r="CR1" s="3" t="s">
        <v>1043</v>
      </c>
      <c r="CS1" s="3" t="s">
        <v>1044</v>
      </c>
      <c r="CT1" s="3" t="s">
        <v>1045</v>
      </c>
      <c r="CU1" s="3" t="s">
        <v>1046</v>
      </c>
      <c r="CV1" s="3" t="s">
        <v>1047</v>
      </c>
      <c r="CW1" s="3" t="s">
        <v>1048</v>
      </c>
      <c r="CX1" s="3" t="s">
        <v>1049</v>
      </c>
      <c r="CY1" s="3" t="s">
        <v>1050</v>
      </c>
      <c r="CZ1" s="3" t="s">
        <v>1051</v>
      </c>
      <c r="DA1" s="3" t="s">
        <v>1052</v>
      </c>
      <c r="DB1" s="3" t="s">
        <v>1053</v>
      </c>
      <c r="DC1" s="3" t="s">
        <v>1054</v>
      </c>
      <c r="DD1" s="3" t="s">
        <v>1055</v>
      </c>
      <c r="DE1" s="3" t="s">
        <v>1056</v>
      </c>
      <c r="DF1" s="3" t="s">
        <v>1057</v>
      </c>
      <c r="DG1" s="3" t="s">
        <v>1058</v>
      </c>
      <c r="DH1" s="3" t="s">
        <v>1059</v>
      </c>
      <c r="DI1" s="3" t="s">
        <v>1060</v>
      </c>
      <c r="DJ1" s="3" t="s">
        <v>1061</v>
      </c>
      <c r="DK1" s="3" t="s">
        <v>1062</v>
      </c>
      <c r="DL1" s="3" t="s">
        <v>1063</v>
      </c>
      <c r="DM1" s="3" t="s">
        <v>1064</v>
      </c>
      <c r="DN1" s="3" t="s">
        <v>1065</v>
      </c>
      <c r="DO1" s="3" t="s">
        <v>1066</v>
      </c>
      <c r="DP1" s="3" t="s">
        <v>1067</v>
      </c>
      <c r="DQ1" s="3" t="s">
        <v>1068</v>
      </c>
      <c r="DR1" s="3" t="s">
        <v>1069</v>
      </c>
      <c r="DS1" s="3" t="s">
        <v>1070</v>
      </c>
      <c r="DT1" s="3" t="s">
        <v>1071</v>
      </c>
      <c r="DU1" s="3" t="s">
        <v>1072</v>
      </c>
      <c r="DV1" s="3" t="s">
        <v>1013</v>
      </c>
      <c r="DW1" s="3" t="s">
        <v>1014</v>
      </c>
      <c r="DX1" s="3" t="s">
        <v>1015</v>
      </c>
      <c r="DY1" s="3" t="s">
        <v>1016</v>
      </c>
      <c r="DZ1" s="3" t="s">
        <v>1017</v>
      </c>
      <c r="EA1" s="3" t="s">
        <v>1018</v>
      </c>
      <c r="EB1" s="3" t="s">
        <v>1019</v>
      </c>
      <c r="EC1" s="3" t="s">
        <v>1020</v>
      </c>
      <c r="ED1" s="3" t="s">
        <v>1021</v>
      </c>
      <c r="EE1" s="3" t="s">
        <v>1073</v>
      </c>
      <c r="EF1" s="3" t="s">
        <v>1074</v>
      </c>
      <c r="EG1" s="3" t="s">
        <v>1075</v>
      </c>
      <c r="EH1" s="3" t="s">
        <v>1025</v>
      </c>
      <c r="EI1" s="3" t="s">
        <v>1026</v>
      </c>
      <c r="EJ1" s="3" t="s">
        <v>1027</v>
      </c>
      <c r="EK1" s="3" t="s">
        <v>1028</v>
      </c>
      <c r="EL1" s="3" t="s">
        <v>1029</v>
      </c>
      <c r="EM1" s="3" t="s">
        <v>1030</v>
      </c>
      <c r="EN1" s="3" t="s">
        <v>1031</v>
      </c>
      <c r="EO1" s="3" t="s">
        <v>1032</v>
      </c>
      <c r="EP1" s="3" t="s">
        <v>1033</v>
      </c>
      <c r="EQ1" s="3" t="s">
        <v>1034</v>
      </c>
      <c r="ER1" s="3" t="s">
        <v>1035</v>
      </c>
      <c r="ES1" s="3" t="s">
        <v>1036</v>
      </c>
      <c r="ET1" s="3" t="s">
        <v>1076</v>
      </c>
      <c r="EU1" s="3" t="s">
        <v>1077</v>
      </c>
      <c r="EV1" s="3" t="s">
        <v>1078</v>
      </c>
      <c r="EW1" s="3" t="s">
        <v>1079</v>
      </c>
      <c r="EX1" s="3" t="s">
        <v>1080</v>
      </c>
      <c r="EY1" s="3" t="s">
        <v>1081</v>
      </c>
      <c r="EZ1" s="3" t="s">
        <v>1082</v>
      </c>
      <c r="FA1" s="3" t="s">
        <v>1083</v>
      </c>
      <c r="FB1" s="3" t="s">
        <v>1084</v>
      </c>
      <c r="FC1" s="3" t="s">
        <v>1085</v>
      </c>
      <c r="FD1" s="3" t="s">
        <v>1086</v>
      </c>
      <c r="FE1" s="3" t="s">
        <v>1087</v>
      </c>
      <c r="FF1" s="3" t="s">
        <v>1088</v>
      </c>
      <c r="FG1" s="3" t="s">
        <v>1089</v>
      </c>
      <c r="FH1" s="3" t="s">
        <v>1090</v>
      </c>
      <c r="FI1" s="3" t="s">
        <v>1091</v>
      </c>
      <c r="FJ1" s="3" t="s">
        <v>1092</v>
      </c>
      <c r="FK1" s="3" t="s">
        <v>1093</v>
      </c>
      <c r="FL1" s="3" t="s">
        <v>1094</v>
      </c>
      <c r="FM1" s="3" t="s">
        <v>1095</v>
      </c>
      <c r="FN1" s="3" t="s">
        <v>1096</v>
      </c>
      <c r="FO1" s="3" t="s">
        <v>1097</v>
      </c>
      <c r="FP1" s="3" t="s">
        <v>1098</v>
      </c>
      <c r="FQ1" s="3" t="s">
        <v>1099</v>
      </c>
      <c r="FR1" s="3" t="s">
        <v>1100</v>
      </c>
      <c r="FS1" s="3" t="s">
        <v>1101</v>
      </c>
      <c r="FT1" s="3" t="s">
        <v>1102</v>
      </c>
      <c r="FU1" s="3" t="s">
        <v>1103</v>
      </c>
      <c r="FV1" s="3" t="s">
        <v>1104</v>
      </c>
      <c r="FW1" s="3" t="s">
        <v>1105</v>
      </c>
      <c r="FX1" s="3" t="s">
        <v>1106</v>
      </c>
      <c r="FY1" s="3" t="s">
        <v>1107</v>
      </c>
      <c r="FZ1" s="3" t="s">
        <v>1108</v>
      </c>
      <c r="GA1" s="3" t="s">
        <v>1109</v>
      </c>
      <c r="GB1" s="3" t="s">
        <v>1110</v>
      </c>
      <c r="GC1" s="3" t="s">
        <v>1111</v>
      </c>
      <c r="GD1" s="3" t="s">
        <v>1112</v>
      </c>
      <c r="GE1" s="3" t="s">
        <v>1113</v>
      </c>
      <c r="GF1" s="3" t="s">
        <v>1114</v>
      </c>
      <c r="GG1" s="3" t="s">
        <v>1115</v>
      </c>
      <c r="GH1" s="3" t="s">
        <v>1116</v>
      </c>
      <c r="GI1" s="3" t="s">
        <v>1117</v>
      </c>
      <c r="GJ1" s="3" t="s">
        <v>1118</v>
      </c>
      <c r="GK1" s="3" t="s">
        <v>1119</v>
      </c>
      <c r="GL1" s="3" t="s">
        <v>1120</v>
      </c>
      <c r="GM1" s="3" t="s">
        <v>1121</v>
      </c>
      <c r="GN1" s="3" t="s">
        <v>1122</v>
      </c>
      <c r="GO1" s="3" t="s">
        <v>1123</v>
      </c>
      <c r="GP1" s="3" t="s">
        <v>1124</v>
      </c>
      <c r="GQ1" s="3" t="s">
        <v>1125</v>
      </c>
      <c r="GR1" s="3" t="s">
        <v>1126</v>
      </c>
      <c r="GS1" s="3" t="s">
        <v>1127</v>
      </c>
      <c r="GT1" s="3" t="s">
        <v>1128</v>
      </c>
      <c r="GU1" s="3" t="s">
        <v>1129</v>
      </c>
      <c r="GV1" s="3" t="s">
        <v>1130</v>
      </c>
      <c r="GW1" s="3" t="s">
        <v>1131</v>
      </c>
      <c r="GX1" s="3" t="s">
        <v>1132</v>
      </c>
      <c r="GY1" s="3" t="s">
        <v>1133</v>
      </c>
      <c r="GZ1" s="3" t="s">
        <v>1134</v>
      </c>
      <c r="HA1" s="3" t="s">
        <v>1135</v>
      </c>
      <c r="HB1" s="3" t="s">
        <v>1136</v>
      </c>
      <c r="HC1" s="3" t="s">
        <v>1137</v>
      </c>
      <c r="HD1" s="3" t="s">
        <v>1138</v>
      </c>
      <c r="HE1" s="3" t="s">
        <v>1139</v>
      </c>
      <c r="HF1" s="3" t="s">
        <v>1140</v>
      </c>
      <c r="HG1" s="3" t="s">
        <v>1141</v>
      </c>
      <c r="HH1" s="3" t="s">
        <v>1142</v>
      </c>
      <c r="HI1" s="3" t="s">
        <v>1143</v>
      </c>
      <c r="HJ1" s="3" t="s">
        <v>1144</v>
      </c>
      <c r="HK1" s="3" t="s">
        <v>1145</v>
      </c>
      <c r="HL1" s="3" t="s">
        <v>1146</v>
      </c>
      <c r="HM1" s="3" t="s">
        <v>1147</v>
      </c>
      <c r="HN1" s="3" t="s">
        <v>1148</v>
      </c>
      <c r="HO1" s="3" t="s">
        <v>1149</v>
      </c>
      <c r="HP1" s="3" t="s">
        <v>1150</v>
      </c>
      <c r="HQ1" s="3" t="s">
        <v>1151</v>
      </c>
      <c r="HR1" s="3" t="s">
        <v>1152</v>
      </c>
      <c r="HS1" s="3" t="s">
        <v>1153</v>
      </c>
      <c r="HT1" s="3" t="s">
        <v>1154</v>
      </c>
      <c r="HU1" s="3" t="s">
        <v>1155</v>
      </c>
      <c r="HV1" s="3" t="s">
        <v>1156</v>
      </c>
      <c r="HW1" s="3" t="s">
        <v>1157</v>
      </c>
      <c r="HX1" s="3" t="s">
        <v>1158</v>
      </c>
      <c r="HY1" s="3" t="s">
        <v>1159</v>
      </c>
      <c r="HZ1" s="3" t="s">
        <v>1160</v>
      </c>
      <c r="IA1" s="3" t="s">
        <v>1161</v>
      </c>
      <c r="IB1" s="3" t="s">
        <v>1162</v>
      </c>
      <c r="IC1" s="3" t="s">
        <v>1163</v>
      </c>
      <c r="ID1" s="3" t="s">
        <v>1164</v>
      </c>
      <c r="IE1" s="3" t="s">
        <v>1165</v>
      </c>
      <c r="IF1" s="3" t="s">
        <v>1166</v>
      </c>
      <c r="IG1" s="3" t="s">
        <v>1167</v>
      </c>
      <c r="IH1" s="3" t="s">
        <v>1168</v>
      </c>
      <c r="II1" s="3" t="s">
        <v>1169</v>
      </c>
      <c r="IJ1" s="3" t="s">
        <v>1170</v>
      </c>
      <c r="IK1" s="3" t="s">
        <v>1171</v>
      </c>
      <c r="IL1" s="3" t="s">
        <v>1172</v>
      </c>
      <c r="IM1" s="3" t="s">
        <v>1173</v>
      </c>
      <c r="IN1" s="3" t="s">
        <v>1174</v>
      </c>
      <c r="IO1" s="3" t="s">
        <v>1175</v>
      </c>
      <c r="IP1" s="3" t="s">
        <v>1176</v>
      </c>
      <c r="IQ1" s="3" t="s">
        <v>1177</v>
      </c>
    </row>
    <row r="2" spans="1:251">
      <c r="A2" s="4" t="s">
        <v>229</v>
      </c>
      <c r="B2" s="7" t="s">
        <v>238</v>
      </c>
      <c r="C2" s="7" t="s">
        <v>238</v>
      </c>
      <c r="D2" s="7" t="s">
        <v>238</v>
      </c>
      <c r="E2" s="7" t="s">
        <v>238</v>
      </c>
      <c r="F2" s="7" t="s">
        <v>238</v>
      </c>
      <c r="G2" s="7" t="s">
        <v>238</v>
      </c>
      <c r="H2" s="7" t="s">
        <v>238</v>
      </c>
      <c r="I2" s="7" t="s">
        <v>238</v>
      </c>
      <c r="J2" s="7" t="s">
        <v>238</v>
      </c>
      <c r="K2" s="7" t="s">
        <v>238</v>
      </c>
      <c r="L2" s="7" t="s">
        <v>238</v>
      </c>
      <c r="M2" s="7" t="s">
        <v>238</v>
      </c>
      <c r="N2" s="7" t="s">
        <v>238</v>
      </c>
      <c r="O2" s="7" t="s">
        <v>238</v>
      </c>
      <c r="P2" s="7" t="s">
        <v>238</v>
      </c>
      <c r="Q2" s="7" t="s">
        <v>238</v>
      </c>
      <c r="R2" s="7" t="s">
        <v>238</v>
      </c>
      <c r="S2" s="7" t="s">
        <v>238</v>
      </c>
      <c r="T2" s="7" t="s">
        <v>238</v>
      </c>
      <c r="U2" s="7" t="s">
        <v>238</v>
      </c>
      <c r="V2" s="7" t="s">
        <v>238</v>
      </c>
      <c r="W2" s="7" t="s">
        <v>238</v>
      </c>
      <c r="X2" s="7" t="s">
        <v>238</v>
      </c>
      <c r="Y2" s="7" t="s">
        <v>238</v>
      </c>
      <c r="Z2" s="7" t="s">
        <v>238</v>
      </c>
      <c r="AA2" s="7" t="s">
        <v>238</v>
      </c>
      <c r="AB2" s="7" t="s">
        <v>238</v>
      </c>
      <c r="AC2" s="7" t="s">
        <v>238</v>
      </c>
      <c r="AD2" s="7" t="s">
        <v>238</v>
      </c>
      <c r="AE2" s="7" t="s">
        <v>238</v>
      </c>
      <c r="AF2" s="7" t="s">
        <v>238</v>
      </c>
      <c r="AG2" s="7" t="s">
        <v>238</v>
      </c>
      <c r="AH2" s="7" t="s">
        <v>238</v>
      </c>
      <c r="AI2" s="7" t="s">
        <v>238</v>
      </c>
      <c r="AJ2" s="7" t="s">
        <v>238</v>
      </c>
      <c r="AK2" s="7" t="s">
        <v>238</v>
      </c>
      <c r="AL2" s="7" t="s">
        <v>238</v>
      </c>
      <c r="AM2" s="7" t="s">
        <v>238</v>
      </c>
      <c r="AN2" s="7" t="s">
        <v>238</v>
      </c>
      <c r="AO2" s="7" t="s">
        <v>238</v>
      </c>
      <c r="AP2" s="7" t="s">
        <v>238</v>
      </c>
      <c r="AQ2" s="7" t="s">
        <v>238</v>
      </c>
      <c r="AR2" s="7" t="s">
        <v>238</v>
      </c>
      <c r="AS2" s="7" t="s">
        <v>238</v>
      </c>
      <c r="AT2" s="7" t="s">
        <v>238</v>
      </c>
      <c r="AU2" s="7" t="s">
        <v>238</v>
      </c>
      <c r="AV2" s="7" t="s">
        <v>238</v>
      </c>
      <c r="AW2" s="7" t="s">
        <v>238</v>
      </c>
      <c r="AX2" s="7" t="s">
        <v>238</v>
      </c>
      <c r="AY2" s="7" t="s">
        <v>238</v>
      </c>
      <c r="AZ2" s="7" t="s">
        <v>238</v>
      </c>
      <c r="BA2" s="7" t="s">
        <v>238</v>
      </c>
      <c r="BB2" s="7" t="s">
        <v>238</v>
      </c>
      <c r="BC2" s="7" t="s">
        <v>238</v>
      </c>
      <c r="BD2" s="7" t="s">
        <v>238</v>
      </c>
      <c r="BE2" s="7" t="s">
        <v>238</v>
      </c>
      <c r="BF2" s="7" t="s">
        <v>238</v>
      </c>
      <c r="BG2" s="7" t="s">
        <v>238</v>
      </c>
      <c r="BH2" s="7" t="s">
        <v>238</v>
      </c>
      <c r="BI2" s="7" t="s">
        <v>238</v>
      </c>
      <c r="BJ2" s="7" t="s">
        <v>238</v>
      </c>
      <c r="BK2" s="7" t="s">
        <v>238</v>
      </c>
      <c r="BL2" s="7" t="s">
        <v>238</v>
      </c>
      <c r="BM2" s="7" t="s">
        <v>238</v>
      </c>
      <c r="BN2" s="7" t="s">
        <v>238</v>
      </c>
      <c r="BO2" s="7" t="s">
        <v>238</v>
      </c>
      <c r="BP2" s="7" t="s">
        <v>238</v>
      </c>
      <c r="BQ2" s="7" t="s">
        <v>238</v>
      </c>
      <c r="BR2" s="7" t="s">
        <v>238</v>
      </c>
      <c r="BS2" s="7" t="s">
        <v>238</v>
      </c>
      <c r="BT2" s="7" t="s">
        <v>238</v>
      </c>
      <c r="BU2" s="7" t="s">
        <v>238</v>
      </c>
      <c r="BV2" s="7" t="s">
        <v>238</v>
      </c>
      <c r="BW2" s="7" t="s">
        <v>238</v>
      </c>
      <c r="BX2" s="7" t="s">
        <v>238</v>
      </c>
      <c r="BY2" s="7" t="s">
        <v>238</v>
      </c>
      <c r="BZ2" s="7" t="s">
        <v>238</v>
      </c>
      <c r="CA2" s="7" t="s">
        <v>238</v>
      </c>
      <c r="CB2" s="7" t="s">
        <v>238</v>
      </c>
      <c r="CC2" s="7" t="s">
        <v>238</v>
      </c>
      <c r="CD2" s="7" t="s">
        <v>238</v>
      </c>
      <c r="CE2" s="7" t="s">
        <v>238</v>
      </c>
      <c r="CF2" s="7" t="s">
        <v>238</v>
      </c>
      <c r="CG2" s="7" t="s">
        <v>238</v>
      </c>
      <c r="CH2" s="7" t="s">
        <v>238</v>
      </c>
      <c r="CI2" s="7" t="s">
        <v>238</v>
      </c>
      <c r="CJ2" s="7" t="s">
        <v>238</v>
      </c>
      <c r="CK2" s="7" t="s">
        <v>238</v>
      </c>
      <c r="CL2" s="7" t="s">
        <v>238</v>
      </c>
      <c r="CM2" s="7" t="s">
        <v>238</v>
      </c>
      <c r="CN2" s="7" t="s">
        <v>238</v>
      </c>
      <c r="CO2" s="7" t="s">
        <v>238</v>
      </c>
      <c r="CP2" s="7" t="s">
        <v>238</v>
      </c>
      <c r="CQ2" s="7" t="s">
        <v>238</v>
      </c>
      <c r="CR2" s="7" t="s">
        <v>238</v>
      </c>
      <c r="CS2" s="7" t="s">
        <v>238</v>
      </c>
      <c r="CT2" s="7" t="s">
        <v>238</v>
      </c>
      <c r="CU2" s="7" t="s">
        <v>238</v>
      </c>
      <c r="CV2" s="7" t="s">
        <v>238</v>
      </c>
      <c r="CW2" s="7" t="s">
        <v>238</v>
      </c>
      <c r="CX2" s="7" t="s">
        <v>238</v>
      </c>
      <c r="CY2" s="7" t="s">
        <v>238</v>
      </c>
      <c r="CZ2" s="7" t="s">
        <v>238</v>
      </c>
      <c r="DA2" s="7" t="s">
        <v>238</v>
      </c>
      <c r="DB2" s="7" t="s">
        <v>238</v>
      </c>
      <c r="DC2" s="7" t="s">
        <v>238</v>
      </c>
      <c r="DD2" s="7" t="s">
        <v>238</v>
      </c>
      <c r="DE2" s="7" t="s">
        <v>238</v>
      </c>
      <c r="DF2" s="7" t="s">
        <v>238</v>
      </c>
      <c r="DG2" s="7" t="s">
        <v>238</v>
      </c>
      <c r="DH2" s="7" t="s">
        <v>238</v>
      </c>
      <c r="DI2" s="7" t="s">
        <v>238</v>
      </c>
      <c r="DJ2" s="7" t="s">
        <v>238</v>
      </c>
      <c r="DK2" s="7" t="s">
        <v>238</v>
      </c>
      <c r="DL2" s="7" t="s">
        <v>238</v>
      </c>
      <c r="DM2" s="7" t="s">
        <v>238</v>
      </c>
      <c r="DN2" s="7" t="s">
        <v>238</v>
      </c>
      <c r="DO2" s="7" t="s">
        <v>238</v>
      </c>
      <c r="DP2" s="7" t="s">
        <v>238</v>
      </c>
      <c r="DQ2" s="7" t="s">
        <v>238</v>
      </c>
      <c r="DR2" s="7" t="s">
        <v>238</v>
      </c>
      <c r="DS2" s="7" t="s">
        <v>238</v>
      </c>
      <c r="DT2" s="7" t="s">
        <v>238</v>
      </c>
      <c r="DU2" s="7" t="s">
        <v>238</v>
      </c>
      <c r="DV2" s="7" t="s">
        <v>238</v>
      </c>
      <c r="DW2" s="7" t="s">
        <v>238</v>
      </c>
      <c r="DX2" s="7" t="s">
        <v>238</v>
      </c>
      <c r="DY2" s="7" t="s">
        <v>238</v>
      </c>
      <c r="DZ2" s="7" t="s">
        <v>238</v>
      </c>
      <c r="EA2" s="7" t="s">
        <v>238</v>
      </c>
      <c r="EB2" s="7" t="s">
        <v>238</v>
      </c>
      <c r="EC2" s="7" t="s">
        <v>238</v>
      </c>
      <c r="ED2" s="7" t="s">
        <v>238</v>
      </c>
      <c r="EE2" s="7" t="s">
        <v>238</v>
      </c>
      <c r="EF2" s="7" t="s">
        <v>238</v>
      </c>
      <c r="EG2" s="7" t="s">
        <v>238</v>
      </c>
      <c r="EH2" s="7" t="s">
        <v>238</v>
      </c>
      <c r="EI2" s="7" t="s">
        <v>238</v>
      </c>
      <c r="EJ2" s="7" t="s">
        <v>238</v>
      </c>
      <c r="EK2" s="7" t="s">
        <v>238</v>
      </c>
      <c r="EL2" s="7" t="s">
        <v>238</v>
      </c>
      <c r="EM2" s="7" t="s">
        <v>238</v>
      </c>
      <c r="EN2" s="7" t="s">
        <v>238</v>
      </c>
      <c r="EO2" s="7" t="s">
        <v>238</v>
      </c>
      <c r="EP2" s="7" t="s">
        <v>238</v>
      </c>
      <c r="EQ2" s="7" t="s">
        <v>238</v>
      </c>
      <c r="ER2" s="7" t="s">
        <v>238</v>
      </c>
      <c r="ES2" s="7" t="s">
        <v>238</v>
      </c>
      <c r="ET2" s="7" t="s">
        <v>238</v>
      </c>
      <c r="EU2" s="7" t="s">
        <v>238</v>
      </c>
      <c r="EV2" s="7" t="s">
        <v>238</v>
      </c>
      <c r="EW2" s="7" t="s">
        <v>238</v>
      </c>
      <c r="EX2" s="7" t="s">
        <v>238</v>
      </c>
      <c r="EY2" s="7" t="s">
        <v>238</v>
      </c>
      <c r="EZ2" s="7" t="s">
        <v>238</v>
      </c>
      <c r="FA2" s="7" t="s">
        <v>238</v>
      </c>
      <c r="FB2" s="7" t="s">
        <v>238</v>
      </c>
      <c r="FC2" s="7" t="s">
        <v>238</v>
      </c>
      <c r="FD2" s="7" t="s">
        <v>238</v>
      </c>
      <c r="FE2" s="7" t="s">
        <v>238</v>
      </c>
      <c r="FF2" s="7" t="s">
        <v>238</v>
      </c>
      <c r="FG2" s="7" t="s">
        <v>238</v>
      </c>
      <c r="FH2" s="7" t="s">
        <v>238</v>
      </c>
      <c r="FI2" s="7" t="s">
        <v>238</v>
      </c>
      <c r="FJ2" s="7" t="s">
        <v>238</v>
      </c>
      <c r="FK2" s="7" t="s">
        <v>238</v>
      </c>
      <c r="FL2" s="7" t="s">
        <v>238</v>
      </c>
      <c r="FM2" s="7" t="s">
        <v>238</v>
      </c>
      <c r="FN2" s="7" t="s">
        <v>238</v>
      </c>
      <c r="FO2" s="7" t="s">
        <v>238</v>
      </c>
      <c r="FP2" s="7" t="s">
        <v>238</v>
      </c>
      <c r="FQ2" s="7" t="s">
        <v>238</v>
      </c>
      <c r="FR2" s="7" t="s">
        <v>238</v>
      </c>
      <c r="FS2" s="7" t="s">
        <v>238</v>
      </c>
      <c r="FT2" s="7" t="s">
        <v>238</v>
      </c>
      <c r="FU2" s="7" t="s">
        <v>238</v>
      </c>
      <c r="FV2" s="7" t="s">
        <v>238</v>
      </c>
      <c r="FW2" s="7" t="s">
        <v>238</v>
      </c>
      <c r="FX2" s="7" t="s">
        <v>238</v>
      </c>
      <c r="FY2" s="7" t="s">
        <v>238</v>
      </c>
      <c r="FZ2" s="7" t="s">
        <v>238</v>
      </c>
      <c r="GA2" s="7" t="s">
        <v>238</v>
      </c>
      <c r="GB2" s="7" t="s">
        <v>238</v>
      </c>
      <c r="GC2" s="7" t="s">
        <v>238</v>
      </c>
      <c r="GD2" s="7" t="s">
        <v>238</v>
      </c>
      <c r="GE2" s="7" t="s">
        <v>238</v>
      </c>
      <c r="GF2" s="7" t="s">
        <v>238</v>
      </c>
      <c r="GG2" s="7" t="s">
        <v>238</v>
      </c>
      <c r="GH2" s="7" t="s">
        <v>238</v>
      </c>
      <c r="GI2" s="7" t="s">
        <v>238</v>
      </c>
      <c r="GJ2" s="7" t="s">
        <v>238</v>
      </c>
      <c r="GK2" s="7" t="s">
        <v>238</v>
      </c>
      <c r="GL2" s="7" t="s">
        <v>238</v>
      </c>
      <c r="GM2" s="7" t="s">
        <v>238</v>
      </c>
      <c r="GN2" s="7" t="s">
        <v>238</v>
      </c>
      <c r="GO2" s="7" t="s">
        <v>238</v>
      </c>
      <c r="GP2" s="7" t="s">
        <v>238</v>
      </c>
      <c r="GQ2" s="7" t="s">
        <v>238</v>
      </c>
      <c r="GR2" s="7" t="s">
        <v>238</v>
      </c>
      <c r="GS2" s="7" t="s">
        <v>238</v>
      </c>
      <c r="GT2" s="7" t="s">
        <v>238</v>
      </c>
      <c r="GU2" s="7" t="s">
        <v>238</v>
      </c>
      <c r="GV2" s="7" t="s">
        <v>238</v>
      </c>
      <c r="GW2" s="7" t="s">
        <v>238</v>
      </c>
      <c r="GX2" s="7" t="s">
        <v>238</v>
      </c>
      <c r="GY2" s="7" t="s">
        <v>238</v>
      </c>
      <c r="GZ2" s="7" t="s">
        <v>238</v>
      </c>
      <c r="HA2" s="7" t="s">
        <v>238</v>
      </c>
      <c r="HB2" s="7" t="s">
        <v>238</v>
      </c>
      <c r="HC2" s="7" t="s">
        <v>238</v>
      </c>
      <c r="HD2" s="7" t="s">
        <v>238</v>
      </c>
      <c r="HE2" s="7" t="s">
        <v>238</v>
      </c>
      <c r="HF2" s="7" t="s">
        <v>238</v>
      </c>
      <c r="HG2" s="7" t="s">
        <v>238</v>
      </c>
      <c r="HH2" s="7" t="s">
        <v>238</v>
      </c>
      <c r="HI2" s="7" t="s">
        <v>238</v>
      </c>
      <c r="HJ2" s="7" t="s">
        <v>238</v>
      </c>
      <c r="HK2" s="7" t="s">
        <v>238</v>
      </c>
      <c r="HL2" s="7" t="s">
        <v>238</v>
      </c>
      <c r="HM2" s="7" t="s">
        <v>238</v>
      </c>
      <c r="HN2" s="7" t="s">
        <v>238</v>
      </c>
      <c r="HO2" s="7" t="s">
        <v>238</v>
      </c>
      <c r="HP2" s="7" t="s">
        <v>238</v>
      </c>
      <c r="HQ2" s="7" t="s">
        <v>238</v>
      </c>
      <c r="HR2" s="7" t="s">
        <v>238</v>
      </c>
      <c r="HS2" s="7" t="s">
        <v>238</v>
      </c>
      <c r="HT2" s="7" t="s">
        <v>238</v>
      </c>
      <c r="HU2" s="7" t="s">
        <v>238</v>
      </c>
      <c r="HV2" s="7" t="s">
        <v>238</v>
      </c>
      <c r="HW2" s="7" t="s">
        <v>238</v>
      </c>
      <c r="HX2" s="7" t="s">
        <v>238</v>
      </c>
      <c r="HY2" s="7" t="s">
        <v>238</v>
      </c>
      <c r="HZ2" s="7" t="s">
        <v>238</v>
      </c>
      <c r="IA2" s="7" t="s">
        <v>238</v>
      </c>
      <c r="IB2" s="7" t="s">
        <v>238</v>
      </c>
      <c r="IC2" s="7" t="s">
        <v>238</v>
      </c>
      <c r="ID2" s="7" t="s">
        <v>238</v>
      </c>
      <c r="IE2" s="7" t="s">
        <v>238</v>
      </c>
      <c r="IF2" s="7" t="s">
        <v>238</v>
      </c>
      <c r="IG2" s="7" t="s">
        <v>238</v>
      </c>
      <c r="IH2" s="7" t="s">
        <v>238</v>
      </c>
      <c r="II2" s="7" t="s">
        <v>238</v>
      </c>
      <c r="IJ2" s="7" t="s">
        <v>238</v>
      </c>
      <c r="IK2" s="7" t="s">
        <v>238</v>
      </c>
      <c r="IL2" s="7" t="s">
        <v>238</v>
      </c>
      <c r="IM2" s="7" t="s">
        <v>238</v>
      </c>
      <c r="IN2" s="7" t="s">
        <v>238</v>
      </c>
      <c r="IO2" s="7" t="s">
        <v>238</v>
      </c>
      <c r="IP2" s="7" t="s">
        <v>238</v>
      </c>
      <c r="IQ2" s="7" t="s">
        <v>238</v>
      </c>
    </row>
    <row r="3" spans="1:251">
      <c r="A3" s="4" t="s">
        <v>230</v>
      </c>
      <c r="B3" s="8" t="s">
        <v>239</v>
      </c>
      <c r="C3" s="8" t="s">
        <v>239</v>
      </c>
      <c r="D3" s="8" t="s">
        <v>239</v>
      </c>
      <c r="E3" s="8" t="s">
        <v>239</v>
      </c>
      <c r="F3" s="8" t="s">
        <v>239</v>
      </c>
      <c r="G3" s="8" t="s">
        <v>239</v>
      </c>
      <c r="H3" s="8" t="s">
        <v>239</v>
      </c>
      <c r="I3" s="8" t="s">
        <v>239</v>
      </c>
      <c r="J3" s="8" t="s">
        <v>239</v>
      </c>
      <c r="K3" s="8" t="s">
        <v>239</v>
      </c>
      <c r="L3" s="8" t="s">
        <v>239</v>
      </c>
      <c r="M3" s="8" t="s">
        <v>239</v>
      </c>
      <c r="N3" s="8" t="s">
        <v>239</v>
      </c>
      <c r="O3" s="8" t="s">
        <v>239</v>
      </c>
      <c r="P3" s="8" t="s">
        <v>239</v>
      </c>
      <c r="Q3" s="8" t="s">
        <v>239</v>
      </c>
      <c r="R3" s="8" t="s">
        <v>239</v>
      </c>
      <c r="S3" s="8" t="s">
        <v>239</v>
      </c>
      <c r="T3" s="8" t="s">
        <v>239</v>
      </c>
      <c r="U3" s="8" t="s">
        <v>239</v>
      </c>
      <c r="V3" s="8" t="s">
        <v>239</v>
      </c>
      <c r="W3" s="8" t="s">
        <v>239</v>
      </c>
      <c r="X3" s="8" t="s">
        <v>239</v>
      </c>
      <c r="Y3" s="8" t="s">
        <v>239</v>
      </c>
      <c r="Z3" s="8" t="s">
        <v>239</v>
      </c>
      <c r="AA3" s="8" t="s">
        <v>239</v>
      </c>
      <c r="AB3" s="8" t="s">
        <v>239</v>
      </c>
      <c r="AC3" s="8" t="s">
        <v>239</v>
      </c>
      <c r="AD3" s="8" t="s">
        <v>239</v>
      </c>
      <c r="AE3" s="8" t="s">
        <v>239</v>
      </c>
      <c r="AF3" s="8" t="s">
        <v>239</v>
      </c>
      <c r="AG3" s="8" t="s">
        <v>239</v>
      </c>
      <c r="AH3" s="8" t="s">
        <v>239</v>
      </c>
      <c r="AI3" s="8" t="s">
        <v>239</v>
      </c>
      <c r="AJ3" s="8" t="s">
        <v>239</v>
      </c>
      <c r="AK3" s="8" t="s">
        <v>239</v>
      </c>
      <c r="AL3" s="8" t="s">
        <v>239</v>
      </c>
      <c r="AM3" s="8" t="s">
        <v>239</v>
      </c>
      <c r="AN3" s="8" t="s">
        <v>239</v>
      </c>
      <c r="AO3" s="8" t="s">
        <v>239</v>
      </c>
      <c r="AP3" s="8" t="s">
        <v>239</v>
      </c>
      <c r="AQ3" s="8" t="s">
        <v>239</v>
      </c>
      <c r="AR3" s="8" t="s">
        <v>239</v>
      </c>
      <c r="AS3" s="8" t="s">
        <v>239</v>
      </c>
      <c r="AT3" s="8" t="s">
        <v>239</v>
      </c>
      <c r="AU3" s="8" t="s">
        <v>239</v>
      </c>
      <c r="AV3" s="8" t="s">
        <v>239</v>
      </c>
      <c r="AW3" s="8" t="s">
        <v>239</v>
      </c>
      <c r="AX3" s="8" t="s">
        <v>239</v>
      </c>
      <c r="AY3" s="8" t="s">
        <v>239</v>
      </c>
      <c r="AZ3" s="8" t="s">
        <v>239</v>
      </c>
      <c r="BA3" s="8" t="s">
        <v>239</v>
      </c>
      <c r="BB3" s="8" t="s">
        <v>239</v>
      </c>
      <c r="BC3" s="8" t="s">
        <v>239</v>
      </c>
      <c r="BD3" s="8" t="s">
        <v>239</v>
      </c>
      <c r="BE3" s="8" t="s">
        <v>239</v>
      </c>
      <c r="BF3" s="8" t="s">
        <v>239</v>
      </c>
      <c r="BG3" s="8" t="s">
        <v>239</v>
      </c>
      <c r="BH3" s="8" t="s">
        <v>239</v>
      </c>
      <c r="BI3" s="8" t="s">
        <v>239</v>
      </c>
      <c r="BJ3" s="8" t="s">
        <v>239</v>
      </c>
      <c r="BK3" s="8" t="s">
        <v>239</v>
      </c>
      <c r="BL3" s="8" t="s">
        <v>239</v>
      </c>
      <c r="BM3" s="8" t="s">
        <v>239</v>
      </c>
      <c r="BN3" s="8" t="s">
        <v>239</v>
      </c>
      <c r="BO3" s="8" t="s">
        <v>239</v>
      </c>
      <c r="BP3" s="8" t="s">
        <v>239</v>
      </c>
      <c r="BQ3" s="8" t="s">
        <v>239</v>
      </c>
      <c r="BR3" s="8" t="s">
        <v>239</v>
      </c>
      <c r="BS3" s="8" t="s">
        <v>239</v>
      </c>
      <c r="BT3" s="8" t="s">
        <v>239</v>
      </c>
      <c r="BU3" s="8" t="s">
        <v>239</v>
      </c>
      <c r="BV3" s="8" t="s">
        <v>239</v>
      </c>
      <c r="BW3" s="8" t="s">
        <v>239</v>
      </c>
      <c r="BX3" s="8" t="s">
        <v>239</v>
      </c>
      <c r="BY3" s="8" t="s">
        <v>239</v>
      </c>
      <c r="BZ3" s="8" t="s">
        <v>239</v>
      </c>
      <c r="CA3" s="8" t="s">
        <v>239</v>
      </c>
      <c r="CB3" s="8" t="s">
        <v>239</v>
      </c>
      <c r="CC3" s="8" t="s">
        <v>239</v>
      </c>
      <c r="CD3" s="8" t="s">
        <v>239</v>
      </c>
      <c r="CE3" s="8" t="s">
        <v>239</v>
      </c>
      <c r="CF3" s="8" t="s">
        <v>239</v>
      </c>
      <c r="CG3" s="8" t="s">
        <v>239</v>
      </c>
      <c r="CH3" s="8" t="s">
        <v>239</v>
      </c>
      <c r="CI3" s="8" t="s">
        <v>239</v>
      </c>
      <c r="CJ3" s="8" t="s">
        <v>239</v>
      </c>
      <c r="CK3" s="8" t="s">
        <v>239</v>
      </c>
      <c r="CL3" s="8" t="s">
        <v>239</v>
      </c>
      <c r="CM3" s="8" t="s">
        <v>239</v>
      </c>
      <c r="CN3" s="8" t="s">
        <v>239</v>
      </c>
      <c r="CO3" s="8" t="s">
        <v>239</v>
      </c>
      <c r="CP3" s="8" t="s">
        <v>239</v>
      </c>
      <c r="CQ3" s="8" t="s">
        <v>239</v>
      </c>
      <c r="CR3" s="8" t="s">
        <v>239</v>
      </c>
      <c r="CS3" s="8" t="s">
        <v>239</v>
      </c>
      <c r="CT3" s="8" t="s">
        <v>239</v>
      </c>
      <c r="CU3" s="8" t="s">
        <v>239</v>
      </c>
      <c r="CV3" s="8" t="s">
        <v>239</v>
      </c>
      <c r="CW3" s="8" t="s">
        <v>239</v>
      </c>
      <c r="CX3" s="8" t="s">
        <v>239</v>
      </c>
      <c r="CY3" s="8" t="s">
        <v>239</v>
      </c>
      <c r="CZ3" s="8" t="s">
        <v>239</v>
      </c>
      <c r="DA3" s="8" t="s">
        <v>239</v>
      </c>
      <c r="DB3" s="8" t="s">
        <v>239</v>
      </c>
      <c r="DC3" s="8" t="s">
        <v>239</v>
      </c>
      <c r="DD3" s="8" t="s">
        <v>239</v>
      </c>
      <c r="DE3" s="8" t="s">
        <v>239</v>
      </c>
      <c r="DF3" s="8" t="s">
        <v>239</v>
      </c>
      <c r="DG3" s="8" t="s">
        <v>239</v>
      </c>
      <c r="DH3" s="8" t="s">
        <v>239</v>
      </c>
      <c r="DI3" s="8" t="s">
        <v>239</v>
      </c>
      <c r="DJ3" s="8" t="s">
        <v>239</v>
      </c>
      <c r="DK3" s="8" t="s">
        <v>239</v>
      </c>
      <c r="DL3" s="8" t="s">
        <v>239</v>
      </c>
      <c r="DM3" s="8" t="s">
        <v>239</v>
      </c>
      <c r="DN3" s="8" t="s">
        <v>239</v>
      </c>
      <c r="DO3" s="8" t="s">
        <v>239</v>
      </c>
      <c r="DP3" s="8" t="s">
        <v>239</v>
      </c>
      <c r="DQ3" s="8" t="s">
        <v>239</v>
      </c>
      <c r="DR3" s="8" t="s">
        <v>239</v>
      </c>
      <c r="DS3" s="8" t="s">
        <v>239</v>
      </c>
      <c r="DT3" s="8" t="s">
        <v>239</v>
      </c>
      <c r="DU3" s="8" t="s">
        <v>239</v>
      </c>
      <c r="DV3" s="8" t="s">
        <v>239</v>
      </c>
      <c r="DW3" s="8" t="s">
        <v>239</v>
      </c>
      <c r="DX3" s="8" t="s">
        <v>239</v>
      </c>
      <c r="DY3" s="8" t="s">
        <v>239</v>
      </c>
      <c r="DZ3" s="8" t="s">
        <v>239</v>
      </c>
      <c r="EA3" s="8" t="s">
        <v>239</v>
      </c>
      <c r="EB3" s="8" t="s">
        <v>239</v>
      </c>
      <c r="EC3" s="8" t="s">
        <v>239</v>
      </c>
      <c r="ED3" s="8" t="s">
        <v>239</v>
      </c>
      <c r="EE3" s="8" t="s">
        <v>239</v>
      </c>
      <c r="EF3" s="8" t="s">
        <v>239</v>
      </c>
      <c r="EG3" s="8" t="s">
        <v>239</v>
      </c>
      <c r="EH3" s="8" t="s">
        <v>239</v>
      </c>
      <c r="EI3" s="8" t="s">
        <v>239</v>
      </c>
      <c r="EJ3" s="8" t="s">
        <v>239</v>
      </c>
      <c r="EK3" s="8" t="s">
        <v>239</v>
      </c>
      <c r="EL3" s="8" t="s">
        <v>239</v>
      </c>
      <c r="EM3" s="8" t="s">
        <v>239</v>
      </c>
      <c r="EN3" s="8" t="s">
        <v>239</v>
      </c>
      <c r="EO3" s="8" t="s">
        <v>239</v>
      </c>
      <c r="EP3" s="8" t="s">
        <v>239</v>
      </c>
      <c r="EQ3" s="8" t="s">
        <v>239</v>
      </c>
      <c r="ER3" s="8" t="s">
        <v>239</v>
      </c>
      <c r="ES3" s="8" t="s">
        <v>239</v>
      </c>
      <c r="ET3" s="8" t="s">
        <v>239</v>
      </c>
      <c r="EU3" s="8" t="s">
        <v>239</v>
      </c>
      <c r="EV3" s="8" t="s">
        <v>239</v>
      </c>
      <c r="EW3" s="8" t="s">
        <v>239</v>
      </c>
      <c r="EX3" s="8" t="s">
        <v>239</v>
      </c>
      <c r="EY3" s="8" t="s">
        <v>239</v>
      </c>
      <c r="EZ3" s="8" t="s">
        <v>239</v>
      </c>
      <c r="FA3" s="8" t="s">
        <v>239</v>
      </c>
      <c r="FB3" s="8" t="s">
        <v>239</v>
      </c>
      <c r="FC3" s="8" t="s">
        <v>239</v>
      </c>
      <c r="FD3" s="8" t="s">
        <v>239</v>
      </c>
      <c r="FE3" s="8" t="s">
        <v>239</v>
      </c>
      <c r="FF3" s="8" t="s">
        <v>239</v>
      </c>
      <c r="FG3" s="8" t="s">
        <v>239</v>
      </c>
      <c r="FH3" s="8" t="s">
        <v>239</v>
      </c>
      <c r="FI3" s="8" t="s">
        <v>239</v>
      </c>
      <c r="FJ3" s="8" t="s">
        <v>239</v>
      </c>
      <c r="FK3" s="8" t="s">
        <v>239</v>
      </c>
      <c r="FL3" s="8" t="s">
        <v>239</v>
      </c>
      <c r="FM3" s="8" t="s">
        <v>239</v>
      </c>
      <c r="FN3" s="8" t="s">
        <v>239</v>
      </c>
      <c r="FO3" s="8" t="s">
        <v>239</v>
      </c>
      <c r="FP3" s="8" t="s">
        <v>239</v>
      </c>
      <c r="FQ3" s="8" t="s">
        <v>239</v>
      </c>
      <c r="FR3" s="8" t="s">
        <v>239</v>
      </c>
      <c r="FS3" s="8" t="s">
        <v>239</v>
      </c>
      <c r="FT3" s="8" t="s">
        <v>239</v>
      </c>
      <c r="FU3" s="8" t="s">
        <v>239</v>
      </c>
      <c r="FV3" s="8" t="s">
        <v>239</v>
      </c>
      <c r="FW3" s="8" t="s">
        <v>239</v>
      </c>
      <c r="FX3" s="8" t="s">
        <v>239</v>
      </c>
      <c r="FY3" s="8" t="s">
        <v>239</v>
      </c>
      <c r="FZ3" s="8" t="s">
        <v>239</v>
      </c>
      <c r="GA3" s="8" t="s">
        <v>239</v>
      </c>
      <c r="GB3" s="8" t="s">
        <v>239</v>
      </c>
      <c r="GC3" s="8" t="s">
        <v>239</v>
      </c>
      <c r="GD3" s="8" t="s">
        <v>239</v>
      </c>
      <c r="GE3" s="8" t="s">
        <v>239</v>
      </c>
      <c r="GF3" s="8" t="s">
        <v>239</v>
      </c>
      <c r="GG3" s="8" t="s">
        <v>239</v>
      </c>
      <c r="GH3" s="8" t="s">
        <v>239</v>
      </c>
      <c r="GI3" s="8" t="s">
        <v>239</v>
      </c>
      <c r="GJ3" s="8" t="s">
        <v>239</v>
      </c>
      <c r="GK3" s="8" t="s">
        <v>239</v>
      </c>
      <c r="GL3" s="8" t="s">
        <v>239</v>
      </c>
      <c r="GM3" s="8" t="s">
        <v>239</v>
      </c>
      <c r="GN3" s="8" t="s">
        <v>239</v>
      </c>
      <c r="GO3" s="8" t="s">
        <v>239</v>
      </c>
      <c r="GP3" s="8" t="s">
        <v>239</v>
      </c>
      <c r="GQ3" s="8" t="s">
        <v>239</v>
      </c>
      <c r="GR3" s="8" t="s">
        <v>239</v>
      </c>
      <c r="GS3" s="8" t="s">
        <v>239</v>
      </c>
      <c r="GT3" s="8" t="s">
        <v>239</v>
      </c>
      <c r="GU3" s="8" t="s">
        <v>239</v>
      </c>
      <c r="GV3" s="8" t="s">
        <v>239</v>
      </c>
      <c r="GW3" s="8" t="s">
        <v>239</v>
      </c>
      <c r="GX3" s="8" t="s">
        <v>239</v>
      </c>
      <c r="GY3" s="8" t="s">
        <v>239</v>
      </c>
      <c r="GZ3" s="8" t="s">
        <v>239</v>
      </c>
      <c r="HA3" s="8" t="s">
        <v>239</v>
      </c>
      <c r="HB3" s="8" t="s">
        <v>239</v>
      </c>
      <c r="HC3" s="8" t="s">
        <v>239</v>
      </c>
      <c r="HD3" s="8" t="s">
        <v>239</v>
      </c>
      <c r="HE3" s="8" t="s">
        <v>239</v>
      </c>
      <c r="HF3" s="8" t="s">
        <v>239</v>
      </c>
      <c r="HG3" s="8" t="s">
        <v>239</v>
      </c>
      <c r="HH3" s="8" t="s">
        <v>239</v>
      </c>
      <c r="HI3" s="8" t="s">
        <v>239</v>
      </c>
      <c r="HJ3" s="8" t="s">
        <v>239</v>
      </c>
      <c r="HK3" s="8" t="s">
        <v>239</v>
      </c>
      <c r="HL3" s="8" t="s">
        <v>239</v>
      </c>
      <c r="HM3" s="8" t="s">
        <v>239</v>
      </c>
      <c r="HN3" s="8" t="s">
        <v>239</v>
      </c>
      <c r="HO3" s="8" t="s">
        <v>239</v>
      </c>
      <c r="HP3" s="8" t="s">
        <v>239</v>
      </c>
      <c r="HQ3" s="8" t="s">
        <v>239</v>
      </c>
      <c r="HR3" s="8" t="s">
        <v>239</v>
      </c>
      <c r="HS3" s="8" t="s">
        <v>239</v>
      </c>
      <c r="HT3" s="8" t="s">
        <v>239</v>
      </c>
      <c r="HU3" s="8" t="s">
        <v>239</v>
      </c>
      <c r="HV3" s="8" t="s">
        <v>239</v>
      </c>
      <c r="HW3" s="8" t="s">
        <v>239</v>
      </c>
      <c r="HX3" s="8" t="s">
        <v>239</v>
      </c>
      <c r="HY3" s="8" t="s">
        <v>239</v>
      </c>
      <c r="HZ3" s="8" t="s">
        <v>239</v>
      </c>
      <c r="IA3" s="8" t="s">
        <v>239</v>
      </c>
      <c r="IB3" s="8" t="s">
        <v>239</v>
      </c>
      <c r="IC3" s="8" t="s">
        <v>239</v>
      </c>
      <c r="ID3" s="8" t="s">
        <v>239</v>
      </c>
      <c r="IE3" s="8" t="s">
        <v>239</v>
      </c>
      <c r="IF3" s="8" t="s">
        <v>239</v>
      </c>
      <c r="IG3" s="8" t="s">
        <v>239</v>
      </c>
      <c r="IH3" s="8" t="s">
        <v>239</v>
      </c>
      <c r="II3" s="8" t="s">
        <v>239</v>
      </c>
      <c r="IJ3" s="8" t="s">
        <v>239</v>
      </c>
      <c r="IK3" s="8" t="s">
        <v>239</v>
      </c>
      <c r="IL3" s="8" t="s">
        <v>239</v>
      </c>
      <c r="IM3" s="8" t="s">
        <v>239</v>
      </c>
      <c r="IN3" s="8" t="s">
        <v>239</v>
      </c>
      <c r="IO3" s="8" t="s">
        <v>239</v>
      </c>
      <c r="IP3" s="8" t="s">
        <v>239</v>
      </c>
      <c r="IQ3" s="8" t="s">
        <v>239</v>
      </c>
    </row>
    <row r="4" spans="1:251">
      <c r="A4" s="4" t="s">
        <v>231</v>
      </c>
      <c r="B4" s="8" t="s">
        <v>240</v>
      </c>
      <c r="C4" s="8" t="s">
        <v>240</v>
      </c>
      <c r="D4" s="8" t="s">
        <v>240</v>
      </c>
      <c r="E4" s="8" t="s">
        <v>240</v>
      </c>
      <c r="F4" s="8" t="s">
        <v>240</v>
      </c>
      <c r="G4" s="8" t="s">
        <v>240</v>
      </c>
      <c r="H4" s="8" t="s">
        <v>240</v>
      </c>
      <c r="I4" s="8" t="s">
        <v>240</v>
      </c>
      <c r="J4" s="8" t="s">
        <v>240</v>
      </c>
      <c r="K4" s="8" t="s">
        <v>240</v>
      </c>
      <c r="L4" s="8" t="s">
        <v>240</v>
      </c>
      <c r="M4" s="8" t="s">
        <v>240</v>
      </c>
      <c r="N4" s="8" t="s">
        <v>240</v>
      </c>
      <c r="O4" s="8" t="s">
        <v>240</v>
      </c>
      <c r="P4" s="8" t="s">
        <v>240</v>
      </c>
      <c r="Q4" s="8" t="s">
        <v>240</v>
      </c>
      <c r="R4" s="8" t="s">
        <v>240</v>
      </c>
      <c r="S4" s="8" t="s">
        <v>240</v>
      </c>
      <c r="T4" s="8" t="s">
        <v>240</v>
      </c>
      <c r="U4" s="8" t="s">
        <v>240</v>
      </c>
      <c r="V4" s="8" t="s">
        <v>240</v>
      </c>
      <c r="W4" s="8" t="s">
        <v>240</v>
      </c>
      <c r="X4" s="8" t="s">
        <v>240</v>
      </c>
      <c r="Y4" s="8" t="s">
        <v>240</v>
      </c>
      <c r="Z4" s="8" t="s">
        <v>240</v>
      </c>
      <c r="AA4" s="8" t="s">
        <v>240</v>
      </c>
      <c r="AB4" s="8" t="s">
        <v>240</v>
      </c>
      <c r="AC4" s="8" t="s">
        <v>240</v>
      </c>
      <c r="AD4" s="8" t="s">
        <v>240</v>
      </c>
      <c r="AE4" s="8" t="s">
        <v>240</v>
      </c>
      <c r="AF4" s="8" t="s">
        <v>240</v>
      </c>
      <c r="AG4" s="8" t="s">
        <v>240</v>
      </c>
      <c r="AH4" s="8" t="s">
        <v>240</v>
      </c>
      <c r="AI4" s="8" t="s">
        <v>240</v>
      </c>
      <c r="AJ4" s="8" t="s">
        <v>240</v>
      </c>
      <c r="AK4" s="8" t="s">
        <v>240</v>
      </c>
      <c r="AL4" s="8" t="s">
        <v>240</v>
      </c>
      <c r="AM4" s="8" t="s">
        <v>240</v>
      </c>
      <c r="AN4" s="8" t="s">
        <v>240</v>
      </c>
      <c r="AO4" s="8" t="s">
        <v>240</v>
      </c>
      <c r="AP4" s="8" t="s">
        <v>240</v>
      </c>
      <c r="AQ4" s="8" t="s">
        <v>240</v>
      </c>
      <c r="AR4" s="8" t="s">
        <v>240</v>
      </c>
      <c r="AS4" s="8" t="s">
        <v>240</v>
      </c>
      <c r="AT4" s="8" t="s">
        <v>240</v>
      </c>
      <c r="AU4" s="8" t="s">
        <v>240</v>
      </c>
      <c r="AV4" s="8" t="s">
        <v>240</v>
      </c>
      <c r="AW4" s="8" t="s">
        <v>240</v>
      </c>
      <c r="AX4" s="8" t="s">
        <v>240</v>
      </c>
      <c r="AY4" s="8" t="s">
        <v>240</v>
      </c>
      <c r="AZ4" s="8" t="s">
        <v>240</v>
      </c>
      <c r="BA4" s="8" t="s">
        <v>240</v>
      </c>
      <c r="BB4" s="8" t="s">
        <v>240</v>
      </c>
      <c r="BC4" s="8" t="s">
        <v>240</v>
      </c>
      <c r="BD4" s="8" t="s">
        <v>240</v>
      </c>
      <c r="BE4" s="8" t="s">
        <v>240</v>
      </c>
      <c r="BF4" s="8" t="s">
        <v>240</v>
      </c>
      <c r="BG4" s="8" t="s">
        <v>240</v>
      </c>
      <c r="BH4" s="8" t="s">
        <v>240</v>
      </c>
      <c r="BI4" s="8" t="s">
        <v>240</v>
      </c>
      <c r="BJ4" s="8" t="s">
        <v>240</v>
      </c>
      <c r="BK4" s="8" t="s">
        <v>240</v>
      </c>
      <c r="BL4" s="8" t="s">
        <v>240</v>
      </c>
      <c r="BM4" s="8" t="s">
        <v>240</v>
      </c>
      <c r="BN4" s="8" t="s">
        <v>240</v>
      </c>
      <c r="BO4" s="8" t="s">
        <v>240</v>
      </c>
      <c r="BP4" s="8" t="s">
        <v>240</v>
      </c>
      <c r="BQ4" s="8" t="s">
        <v>240</v>
      </c>
      <c r="BR4" s="8" t="s">
        <v>240</v>
      </c>
      <c r="BS4" s="8" t="s">
        <v>240</v>
      </c>
      <c r="BT4" s="8" t="s">
        <v>240</v>
      </c>
      <c r="BU4" s="8" t="s">
        <v>240</v>
      </c>
      <c r="BV4" s="8" t="s">
        <v>240</v>
      </c>
      <c r="BW4" s="8" t="s">
        <v>240</v>
      </c>
      <c r="BX4" s="8" t="s">
        <v>240</v>
      </c>
      <c r="BY4" s="8" t="s">
        <v>240</v>
      </c>
      <c r="BZ4" s="8" t="s">
        <v>240</v>
      </c>
      <c r="CA4" s="8" t="s">
        <v>240</v>
      </c>
      <c r="CB4" s="8" t="s">
        <v>240</v>
      </c>
      <c r="CC4" s="8" t="s">
        <v>240</v>
      </c>
      <c r="CD4" s="8" t="s">
        <v>240</v>
      </c>
      <c r="CE4" s="8" t="s">
        <v>240</v>
      </c>
      <c r="CF4" s="8" t="s">
        <v>240</v>
      </c>
      <c r="CG4" s="8" t="s">
        <v>240</v>
      </c>
      <c r="CH4" s="8" t="s">
        <v>240</v>
      </c>
      <c r="CI4" s="8" t="s">
        <v>240</v>
      </c>
      <c r="CJ4" s="8" t="s">
        <v>240</v>
      </c>
      <c r="CK4" s="8" t="s">
        <v>240</v>
      </c>
      <c r="CL4" s="8" t="s">
        <v>240</v>
      </c>
      <c r="CM4" s="8" t="s">
        <v>240</v>
      </c>
      <c r="CN4" s="8" t="s">
        <v>240</v>
      </c>
      <c r="CO4" s="8" t="s">
        <v>240</v>
      </c>
      <c r="CP4" s="8" t="s">
        <v>240</v>
      </c>
      <c r="CQ4" s="8" t="s">
        <v>240</v>
      </c>
      <c r="CR4" s="8" t="s">
        <v>240</v>
      </c>
      <c r="CS4" s="8" t="s">
        <v>240</v>
      </c>
      <c r="CT4" s="8" t="s">
        <v>240</v>
      </c>
      <c r="CU4" s="8" t="s">
        <v>240</v>
      </c>
      <c r="CV4" s="8" t="s">
        <v>240</v>
      </c>
      <c r="CW4" s="8" t="s">
        <v>240</v>
      </c>
      <c r="CX4" s="8" t="s">
        <v>240</v>
      </c>
      <c r="CY4" s="8" t="s">
        <v>240</v>
      </c>
      <c r="CZ4" s="8" t="s">
        <v>240</v>
      </c>
      <c r="DA4" s="8" t="s">
        <v>240</v>
      </c>
      <c r="DB4" s="8" t="s">
        <v>240</v>
      </c>
      <c r="DC4" s="8" t="s">
        <v>240</v>
      </c>
      <c r="DD4" s="8" t="s">
        <v>240</v>
      </c>
      <c r="DE4" s="8" t="s">
        <v>240</v>
      </c>
      <c r="DF4" s="8" t="s">
        <v>240</v>
      </c>
      <c r="DG4" s="8" t="s">
        <v>240</v>
      </c>
      <c r="DH4" s="8" t="s">
        <v>240</v>
      </c>
      <c r="DI4" s="8" t="s">
        <v>240</v>
      </c>
      <c r="DJ4" s="8" t="s">
        <v>240</v>
      </c>
      <c r="DK4" s="8" t="s">
        <v>240</v>
      </c>
      <c r="DL4" s="8" t="s">
        <v>240</v>
      </c>
      <c r="DM4" s="8" t="s">
        <v>240</v>
      </c>
      <c r="DN4" s="8" t="s">
        <v>240</v>
      </c>
      <c r="DO4" s="8" t="s">
        <v>240</v>
      </c>
      <c r="DP4" s="8" t="s">
        <v>240</v>
      </c>
      <c r="DQ4" s="8" t="s">
        <v>240</v>
      </c>
      <c r="DR4" s="8" t="s">
        <v>240</v>
      </c>
      <c r="DS4" s="8" t="s">
        <v>240</v>
      </c>
      <c r="DT4" s="8" t="s">
        <v>240</v>
      </c>
      <c r="DU4" s="8" t="s">
        <v>240</v>
      </c>
      <c r="DV4" s="8" t="s">
        <v>240</v>
      </c>
      <c r="DW4" s="8" t="s">
        <v>240</v>
      </c>
      <c r="DX4" s="8" t="s">
        <v>240</v>
      </c>
      <c r="DY4" s="8" t="s">
        <v>240</v>
      </c>
      <c r="DZ4" s="8" t="s">
        <v>240</v>
      </c>
      <c r="EA4" s="8" t="s">
        <v>240</v>
      </c>
      <c r="EB4" s="8" t="s">
        <v>240</v>
      </c>
      <c r="EC4" s="8" t="s">
        <v>240</v>
      </c>
      <c r="ED4" s="8" t="s">
        <v>240</v>
      </c>
      <c r="EE4" s="8" t="s">
        <v>240</v>
      </c>
      <c r="EF4" s="8" t="s">
        <v>240</v>
      </c>
      <c r="EG4" s="8" t="s">
        <v>240</v>
      </c>
      <c r="EH4" s="8" t="s">
        <v>240</v>
      </c>
      <c r="EI4" s="8" t="s">
        <v>240</v>
      </c>
      <c r="EJ4" s="8" t="s">
        <v>240</v>
      </c>
      <c r="EK4" s="8" t="s">
        <v>240</v>
      </c>
      <c r="EL4" s="8" t="s">
        <v>240</v>
      </c>
      <c r="EM4" s="8" t="s">
        <v>240</v>
      </c>
      <c r="EN4" s="8" t="s">
        <v>240</v>
      </c>
      <c r="EO4" s="8" t="s">
        <v>240</v>
      </c>
      <c r="EP4" s="8" t="s">
        <v>240</v>
      </c>
      <c r="EQ4" s="8" t="s">
        <v>240</v>
      </c>
      <c r="ER4" s="8" t="s">
        <v>240</v>
      </c>
      <c r="ES4" s="8" t="s">
        <v>240</v>
      </c>
      <c r="ET4" s="8" t="s">
        <v>240</v>
      </c>
      <c r="EU4" s="8" t="s">
        <v>240</v>
      </c>
      <c r="EV4" s="8" t="s">
        <v>240</v>
      </c>
      <c r="EW4" s="8" t="s">
        <v>240</v>
      </c>
      <c r="EX4" s="8" t="s">
        <v>240</v>
      </c>
      <c r="EY4" s="8" t="s">
        <v>240</v>
      </c>
      <c r="EZ4" s="8" t="s">
        <v>240</v>
      </c>
      <c r="FA4" s="8" t="s">
        <v>240</v>
      </c>
      <c r="FB4" s="8" t="s">
        <v>240</v>
      </c>
      <c r="FC4" s="8" t="s">
        <v>240</v>
      </c>
      <c r="FD4" s="8" t="s">
        <v>240</v>
      </c>
      <c r="FE4" s="8" t="s">
        <v>240</v>
      </c>
      <c r="FF4" s="8" t="s">
        <v>240</v>
      </c>
      <c r="FG4" s="8" t="s">
        <v>240</v>
      </c>
      <c r="FH4" s="8" t="s">
        <v>240</v>
      </c>
      <c r="FI4" s="8" t="s">
        <v>240</v>
      </c>
      <c r="FJ4" s="8" t="s">
        <v>240</v>
      </c>
      <c r="FK4" s="8" t="s">
        <v>240</v>
      </c>
      <c r="FL4" s="8" t="s">
        <v>240</v>
      </c>
      <c r="FM4" s="8" t="s">
        <v>240</v>
      </c>
      <c r="FN4" s="8" t="s">
        <v>240</v>
      </c>
      <c r="FO4" s="8" t="s">
        <v>240</v>
      </c>
      <c r="FP4" s="8" t="s">
        <v>240</v>
      </c>
      <c r="FQ4" s="8" t="s">
        <v>240</v>
      </c>
      <c r="FR4" s="8" t="s">
        <v>240</v>
      </c>
      <c r="FS4" s="8" t="s">
        <v>240</v>
      </c>
      <c r="FT4" s="8" t="s">
        <v>240</v>
      </c>
      <c r="FU4" s="8" t="s">
        <v>240</v>
      </c>
      <c r="FV4" s="8" t="s">
        <v>240</v>
      </c>
      <c r="FW4" s="8" t="s">
        <v>240</v>
      </c>
      <c r="FX4" s="8" t="s">
        <v>240</v>
      </c>
      <c r="FY4" s="8" t="s">
        <v>240</v>
      </c>
      <c r="FZ4" s="8" t="s">
        <v>240</v>
      </c>
      <c r="GA4" s="8" t="s">
        <v>240</v>
      </c>
      <c r="GB4" s="8" t="s">
        <v>240</v>
      </c>
      <c r="GC4" s="8" t="s">
        <v>240</v>
      </c>
      <c r="GD4" s="8" t="s">
        <v>240</v>
      </c>
      <c r="GE4" s="8" t="s">
        <v>240</v>
      </c>
      <c r="GF4" s="8" t="s">
        <v>240</v>
      </c>
      <c r="GG4" s="8" t="s">
        <v>240</v>
      </c>
      <c r="GH4" s="8" t="s">
        <v>240</v>
      </c>
      <c r="GI4" s="8" t="s">
        <v>240</v>
      </c>
      <c r="GJ4" s="8" t="s">
        <v>240</v>
      </c>
      <c r="GK4" s="8" t="s">
        <v>240</v>
      </c>
      <c r="GL4" s="8" t="s">
        <v>240</v>
      </c>
      <c r="GM4" s="8" t="s">
        <v>240</v>
      </c>
      <c r="GN4" s="8" t="s">
        <v>240</v>
      </c>
      <c r="GO4" s="8" t="s">
        <v>240</v>
      </c>
      <c r="GP4" s="8" t="s">
        <v>240</v>
      </c>
      <c r="GQ4" s="8" t="s">
        <v>240</v>
      </c>
      <c r="GR4" s="8" t="s">
        <v>240</v>
      </c>
      <c r="GS4" s="8" t="s">
        <v>240</v>
      </c>
      <c r="GT4" s="8" t="s">
        <v>240</v>
      </c>
      <c r="GU4" s="8" t="s">
        <v>240</v>
      </c>
      <c r="GV4" s="8" t="s">
        <v>240</v>
      </c>
      <c r="GW4" s="8" t="s">
        <v>240</v>
      </c>
      <c r="GX4" s="8" t="s">
        <v>240</v>
      </c>
      <c r="GY4" s="8" t="s">
        <v>240</v>
      </c>
      <c r="GZ4" s="8" t="s">
        <v>240</v>
      </c>
      <c r="HA4" s="8" t="s">
        <v>240</v>
      </c>
      <c r="HB4" s="8" t="s">
        <v>240</v>
      </c>
      <c r="HC4" s="8" t="s">
        <v>240</v>
      </c>
      <c r="HD4" s="8" t="s">
        <v>240</v>
      </c>
      <c r="HE4" s="8" t="s">
        <v>240</v>
      </c>
      <c r="HF4" s="8" t="s">
        <v>240</v>
      </c>
      <c r="HG4" s="8" t="s">
        <v>240</v>
      </c>
      <c r="HH4" s="8" t="s">
        <v>240</v>
      </c>
      <c r="HI4" s="8" t="s">
        <v>240</v>
      </c>
      <c r="HJ4" s="8" t="s">
        <v>240</v>
      </c>
      <c r="HK4" s="8" t="s">
        <v>240</v>
      </c>
      <c r="HL4" s="8" t="s">
        <v>240</v>
      </c>
      <c r="HM4" s="8" t="s">
        <v>240</v>
      </c>
      <c r="HN4" s="8" t="s">
        <v>240</v>
      </c>
      <c r="HO4" s="8" t="s">
        <v>240</v>
      </c>
      <c r="HP4" s="8" t="s">
        <v>240</v>
      </c>
      <c r="HQ4" s="8" t="s">
        <v>240</v>
      </c>
      <c r="HR4" s="8" t="s">
        <v>240</v>
      </c>
      <c r="HS4" s="8" t="s">
        <v>240</v>
      </c>
      <c r="HT4" s="8" t="s">
        <v>240</v>
      </c>
      <c r="HU4" s="8" t="s">
        <v>240</v>
      </c>
      <c r="HV4" s="8" t="s">
        <v>240</v>
      </c>
      <c r="HW4" s="8" t="s">
        <v>240</v>
      </c>
      <c r="HX4" s="8" t="s">
        <v>240</v>
      </c>
      <c r="HY4" s="8" t="s">
        <v>240</v>
      </c>
      <c r="HZ4" s="8" t="s">
        <v>240</v>
      </c>
      <c r="IA4" s="8" t="s">
        <v>240</v>
      </c>
      <c r="IB4" s="8" t="s">
        <v>240</v>
      </c>
      <c r="IC4" s="8" t="s">
        <v>240</v>
      </c>
      <c r="ID4" s="8" t="s">
        <v>240</v>
      </c>
      <c r="IE4" s="8" t="s">
        <v>240</v>
      </c>
      <c r="IF4" s="8" t="s">
        <v>240</v>
      </c>
      <c r="IG4" s="8" t="s">
        <v>240</v>
      </c>
      <c r="IH4" s="8" t="s">
        <v>240</v>
      </c>
      <c r="II4" s="8" t="s">
        <v>240</v>
      </c>
      <c r="IJ4" s="8" t="s">
        <v>240</v>
      </c>
      <c r="IK4" s="8" t="s">
        <v>240</v>
      </c>
      <c r="IL4" s="8" t="s">
        <v>240</v>
      </c>
      <c r="IM4" s="8" t="s">
        <v>240</v>
      </c>
      <c r="IN4" s="8" t="s">
        <v>240</v>
      </c>
      <c r="IO4" s="8" t="s">
        <v>240</v>
      </c>
      <c r="IP4" s="8" t="s">
        <v>240</v>
      </c>
      <c r="IQ4" s="8" t="s">
        <v>240</v>
      </c>
    </row>
    <row r="5" spans="1:251">
      <c r="A5" s="4" t="s">
        <v>232</v>
      </c>
      <c r="B5" s="8" t="s">
        <v>4263</v>
      </c>
      <c r="C5" s="8" t="s">
        <v>4263</v>
      </c>
      <c r="D5" s="8" t="s">
        <v>4263</v>
      </c>
      <c r="E5" s="8" t="s">
        <v>4263</v>
      </c>
      <c r="F5" s="8" t="s">
        <v>4263</v>
      </c>
      <c r="G5" s="8" t="s">
        <v>4263</v>
      </c>
      <c r="H5" s="8" t="s">
        <v>4263</v>
      </c>
      <c r="I5" s="8" t="s">
        <v>4263</v>
      </c>
      <c r="J5" s="8" t="s">
        <v>4263</v>
      </c>
      <c r="K5" s="8" t="s">
        <v>4263</v>
      </c>
      <c r="L5" s="8" t="s">
        <v>4263</v>
      </c>
      <c r="M5" s="8" t="s">
        <v>4263</v>
      </c>
      <c r="N5" s="8" t="s">
        <v>4263</v>
      </c>
      <c r="O5" s="8" t="s">
        <v>4263</v>
      </c>
      <c r="P5" s="8" t="s">
        <v>4263</v>
      </c>
      <c r="Q5" s="8" t="s">
        <v>4263</v>
      </c>
      <c r="R5" s="8" t="s">
        <v>4263</v>
      </c>
      <c r="S5" s="8" t="s">
        <v>4263</v>
      </c>
      <c r="T5" s="8" t="s">
        <v>4263</v>
      </c>
      <c r="U5" s="8" t="s">
        <v>4263</v>
      </c>
      <c r="V5" s="8" t="s">
        <v>4263</v>
      </c>
      <c r="W5" s="8" t="s">
        <v>4263</v>
      </c>
      <c r="X5" s="8" t="s">
        <v>4263</v>
      </c>
      <c r="Y5" s="8" t="s">
        <v>4263</v>
      </c>
      <c r="Z5" s="8" t="s">
        <v>4263</v>
      </c>
      <c r="AA5" s="8" t="s">
        <v>4263</v>
      </c>
      <c r="AB5" s="8" t="s">
        <v>4263</v>
      </c>
      <c r="AC5" s="8" t="s">
        <v>4263</v>
      </c>
      <c r="AD5" s="8" t="s">
        <v>4263</v>
      </c>
      <c r="AE5" s="8" t="s">
        <v>4263</v>
      </c>
      <c r="AF5" s="8" t="s">
        <v>4263</v>
      </c>
      <c r="AG5" s="8" t="s">
        <v>4263</v>
      </c>
      <c r="AH5" s="8" t="s">
        <v>4263</v>
      </c>
      <c r="AI5" s="8" t="s">
        <v>4263</v>
      </c>
      <c r="AJ5" s="8" t="s">
        <v>4263</v>
      </c>
      <c r="AK5" s="8" t="s">
        <v>4263</v>
      </c>
      <c r="AL5" s="8" t="s">
        <v>4263</v>
      </c>
      <c r="AM5" s="8" t="s">
        <v>4263</v>
      </c>
      <c r="AN5" s="8" t="s">
        <v>4263</v>
      </c>
      <c r="AO5" s="8" t="s">
        <v>4263</v>
      </c>
      <c r="AP5" s="8" t="s">
        <v>4263</v>
      </c>
      <c r="AQ5" s="8" t="s">
        <v>4263</v>
      </c>
      <c r="AR5" s="8" t="s">
        <v>4263</v>
      </c>
      <c r="AS5" s="8" t="s">
        <v>4263</v>
      </c>
      <c r="AT5" s="8" t="s">
        <v>4263</v>
      </c>
      <c r="AU5" s="8" t="s">
        <v>4263</v>
      </c>
      <c r="AV5" s="8" t="s">
        <v>4263</v>
      </c>
      <c r="AW5" s="8" t="s">
        <v>4263</v>
      </c>
      <c r="AX5" s="8" t="s">
        <v>4263</v>
      </c>
      <c r="AY5" s="8" t="s">
        <v>4263</v>
      </c>
      <c r="AZ5" s="8" t="s">
        <v>4263</v>
      </c>
      <c r="BA5" s="8" t="s">
        <v>4263</v>
      </c>
      <c r="BB5" s="8" t="s">
        <v>4263</v>
      </c>
      <c r="BC5" s="8" t="s">
        <v>4263</v>
      </c>
      <c r="BD5" s="8" t="s">
        <v>4263</v>
      </c>
      <c r="BE5" s="8" t="s">
        <v>4263</v>
      </c>
      <c r="BF5" s="8" t="s">
        <v>4263</v>
      </c>
      <c r="BG5" s="8" t="s">
        <v>4263</v>
      </c>
      <c r="BH5" s="8" t="s">
        <v>4263</v>
      </c>
      <c r="BI5" s="8" t="s">
        <v>4263</v>
      </c>
      <c r="BJ5" s="8" t="s">
        <v>4263</v>
      </c>
      <c r="BK5" s="8" t="s">
        <v>4263</v>
      </c>
      <c r="BL5" s="8" t="s">
        <v>4263</v>
      </c>
      <c r="BM5" s="8" t="s">
        <v>4263</v>
      </c>
      <c r="BN5" s="8" t="s">
        <v>4263</v>
      </c>
      <c r="BO5" s="8" t="s">
        <v>4263</v>
      </c>
      <c r="BP5" s="8" t="s">
        <v>4263</v>
      </c>
      <c r="BQ5" s="8" t="s">
        <v>4263</v>
      </c>
      <c r="BR5" s="8" t="s">
        <v>4263</v>
      </c>
      <c r="BS5" s="8" t="s">
        <v>4263</v>
      </c>
      <c r="BT5" s="8" t="s">
        <v>4263</v>
      </c>
      <c r="BU5" s="8" t="s">
        <v>4263</v>
      </c>
      <c r="BV5" s="8" t="s">
        <v>4263</v>
      </c>
      <c r="BW5" s="8" t="s">
        <v>4263</v>
      </c>
      <c r="BX5" s="8" t="s">
        <v>4263</v>
      </c>
      <c r="BY5" s="8" t="s">
        <v>4263</v>
      </c>
      <c r="BZ5" s="8" t="s">
        <v>4263</v>
      </c>
      <c r="CA5" s="8" t="s">
        <v>4263</v>
      </c>
      <c r="CB5" s="8" t="s">
        <v>4263</v>
      </c>
      <c r="CC5" s="8" t="s">
        <v>4263</v>
      </c>
      <c r="CD5" s="8" t="s">
        <v>4263</v>
      </c>
      <c r="CE5" s="8" t="s">
        <v>4263</v>
      </c>
      <c r="CF5" s="8" t="s">
        <v>4263</v>
      </c>
      <c r="CG5" s="8" t="s">
        <v>4263</v>
      </c>
      <c r="CH5" s="8" t="s">
        <v>4263</v>
      </c>
      <c r="CI5" s="8" t="s">
        <v>4263</v>
      </c>
      <c r="CJ5" s="8" t="s">
        <v>4263</v>
      </c>
      <c r="CK5" s="8" t="s">
        <v>4263</v>
      </c>
      <c r="CL5" s="8" t="s">
        <v>4263</v>
      </c>
      <c r="CM5" s="8" t="s">
        <v>4263</v>
      </c>
      <c r="CN5" s="8" t="s">
        <v>4263</v>
      </c>
      <c r="CO5" s="8" t="s">
        <v>4263</v>
      </c>
      <c r="CP5" s="8" t="s">
        <v>4263</v>
      </c>
      <c r="CQ5" s="8" t="s">
        <v>4263</v>
      </c>
      <c r="CR5" s="8" t="s">
        <v>4263</v>
      </c>
      <c r="CS5" s="8" t="s">
        <v>4263</v>
      </c>
      <c r="CT5" s="8" t="s">
        <v>4263</v>
      </c>
      <c r="CU5" s="8" t="s">
        <v>4263</v>
      </c>
      <c r="CV5" s="8" t="s">
        <v>4263</v>
      </c>
      <c r="CW5" s="8" t="s">
        <v>4263</v>
      </c>
      <c r="CX5" s="8" t="s">
        <v>4263</v>
      </c>
      <c r="CY5" s="8" t="s">
        <v>4263</v>
      </c>
      <c r="CZ5" s="8" t="s">
        <v>4263</v>
      </c>
      <c r="DA5" s="8" t="s">
        <v>4263</v>
      </c>
      <c r="DB5" s="8" t="s">
        <v>4263</v>
      </c>
      <c r="DC5" s="8" t="s">
        <v>4263</v>
      </c>
      <c r="DD5" s="8" t="s">
        <v>4263</v>
      </c>
      <c r="DE5" s="8" t="s">
        <v>4263</v>
      </c>
      <c r="DF5" s="8" t="s">
        <v>4263</v>
      </c>
      <c r="DG5" s="8" t="s">
        <v>4263</v>
      </c>
      <c r="DH5" s="8" t="s">
        <v>4263</v>
      </c>
      <c r="DI5" s="8" t="s">
        <v>4263</v>
      </c>
      <c r="DJ5" s="8" t="s">
        <v>4263</v>
      </c>
      <c r="DK5" s="8" t="s">
        <v>4263</v>
      </c>
      <c r="DL5" s="8" t="s">
        <v>4263</v>
      </c>
      <c r="DM5" s="8" t="s">
        <v>4263</v>
      </c>
      <c r="DN5" s="8" t="s">
        <v>4263</v>
      </c>
      <c r="DO5" s="8" t="s">
        <v>4263</v>
      </c>
      <c r="DP5" s="8" t="s">
        <v>4263</v>
      </c>
      <c r="DQ5" s="8" t="s">
        <v>4263</v>
      </c>
      <c r="DR5" s="8" t="s">
        <v>4263</v>
      </c>
      <c r="DS5" s="8" t="s">
        <v>4263</v>
      </c>
      <c r="DT5" s="8" t="s">
        <v>4263</v>
      </c>
      <c r="DU5" s="8" t="s">
        <v>4263</v>
      </c>
      <c r="DV5" s="8" t="s">
        <v>4263</v>
      </c>
      <c r="DW5" s="8" t="s">
        <v>4263</v>
      </c>
      <c r="DX5" s="8" t="s">
        <v>4263</v>
      </c>
      <c r="DY5" s="8" t="s">
        <v>4263</v>
      </c>
      <c r="DZ5" s="8" t="s">
        <v>4263</v>
      </c>
      <c r="EA5" s="8" t="s">
        <v>4263</v>
      </c>
      <c r="EB5" s="8" t="s">
        <v>4263</v>
      </c>
      <c r="EC5" s="8" t="s">
        <v>4263</v>
      </c>
      <c r="ED5" s="8" t="s">
        <v>4263</v>
      </c>
      <c r="EE5" s="8" t="s">
        <v>4263</v>
      </c>
      <c r="EF5" s="8" t="s">
        <v>4263</v>
      </c>
      <c r="EG5" s="8" t="s">
        <v>4263</v>
      </c>
      <c r="EH5" s="8" t="s">
        <v>4263</v>
      </c>
      <c r="EI5" s="8" t="s">
        <v>4263</v>
      </c>
      <c r="EJ5" s="8" t="s">
        <v>4263</v>
      </c>
      <c r="EK5" s="8" t="s">
        <v>4263</v>
      </c>
      <c r="EL5" s="8" t="s">
        <v>4263</v>
      </c>
      <c r="EM5" s="8" t="s">
        <v>4263</v>
      </c>
      <c r="EN5" s="8" t="s">
        <v>4263</v>
      </c>
      <c r="EO5" s="8" t="s">
        <v>4263</v>
      </c>
      <c r="EP5" s="8" t="s">
        <v>4263</v>
      </c>
      <c r="EQ5" s="8" t="s">
        <v>4263</v>
      </c>
      <c r="ER5" s="8" t="s">
        <v>4263</v>
      </c>
      <c r="ES5" s="8" t="s">
        <v>4263</v>
      </c>
      <c r="ET5" s="8" t="s">
        <v>4263</v>
      </c>
      <c r="EU5" s="8" t="s">
        <v>4263</v>
      </c>
      <c r="EV5" s="8" t="s">
        <v>4263</v>
      </c>
      <c r="EW5" s="8" t="s">
        <v>4263</v>
      </c>
      <c r="EX5" s="8" t="s">
        <v>4263</v>
      </c>
      <c r="EY5" s="8" t="s">
        <v>4263</v>
      </c>
      <c r="EZ5" s="8" t="s">
        <v>4263</v>
      </c>
      <c r="FA5" s="8" t="s">
        <v>4263</v>
      </c>
      <c r="FB5" s="8" t="s">
        <v>4263</v>
      </c>
      <c r="FC5" s="8" t="s">
        <v>4263</v>
      </c>
      <c r="FD5" s="8" t="s">
        <v>4263</v>
      </c>
      <c r="FE5" s="8" t="s">
        <v>4263</v>
      </c>
      <c r="FF5" s="8" t="s">
        <v>4263</v>
      </c>
      <c r="FG5" s="8" t="s">
        <v>4263</v>
      </c>
      <c r="FH5" s="8" t="s">
        <v>4263</v>
      </c>
      <c r="FI5" s="8" t="s">
        <v>4263</v>
      </c>
      <c r="FJ5" s="8" t="s">
        <v>4263</v>
      </c>
      <c r="FK5" s="8" t="s">
        <v>4263</v>
      </c>
      <c r="FL5" s="8" t="s">
        <v>4263</v>
      </c>
      <c r="FM5" s="8" t="s">
        <v>4263</v>
      </c>
      <c r="FN5" s="8" t="s">
        <v>4263</v>
      </c>
      <c r="FO5" s="8" t="s">
        <v>4263</v>
      </c>
      <c r="FP5" s="8" t="s">
        <v>4263</v>
      </c>
      <c r="FQ5" s="8" t="s">
        <v>4263</v>
      </c>
      <c r="FR5" s="8" t="s">
        <v>4263</v>
      </c>
      <c r="FS5" s="8" t="s">
        <v>4263</v>
      </c>
      <c r="FT5" s="8" t="s">
        <v>4263</v>
      </c>
      <c r="FU5" s="8" t="s">
        <v>4263</v>
      </c>
      <c r="FV5" s="8" t="s">
        <v>4263</v>
      </c>
      <c r="FW5" s="8" t="s">
        <v>4263</v>
      </c>
      <c r="FX5" s="8" t="s">
        <v>4263</v>
      </c>
      <c r="FY5" s="8" t="s">
        <v>4263</v>
      </c>
      <c r="FZ5" s="8" t="s">
        <v>4263</v>
      </c>
      <c r="GA5" s="8" t="s">
        <v>4263</v>
      </c>
      <c r="GB5" s="8" t="s">
        <v>4263</v>
      </c>
      <c r="GC5" s="8" t="s">
        <v>4263</v>
      </c>
      <c r="GD5" s="8" t="s">
        <v>4263</v>
      </c>
      <c r="GE5" s="8" t="s">
        <v>4263</v>
      </c>
      <c r="GF5" s="8" t="s">
        <v>4263</v>
      </c>
      <c r="GG5" s="8" t="s">
        <v>4263</v>
      </c>
      <c r="GH5" s="8" t="s">
        <v>4263</v>
      </c>
      <c r="GI5" s="8" t="s">
        <v>4263</v>
      </c>
      <c r="GJ5" s="8" t="s">
        <v>4263</v>
      </c>
      <c r="GK5" s="8" t="s">
        <v>4263</v>
      </c>
      <c r="GL5" s="8" t="s">
        <v>4263</v>
      </c>
      <c r="GM5" s="8" t="s">
        <v>4263</v>
      </c>
      <c r="GN5" s="8" t="s">
        <v>4263</v>
      </c>
      <c r="GO5" s="8" t="s">
        <v>4263</v>
      </c>
      <c r="GP5" s="8" t="s">
        <v>4263</v>
      </c>
      <c r="GQ5" s="8" t="s">
        <v>4263</v>
      </c>
      <c r="GR5" s="8" t="s">
        <v>4263</v>
      </c>
      <c r="GS5" s="8" t="s">
        <v>4263</v>
      </c>
      <c r="GT5" s="8" t="s">
        <v>4263</v>
      </c>
      <c r="GU5" s="8" t="s">
        <v>4263</v>
      </c>
      <c r="GV5" s="8" t="s">
        <v>4263</v>
      </c>
      <c r="GW5" s="8" t="s">
        <v>4263</v>
      </c>
      <c r="GX5" s="8" t="s">
        <v>4263</v>
      </c>
      <c r="GY5" s="8" t="s">
        <v>4263</v>
      </c>
      <c r="GZ5" s="8" t="s">
        <v>4263</v>
      </c>
      <c r="HA5" s="8" t="s">
        <v>4263</v>
      </c>
      <c r="HB5" s="8" t="s">
        <v>4263</v>
      </c>
      <c r="HC5" s="8" t="s">
        <v>4263</v>
      </c>
      <c r="HD5" s="8" t="s">
        <v>4263</v>
      </c>
      <c r="HE5" s="8" t="s">
        <v>4263</v>
      </c>
      <c r="HF5" s="8" t="s">
        <v>4263</v>
      </c>
      <c r="HG5" s="8" t="s">
        <v>4263</v>
      </c>
      <c r="HH5" s="8" t="s">
        <v>4263</v>
      </c>
      <c r="HI5" s="8" t="s">
        <v>4263</v>
      </c>
      <c r="HJ5" s="8" t="s">
        <v>4263</v>
      </c>
      <c r="HK5" s="8" t="s">
        <v>4263</v>
      </c>
      <c r="HL5" s="8" t="s">
        <v>4263</v>
      </c>
      <c r="HM5" s="8" t="s">
        <v>4263</v>
      </c>
      <c r="HN5" s="8" t="s">
        <v>4263</v>
      </c>
      <c r="HO5" s="8" t="s">
        <v>4263</v>
      </c>
      <c r="HP5" s="8" t="s">
        <v>4263</v>
      </c>
      <c r="HQ5" s="8" t="s">
        <v>4263</v>
      </c>
      <c r="HR5" s="8" t="s">
        <v>4263</v>
      </c>
      <c r="HS5" s="8" t="s">
        <v>4263</v>
      </c>
      <c r="HT5" s="8" t="s">
        <v>4263</v>
      </c>
      <c r="HU5" s="8" t="s">
        <v>4263</v>
      </c>
      <c r="HV5" s="8" t="s">
        <v>4263</v>
      </c>
      <c r="HW5" s="8" t="s">
        <v>4263</v>
      </c>
      <c r="HX5" s="8" t="s">
        <v>4263</v>
      </c>
      <c r="HY5" s="8" t="s">
        <v>4263</v>
      </c>
      <c r="HZ5" s="8" t="s">
        <v>4263</v>
      </c>
      <c r="IA5" s="8" t="s">
        <v>4263</v>
      </c>
      <c r="IB5" s="8" t="s">
        <v>4263</v>
      </c>
      <c r="IC5" s="8" t="s">
        <v>4263</v>
      </c>
      <c r="ID5" s="8" t="s">
        <v>4263</v>
      </c>
      <c r="IE5" s="8" t="s">
        <v>4263</v>
      </c>
      <c r="IF5" s="8" t="s">
        <v>4263</v>
      </c>
      <c r="IG5" s="8" t="s">
        <v>4263</v>
      </c>
      <c r="IH5" s="8" t="s">
        <v>4263</v>
      </c>
      <c r="II5" s="8" t="s">
        <v>4263</v>
      </c>
      <c r="IJ5" s="8" t="s">
        <v>4263</v>
      </c>
      <c r="IK5" s="8" t="s">
        <v>4263</v>
      </c>
      <c r="IL5" s="8" t="s">
        <v>4263</v>
      </c>
      <c r="IM5" s="8" t="s">
        <v>4263</v>
      </c>
      <c r="IN5" s="8" t="s">
        <v>4263</v>
      </c>
      <c r="IO5" s="8" t="s">
        <v>4263</v>
      </c>
      <c r="IP5" s="8" t="s">
        <v>4263</v>
      </c>
      <c r="IQ5" s="8" t="s">
        <v>4263</v>
      </c>
    </row>
    <row r="6" spans="1:251">
      <c r="A6" s="4" t="s">
        <v>233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234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235</v>
      </c>
      <c r="B8" s="6">
        <v>45323</v>
      </c>
      <c r="C8" s="6">
        <v>45323</v>
      </c>
      <c r="D8" s="6">
        <v>45323</v>
      </c>
      <c r="E8" s="6">
        <v>45323</v>
      </c>
      <c r="F8" s="6">
        <v>45323</v>
      </c>
      <c r="G8" s="6">
        <v>45323</v>
      </c>
      <c r="H8" s="6">
        <v>45323</v>
      </c>
      <c r="I8" s="6">
        <v>45323</v>
      </c>
      <c r="J8" s="6">
        <v>45323</v>
      </c>
      <c r="K8" s="6">
        <v>45323</v>
      </c>
      <c r="L8" s="6">
        <v>45323</v>
      </c>
      <c r="M8" s="6">
        <v>45323</v>
      </c>
      <c r="N8" s="6">
        <v>45323</v>
      </c>
      <c r="O8" s="6">
        <v>45323</v>
      </c>
      <c r="P8" s="6">
        <v>45323</v>
      </c>
      <c r="Q8" s="6">
        <v>45323</v>
      </c>
      <c r="R8" s="6">
        <v>45323</v>
      </c>
      <c r="S8" s="6">
        <v>45323</v>
      </c>
      <c r="T8" s="6">
        <v>45323</v>
      </c>
      <c r="U8" s="6">
        <v>45323</v>
      </c>
      <c r="V8" s="6">
        <v>45323</v>
      </c>
      <c r="W8" s="6">
        <v>45323</v>
      </c>
      <c r="X8" s="6">
        <v>45323</v>
      </c>
      <c r="Y8" s="6">
        <v>45323</v>
      </c>
      <c r="Z8" s="6">
        <v>45323</v>
      </c>
      <c r="AA8" s="6">
        <v>45323</v>
      </c>
      <c r="AB8" s="6">
        <v>45323</v>
      </c>
      <c r="AC8" s="6">
        <v>45323</v>
      </c>
      <c r="AD8" s="6">
        <v>45323</v>
      </c>
      <c r="AE8" s="6">
        <v>45323</v>
      </c>
      <c r="AF8" s="6">
        <v>45323</v>
      </c>
      <c r="AG8" s="6">
        <v>45323</v>
      </c>
      <c r="AH8" s="6">
        <v>45323</v>
      </c>
      <c r="AI8" s="6">
        <v>45323</v>
      </c>
      <c r="AJ8" s="6">
        <v>45323</v>
      </c>
      <c r="AK8" s="6">
        <v>45323</v>
      </c>
      <c r="AL8" s="6">
        <v>45323</v>
      </c>
      <c r="AM8" s="6">
        <v>45323</v>
      </c>
      <c r="AN8" s="6">
        <v>45323</v>
      </c>
      <c r="AO8" s="6">
        <v>45323</v>
      </c>
      <c r="AP8" s="6">
        <v>45323</v>
      </c>
      <c r="AQ8" s="6">
        <v>45323</v>
      </c>
      <c r="AR8" s="6">
        <v>45323</v>
      </c>
      <c r="AS8" s="6">
        <v>45323</v>
      </c>
      <c r="AT8" s="6">
        <v>45323</v>
      </c>
      <c r="AU8" s="6">
        <v>45323</v>
      </c>
      <c r="AV8" s="6">
        <v>45323</v>
      </c>
      <c r="AW8" s="6">
        <v>45323</v>
      </c>
      <c r="AX8" s="6">
        <v>45323</v>
      </c>
      <c r="AY8" s="6">
        <v>45323</v>
      </c>
      <c r="AZ8" s="6">
        <v>45323</v>
      </c>
      <c r="BA8" s="6">
        <v>45323</v>
      </c>
      <c r="BB8" s="6">
        <v>45323</v>
      </c>
      <c r="BC8" s="6">
        <v>45323</v>
      </c>
      <c r="BD8" s="6">
        <v>45323</v>
      </c>
      <c r="BE8" s="6">
        <v>45323</v>
      </c>
      <c r="BF8" s="6">
        <v>45323</v>
      </c>
      <c r="BG8" s="6">
        <v>45323</v>
      </c>
      <c r="BH8" s="6">
        <v>45323</v>
      </c>
      <c r="BI8" s="6">
        <v>45323</v>
      </c>
      <c r="BJ8" s="6">
        <v>45323</v>
      </c>
      <c r="BK8" s="6">
        <v>45323</v>
      </c>
      <c r="BL8" s="6">
        <v>45323</v>
      </c>
      <c r="BM8" s="6">
        <v>45323</v>
      </c>
      <c r="BN8" s="6">
        <v>45323</v>
      </c>
      <c r="BO8" s="6">
        <v>45323</v>
      </c>
      <c r="BP8" s="6">
        <v>45323</v>
      </c>
      <c r="BQ8" s="6">
        <v>45323</v>
      </c>
      <c r="BR8" s="6">
        <v>45323</v>
      </c>
      <c r="BS8" s="6">
        <v>45323</v>
      </c>
      <c r="BT8" s="6">
        <v>45323</v>
      </c>
      <c r="BU8" s="6">
        <v>45323</v>
      </c>
      <c r="BV8" s="6">
        <v>45323</v>
      </c>
      <c r="BW8" s="6">
        <v>45323</v>
      </c>
      <c r="BX8" s="6">
        <v>45323</v>
      </c>
      <c r="BY8" s="6">
        <v>45323</v>
      </c>
      <c r="BZ8" s="6">
        <v>45323</v>
      </c>
      <c r="CA8" s="6">
        <v>45323</v>
      </c>
      <c r="CB8" s="6">
        <v>45323</v>
      </c>
      <c r="CC8" s="6">
        <v>45323</v>
      </c>
      <c r="CD8" s="6">
        <v>45323</v>
      </c>
      <c r="CE8" s="6">
        <v>45323</v>
      </c>
      <c r="CF8" s="6">
        <v>45323</v>
      </c>
      <c r="CG8" s="6">
        <v>45323</v>
      </c>
      <c r="CH8" s="6">
        <v>45323</v>
      </c>
      <c r="CI8" s="6">
        <v>45323</v>
      </c>
      <c r="CJ8" s="6">
        <v>45323</v>
      </c>
      <c r="CK8" s="6">
        <v>45323</v>
      </c>
      <c r="CL8" s="6">
        <v>45323</v>
      </c>
      <c r="CM8" s="6">
        <v>45323</v>
      </c>
      <c r="CN8" s="6">
        <v>45323</v>
      </c>
      <c r="CO8" s="6">
        <v>45323</v>
      </c>
      <c r="CP8" s="6">
        <v>45323</v>
      </c>
      <c r="CQ8" s="6">
        <v>45323</v>
      </c>
      <c r="CR8" s="6">
        <v>45323</v>
      </c>
      <c r="CS8" s="6">
        <v>45323</v>
      </c>
      <c r="CT8" s="6">
        <v>45323</v>
      </c>
      <c r="CU8" s="6">
        <v>45323</v>
      </c>
      <c r="CV8" s="6">
        <v>45323</v>
      </c>
      <c r="CW8" s="6">
        <v>45323</v>
      </c>
      <c r="CX8" s="6">
        <v>45323</v>
      </c>
      <c r="CY8" s="6">
        <v>45323</v>
      </c>
      <c r="CZ8" s="6">
        <v>45323</v>
      </c>
      <c r="DA8" s="6">
        <v>45323</v>
      </c>
      <c r="DB8" s="6">
        <v>45323</v>
      </c>
      <c r="DC8" s="6">
        <v>45323</v>
      </c>
      <c r="DD8" s="6">
        <v>45323</v>
      </c>
      <c r="DE8" s="6">
        <v>45323</v>
      </c>
      <c r="DF8" s="6">
        <v>45323</v>
      </c>
      <c r="DG8" s="6">
        <v>45323</v>
      </c>
      <c r="DH8" s="6">
        <v>45323</v>
      </c>
      <c r="DI8" s="6">
        <v>45323</v>
      </c>
      <c r="DJ8" s="6">
        <v>45323</v>
      </c>
      <c r="DK8" s="6">
        <v>45323</v>
      </c>
      <c r="DL8" s="6">
        <v>45323</v>
      </c>
      <c r="DM8" s="6">
        <v>45323</v>
      </c>
      <c r="DN8" s="6">
        <v>45323</v>
      </c>
      <c r="DO8" s="6">
        <v>45323</v>
      </c>
      <c r="DP8" s="6">
        <v>45323</v>
      </c>
      <c r="DQ8" s="6">
        <v>45323</v>
      </c>
      <c r="DR8" s="6">
        <v>45323</v>
      </c>
      <c r="DS8" s="6">
        <v>45323</v>
      </c>
      <c r="DT8" s="6">
        <v>45323</v>
      </c>
      <c r="DU8" s="6">
        <v>45323</v>
      </c>
      <c r="DV8" s="6">
        <v>45323</v>
      </c>
      <c r="DW8" s="6">
        <v>45323</v>
      </c>
      <c r="DX8" s="6">
        <v>45323</v>
      </c>
      <c r="DY8" s="6">
        <v>45323</v>
      </c>
      <c r="DZ8" s="6">
        <v>45323</v>
      </c>
      <c r="EA8" s="6">
        <v>45323</v>
      </c>
      <c r="EB8" s="6">
        <v>45323</v>
      </c>
      <c r="EC8" s="6">
        <v>45323</v>
      </c>
      <c r="ED8" s="6">
        <v>45323</v>
      </c>
      <c r="EE8" s="6">
        <v>45323</v>
      </c>
      <c r="EF8" s="6">
        <v>45323</v>
      </c>
      <c r="EG8" s="6">
        <v>45323</v>
      </c>
      <c r="EH8" s="6">
        <v>45323</v>
      </c>
      <c r="EI8" s="6">
        <v>45323</v>
      </c>
      <c r="EJ8" s="6">
        <v>45323</v>
      </c>
      <c r="EK8" s="6">
        <v>45323</v>
      </c>
      <c r="EL8" s="6">
        <v>45323</v>
      </c>
      <c r="EM8" s="6">
        <v>45323</v>
      </c>
      <c r="EN8" s="6">
        <v>45323</v>
      </c>
      <c r="EO8" s="6">
        <v>45323</v>
      </c>
      <c r="EP8" s="6">
        <v>45323</v>
      </c>
      <c r="EQ8" s="6">
        <v>45323</v>
      </c>
      <c r="ER8" s="6">
        <v>45323</v>
      </c>
      <c r="ES8" s="6">
        <v>45323</v>
      </c>
      <c r="ET8" s="6">
        <v>45323</v>
      </c>
      <c r="EU8" s="6">
        <v>45323</v>
      </c>
      <c r="EV8" s="6">
        <v>45323</v>
      </c>
      <c r="EW8" s="6">
        <v>45323</v>
      </c>
      <c r="EX8" s="6">
        <v>45323</v>
      </c>
      <c r="EY8" s="6">
        <v>45323</v>
      </c>
      <c r="EZ8" s="6">
        <v>45323</v>
      </c>
      <c r="FA8" s="6">
        <v>45323</v>
      </c>
      <c r="FB8" s="6">
        <v>45323</v>
      </c>
      <c r="FC8" s="6">
        <v>45323</v>
      </c>
      <c r="FD8" s="6">
        <v>45323</v>
      </c>
      <c r="FE8" s="6">
        <v>45323</v>
      </c>
      <c r="FF8" s="6">
        <v>45323</v>
      </c>
      <c r="FG8" s="6">
        <v>45323</v>
      </c>
      <c r="FH8" s="6">
        <v>45323</v>
      </c>
      <c r="FI8" s="6">
        <v>45323</v>
      </c>
      <c r="FJ8" s="6">
        <v>45323</v>
      </c>
      <c r="FK8" s="6">
        <v>45323</v>
      </c>
      <c r="FL8" s="6">
        <v>45323</v>
      </c>
      <c r="FM8" s="6">
        <v>45323</v>
      </c>
      <c r="FN8" s="6">
        <v>45323</v>
      </c>
      <c r="FO8" s="6">
        <v>45323</v>
      </c>
      <c r="FP8" s="6">
        <v>45323</v>
      </c>
      <c r="FQ8" s="6">
        <v>45323</v>
      </c>
      <c r="FR8" s="6">
        <v>45323</v>
      </c>
      <c r="FS8" s="6">
        <v>45323</v>
      </c>
      <c r="FT8" s="6">
        <v>45323</v>
      </c>
      <c r="FU8" s="6">
        <v>45323</v>
      </c>
      <c r="FV8" s="6">
        <v>45323</v>
      </c>
      <c r="FW8" s="6">
        <v>45323</v>
      </c>
      <c r="FX8" s="6">
        <v>45323</v>
      </c>
      <c r="FY8" s="6">
        <v>45323</v>
      </c>
      <c r="FZ8" s="6">
        <v>45323</v>
      </c>
      <c r="GA8" s="6">
        <v>45323</v>
      </c>
      <c r="GB8" s="6">
        <v>45323</v>
      </c>
      <c r="GC8" s="6">
        <v>45323</v>
      </c>
      <c r="GD8" s="6">
        <v>45323</v>
      </c>
      <c r="GE8" s="6">
        <v>45323</v>
      </c>
      <c r="GF8" s="6">
        <v>45323</v>
      </c>
      <c r="GG8" s="6">
        <v>45323</v>
      </c>
      <c r="GH8" s="6">
        <v>45323</v>
      </c>
      <c r="GI8" s="6">
        <v>45323</v>
      </c>
      <c r="GJ8" s="6">
        <v>45323</v>
      </c>
      <c r="GK8" s="6">
        <v>45323</v>
      </c>
      <c r="GL8" s="6">
        <v>45323</v>
      </c>
      <c r="GM8" s="6">
        <v>45323</v>
      </c>
      <c r="GN8" s="6">
        <v>45323</v>
      </c>
      <c r="GO8" s="6">
        <v>45323</v>
      </c>
      <c r="GP8" s="6">
        <v>45323</v>
      </c>
      <c r="GQ8" s="6">
        <v>45323</v>
      </c>
      <c r="GR8" s="6">
        <v>45323</v>
      </c>
      <c r="GS8" s="6">
        <v>45323</v>
      </c>
      <c r="GT8" s="6">
        <v>45323</v>
      </c>
      <c r="GU8" s="6">
        <v>45323</v>
      </c>
      <c r="GV8" s="6">
        <v>45323</v>
      </c>
      <c r="GW8" s="6">
        <v>45323</v>
      </c>
      <c r="GX8" s="6">
        <v>45323</v>
      </c>
      <c r="GY8" s="6">
        <v>45323</v>
      </c>
      <c r="GZ8" s="6">
        <v>45323</v>
      </c>
      <c r="HA8" s="6">
        <v>45323</v>
      </c>
      <c r="HB8" s="6">
        <v>45323</v>
      </c>
      <c r="HC8" s="6">
        <v>45323</v>
      </c>
      <c r="HD8" s="6">
        <v>45323</v>
      </c>
      <c r="HE8" s="6">
        <v>45323</v>
      </c>
      <c r="HF8" s="6">
        <v>45323</v>
      </c>
      <c r="HG8" s="6">
        <v>45323</v>
      </c>
      <c r="HH8" s="6">
        <v>45323</v>
      </c>
      <c r="HI8" s="6">
        <v>45323</v>
      </c>
      <c r="HJ8" s="6">
        <v>45323</v>
      </c>
      <c r="HK8" s="6">
        <v>45323</v>
      </c>
      <c r="HL8" s="6">
        <v>45323</v>
      </c>
      <c r="HM8" s="6">
        <v>45323</v>
      </c>
      <c r="HN8" s="6">
        <v>45323</v>
      </c>
      <c r="HO8" s="6">
        <v>45323</v>
      </c>
      <c r="HP8" s="6">
        <v>45323</v>
      </c>
      <c r="HQ8" s="6">
        <v>45323</v>
      </c>
      <c r="HR8" s="6">
        <v>45323</v>
      </c>
      <c r="HS8" s="6">
        <v>45323</v>
      </c>
      <c r="HT8" s="6">
        <v>45323</v>
      </c>
      <c r="HU8" s="6">
        <v>45323</v>
      </c>
      <c r="HV8" s="6">
        <v>45323</v>
      </c>
      <c r="HW8" s="6">
        <v>45323</v>
      </c>
      <c r="HX8" s="6">
        <v>45323</v>
      </c>
      <c r="HY8" s="6">
        <v>45323</v>
      </c>
      <c r="HZ8" s="6">
        <v>45323</v>
      </c>
      <c r="IA8" s="6">
        <v>45323</v>
      </c>
      <c r="IB8" s="6">
        <v>45323</v>
      </c>
      <c r="IC8" s="6">
        <v>45323</v>
      </c>
      <c r="ID8" s="6">
        <v>45323</v>
      </c>
      <c r="IE8" s="6">
        <v>45323</v>
      </c>
      <c r="IF8" s="6">
        <v>45323</v>
      </c>
      <c r="IG8" s="6">
        <v>45323</v>
      </c>
      <c r="IH8" s="6">
        <v>45323</v>
      </c>
      <c r="II8" s="6">
        <v>45323</v>
      </c>
      <c r="IJ8" s="6">
        <v>45323</v>
      </c>
      <c r="IK8" s="6">
        <v>45323</v>
      </c>
      <c r="IL8" s="6">
        <v>45323</v>
      </c>
      <c r="IM8" s="6">
        <v>45323</v>
      </c>
      <c r="IN8" s="6">
        <v>45323</v>
      </c>
      <c r="IO8" s="6">
        <v>45323</v>
      </c>
      <c r="IP8" s="6">
        <v>45323</v>
      </c>
      <c r="IQ8" s="6">
        <v>45323</v>
      </c>
    </row>
    <row r="9" spans="1:251">
      <c r="A9" s="4" t="s">
        <v>236</v>
      </c>
      <c r="B9" s="1">
        <v>10</v>
      </c>
      <c r="C9" s="1">
        <v>10</v>
      </c>
      <c r="D9" s="1">
        <v>10</v>
      </c>
      <c r="E9" s="1">
        <v>10</v>
      </c>
      <c r="F9" s="1">
        <v>10</v>
      </c>
      <c r="G9" s="1">
        <v>10</v>
      </c>
      <c r="H9" s="1">
        <v>10</v>
      </c>
      <c r="I9" s="1">
        <v>10</v>
      </c>
      <c r="J9" s="1">
        <v>10</v>
      </c>
      <c r="K9" s="1">
        <v>10</v>
      </c>
      <c r="L9" s="1">
        <v>10</v>
      </c>
      <c r="M9" s="1">
        <v>10</v>
      </c>
      <c r="N9" s="1">
        <v>10</v>
      </c>
      <c r="O9" s="1">
        <v>10</v>
      </c>
      <c r="P9" s="1">
        <v>10</v>
      </c>
      <c r="Q9" s="1">
        <v>10</v>
      </c>
      <c r="R9" s="1">
        <v>10</v>
      </c>
      <c r="S9" s="1">
        <v>10</v>
      </c>
      <c r="T9" s="1">
        <v>10</v>
      </c>
      <c r="U9" s="1">
        <v>10</v>
      </c>
      <c r="V9" s="1">
        <v>10</v>
      </c>
      <c r="W9" s="1">
        <v>10</v>
      </c>
      <c r="X9" s="1">
        <v>10</v>
      </c>
      <c r="Y9" s="1">
        <v>10</v>
      </c>
      <c r="Z9" s="1">
        <v>10</v>
      </c>
      <c r="AA9" s="1">
        <v>10</v>
      </c>
      <c r="AB9" s="1">
        <v>10</v>
      </c>
      <c r="AC9" s="1">
        <v>10</v>
      </c>
      <c r="AD9" s="1">
        <v>10</v>
      </c>
      <c r="AE9" s="1">
        <v>10</v>
      </c>
      <c r="AF9" s="1">
        <v>10</v>
      </c>
      <c r="AG9" s="1">
        <v>10</v>
      </c>
      <c r="AH9" s="1">
        <v>10</v>
      </c>
      <c r="AI9" s="1">
        <v>10</v>
      </c>
      <c r="AJ9" s="1">
        <v>10</v>
      </c>
      <c r="AK9" s="1">
        <v>10</v>
      </c>
      <c r="AL9" s="1">
        <v>10</v>
      </c>
      <c r="AM9" s="1">
        <v>10</v>
      </c>
      <c r="AN9" s="1">
        <v>10</v>
      </c>
      <c r="AO9" s="1">
        <v>10</v>
      </c>
      <c r="AP9" s="1">
        <v>10</v>
      </c>
      <c r="AQ9" s="1">
        <v>10</v>
      </c>
      <c r="AR9" s="1">
        <v>10</v>
      </c>
      <c r="AS9" s="1">
        <v>10</v>
      </c>
      <c r="AT9" s="1">
        <v>10</v>
      </c>
      <c r="AU9" s="1">
        <v>10</v>
      </c>
      <c r="AV9" s="1">
        <v>10</v>
      </c>
      <c r="AW9" s="1">
        <v>10</v>
      </c>
      <c r="AX9" s="1">
        <v>10</v>
      </c>
      <c r="AY9" s="1">
        <v>10</v>
      </c>
      <c r="AZ9" s="1">
        <v>10</v>
      </c>
      <c r="BA9" s="1">
        <v>10</v>
      </c>
      <c r="BB9" s="1">
        <v>10</v>
      </c>
      <c r="BC9" s="1">
        <v>10</v>
      </c>
      <c r="BD9" s="1">
        <v>10</v>
      </c>
      <c r="BE9" s="1">
        <v>10</v>
      </c>
      <c r="BF9" s="1">
        <v>10</v>
      </c>
      <c r="BG9" s="1">
        <v>10</v>
      </c>
      <c r="BH9" s="1">
        <v>10</v>
      </c>
      <c r="BI9" s="1">
        <v>10</v>
      </c>
      <c r="BJ9" s="1">
        <v>10</v>
      </c>
      <c r="BK9" s="1">
        <v>10</v>
      </c>
      <c r="BL9" s="1">
        <v>10</v>
      </c>
      <c r="BM9" s="1">
        <v>10</v>
      </c>
      <c r="BN9" s="1">
        <v>10</v>
      </c>
      <c r="BO9" s="1">
        <v>10</v>
      </c>
      <c r="BP9" s="1">
        <v>10</v>
      </c>
      <c r="BQ9" s="1">
        <v>10</v>
      </c>
      <c r="BR9" s="1">
        <v>10</v>
      </c>
      <c r="BS9" s="1">
        <v>10</v>
      </c>
      <c r="BT9" s="1">
        <v>10</v>
      </c>
      <c r="BU9" s="1">
        <v>10</v>
      </c>
      <c r="BV9" s="1">
        <v>10</v>
      </c>
      <c r="BW9" s="1">
        <v>10</v>
      </c>
      <c r="BX9" s="1">
        <v>10</v>
      </c>
      <c r="BY9" s="1">
        <v>10</v>
      </c>
      <c r="BZ9" s="1">
        <v>10</v>
      </c>
      <c r="CA9" s="1">
        <v>10</v>
      </c>
      <c r="CB9" s="1">
        <v>10</v>
      </c>
      <c r="CC9" s="1">
        <v>10</v>
      </c>
      <c r="CD9" s="1">
        <v>10</v>
      </c>
      <c r="CE9" s="1">
        <v>10</v>
      </c>
      <c r="CF9" s="1">
        <v>10</v>
      </c>
      <c r="CG9" s="1">
        <v>10</v>
      </c>
      <c r="CH9" s="1">
        <v>10</v>
      </c>
      <c r="CI9" s="1">
        <v>10</v>
      </c>
      <c r="CJ9" s="1">
        <v>10</v>
      </c>
      <c r="CK9" s="1">
        <v>10</v>
      </c>
      <c r="CL9" s="1">
        <v>10</v>
      </c>
      <c r="CM9" s="1">
        <v>10</v>
      </c>
      <c r="CN9" s="1">
        <v>10</v>
      </c>
      <c r="CO9" s="1">
        <v>10</v>
      </c>
      <c r="CP9" s="1">
        <v>10</v>
      </c>
      <c r="CQ9" s="1">
        <v>10</v>
      </c>
      <c r="CR9" s="1">
        <v>10</v>
      </c>
      <c r="CS9" s="1">
        <v>10</v>
      </c>
      <c r="CT9" s="1">
        <v>10</v>
      </c>
      <c r="CU9" s="1">
        <v>10</v>
      </c>
      <c r="CV9" s="1">
        <v>10</v>
      </c>
      <c r="CW9" s="1">
        <v>10</v>
      </c>
      <c r="CX9" s="1">
        <v>10</v>
      </c>
      <c r="CY9" s="1">
        <v>10</v>
      </c>
      <c r="CZ9" s="1">
        <v>10</v>
      </c>
      <c r="DA9" s="1">
        <v>10</v>
      </c>
      <c r="DB9" s="1">
        <v>10</v>
      </c>
      <c r="DC9" s="1">
        <v>10</v>
      </c>
      <c r="DD9" s="1">
        <v>10</v>
      </c>
      <c r="DE9" s="1">
        <v>10</v>
      </c>
      <c r="DF9" s="1">
        <v>10</v>
      </c>
      <c r="DG9" s="1">
        <v>10</v>
      </c>
      <c r="DH9" s="1">
        <v>10</v>
      </c>
      <c r="DI9" s="1">
        <v>10</v>
      </c>
      <c r="DJ9" s="1">
        <v>10</v>
      </c>
      <c r="DK9" s="1">
        <v>10</v>
      </c>
      <c r="DL9" s="1">
        <v>10</v>
      </c>
      <c r="DM9" s="1">
        <v>10</v>
      </c>
      <c r="DN9" s="1">
        <v>10</v>
      </c>
      <c r="DO9" s="1">
        <v>10</v>
      </c>
      <c r="DP9" s="1">
        <v>10</v>
      </c>
      <c r="DQ9" s="1">
        <v>10</v>
      </c>
      <c r="DR9" s="1">
        <v>10</v>
      </c>
      <c r="DS9" s="1">
        <v>10</v>
      </c>
      <c r="DT9" s="1">
        <v>10</v>
      </c>
      <c r="DU9" s="1">
        <v>10</v>
      </c>
      <c r="DV9" s="1">
        <v>10</v>
      </c>
      <c r="DW9" s="1">
        <v>10</v>
      </c>
      <c r="DX9" s="1">
        <v>10</v>
      </c>
      <c r="DY9" s="1">
        <v>10</v>
      </c>
      <c r="DZ9" s="1">
        <v>10</v>
      </c>
      <c r="EA9" s="1">
        <v>10</v>
      </c>
      <c r="EB9" s="1">
        <v>10</v>
      </c>
      <c r="EC9" s="1">
        <v>10</v>
      </c>
      <c r="ED9" s="1">
        <v>10</v>
      </c>
      <c r="EE9" s="1">
        <v>10</v>
      </c>
      <c r="EF9" s="1">
        <v>10</v>
      </c>
      <c r="EG9" s="1">
        <v>10</v>
      </c>
      <c r="EH9" s="1">
        <v>10</v>
      </c>
      <c r="EI9" s="1">
        <v>10</v>
      </c>
      <c r="EJ9" s="1">
        <v>10</v>
      </c>
      <c r="EK9" s="1">
        <v>10</v>
      </c>
      <c r="EL9" s="1">
        <v>10</v>
      </c>
      <c r="EM9" s="1">
        <v>10</v>
      </c>
      <c r="EN9" s="1">
        <v>10</v>
      </c>
      <c r="EO9" s="1">
        <v>10</v>
      </c>
      <c r="EP9" s="1">
        <v>10</v>
      </c>
      <c r="EQ9" s="1">
        <v>10</v>
      </c>
      <c r="ER9" s="1">
        <v>10</v>
      </c>
      <c r="ES9" s="1">
        <v>10</v>
      </c>
      <c r="ET9" s="1">
        <v>10</v>
      </c>
      <c r="EU9" s="1">
        <v>10</v>
      </c>
      <c r="EV9" s="1">
        <v>10</v>
      </c>
      <c r="EW9" s="1">
        <v>10</v>
      </c>
      <c r="EX9" s="1">
        <v>10</v>
      </c>
      <c r="EY9" s="1">
        <v>10</v>
      </c>
      <c r="EZ9" s="1">
        <v>10</v>
      </c>
      <c r="FA9" s="1">
        <v>10</v>
      </c>
      <c r="FB9" s="1">
        <v>10</v>
      </c>
      <c r="FC9" s="1">
        <v>10</v>
      </c>
      <c r="FD9" s="1">
        <v>10</v>
      </c>
      <c r="FE9" s="1">
        <v>10</v>
      </c>
      <c r="FF9" s="1">
        <v>10</v>
      </c>
      <c r="FG9" s="1">
        <v>10</v>
      </c>
      <c r="FH9" s="1">
        <v>10</v>
      </c>
      <c r="FI9" s="1">
        <v>10</v>
      </c>
      <c r="FJ9" s="1">
        <v>10</v>
      </c>
      <c r="FK9" s="1">
        <v>10</v>
      </c>
      <c r="FL9" s="1">
        <v>10</v>
      </c>
      <c r="FM9" s="1">
        <v>10</v>
      </c>
      <c r="FN9" s="1">
        <v>10</v>
      </c>
      <c r="FO9" s="1">
        <v>10</v>
      </c>
      <c r="FP9" s="1">
        <v>10</v>
      </c>
      <c r="FQ9" s="1">
        <v>10</v>
      </c>
      <c r="FR9" s="1">
        <v>10</v>
      </c>
      <c r="FS9" s="1">
        <v>10</v>
      </c>
      <c r="FT9" s="1">
        <v>10</v>
      </c>
      <c r="FU9" s="1">
        <v>10</v>
      </c>
      <c r="FV9" s="1">
        <v>10</v>
      </c>
      <c r="FW9" s="1">
        <v>10</v>
      </c>
      <c r="FX9" s="1">
        <v>10</v>
      </c>
      <c r="FY9" s="1">
        <v>10</v>
      </c>
      <c r="FZ9" s="1">
        <v>10</v>
      </c>
      <c r="GA9" s="1">
        <v>10</v>
      </c>
      <c r="GB9" s="1">
        <v>10</v>
      </c>
      <c r="GC9" s="1">
        <v>10</v>
      </c>
      <c r="GD9" s="1">
        <v>10</v>
      </c>
      <c r="GE9" s="1">
        <v>10</v>
      </c>
      <c r="GF9" s="1">
        <v>10</v>
      </c>
      <c r="GG9" s="1">
        <v>10</v>
      </c>
      <c r="GH9" s="1">
        <v>10</v>
      </c>
      <c r="GI9" s="1">
        <v>10</v>
      </c>
      <c r="GJ9" s="1">
        <v>10</v>
      </c>
      <c r="GK9" s="1">
        <v>10</v>
      </c>
      <c r="GL9" s="1">
        <v>10</v>
      </c>
      <c r="GM9" s="1">
        <v>10</v>
      </c>
      <c r="GN9" s="1">
        <v>10</v>
      </c>
      <c r="GO9" s="1">
        <v>10</v>
      </c>
      <c r="GP9" s="1">
        <v>10</v>
      </c>
      <c r="GQ9" s="1">
        <v>10</v>
      </c>
      <c r="GR9" s="1">
        <v>10</v>
      </c>
      <c r="GS9" s="1">
        <v>10</v>
      </c>
      <c r="GT9" s="1">
        <v>10</v>
      </c>
      <c r="GU9" s="1">
        <v>10</v>
      </c>
      <c r="GV9" s="1">
        <v>10</v>
      </c>
      <c r="GW9" s="1">
        <v>10</v>
      </c>
      <c r="GX9" s="1">
        <v>10</v>
      </c>
      <c r="GY9" s="1">
        <v>10</v>
      </c>
      <c r="GZ9" s="1">
        <v>10</v>
      </c>
      <c r="HA9" s="1">
        <v>10</v>
      </c>
      <c r="HB9" s="1">
        <v>10</v>
      </c>
      <c r="HC9" s="1">
        <v>10</v>
      </c>
      <c r="HD9" s="1">
        <v>10</v>
      </c>
      <c r="HE9" s="1">
        <v>10</v>
      </c>
      <c r="HF9" s="1">
        <v>10</v>
      </c>
      <c r="HG9" s="1">
        <v>10</v>
      </c>
      <c r="HH9" s="1">
        <v>10</v>
      </c>
      <c r="HI9" s="1">
        <v>10</v>
      </c>
      <c r="HJ9" s="1">
        <v>10</v>
      </c>
      <c r="HK9" s="1">
        <v>10</v>
      </c>
      <c r="HL9" s="1">
        <v>10</v>
      </c>
      <c r="HM9" s="1">
        <v>10</v>
      </c>
      <c r="HN9" s="1">
        <v>10</v>
      </c>
      <c r="HO9" s="1">
        <v>10</v>
      </c>
      <c r="HP9" s="1">
        <v>10</v>
      </c>
      <c r="HQ9" s="1">
        <v>10</v>
      </c>
      <c r="HR9" s="1">
        <v>10</v>
      </c>
      <c r="HS9" s="1">
        <v>10</v>
      </c>
      <c r="HT9" s="1">
        <v>10</v>
      </c>
      <c r="HU9" s="1">
        <v>10</v>
      </c>
      <c r="HV9" s="1">
        <v>10</v>
      </c>
      <c r="HW9" s="1">
        <v>10</v>
      </c>
      <c r="HX9" s="1">
        <v>10</v>
      </c>
      <c r="HY9" s="1">
        <v>10</v>
      </c>
      <c r="HZ9" s="1">
        <v>10</v>
      </c>
      <c r="IA9" s="1">
        <v>10</v>
      </c>
      <c r="IB9" s="1">
        <v>10</v>
      </c>
      <c r="IC9" s="1">
        <v>10</v>
      </c>
      <c r="ID9" s="1">
        <v>10</v>
      </c>
      <c r="IE9" s="1">
        <v>10</v>
      </c>
      <c r="IF9" s="1">
        <v>10</v>
      </c>
      <c r="IG9" s="1">
        <v>10</v>
      </c>
      <c r="IH9" s="1">
        <v>10</v>
      </c>
      <c r="II9" s="1">
        <v>10</v>
      </c>
      <c r="IJ9" s="1">
        <v>10</v>
      </c>
      <c r="IK9" s="1">
        <v>10</v>
      </c>
      <c r="IL9" s="1">
        <v>10</v>
      </c>
      <c r="IM9" s="1">
        <v>10</v>
      </c>
      <c r="IN9" s="1">
        <v>10</v>
      </c>
      <c r="IO9" s="1">
        <v>10</v>
      </c>
      <c r="IP9" s="1">
        <v>10</v>
      </c>
      <c r="IQ9" s="1">
        <v>10</v>
      </c>
    </row>
    <row r="10" spans="1:251">
      <c r="A10" s="4" t="s">
        <v>237</v>
      </c>
      <c r="B10" s="8" t="s">
        <v>1178</v>
      </c>
      <c r="C10" s="8" t="s">
        <v>1179</v>
      </c>
      <c r="D10" s="8" t="s">
        <v>1180</v>
      </c>
      <c r="E10" s="8" t="s">
        <v>1181</v>
      </c>
      <c r="F10" s="8" t="s">
        <v>1182</v>
      </c>
      <c r="G10" s="8" t="s">
        <v>1183</v>
      </c>
      <c r="H10" s="8" t="s">
        <v>1184</v>
      </c>
      <c r="I10" s="8" t="s">
        <v>1185</v>
      </c>
      <c r="J10" s="8" t="s">
        <v>1186</v>
      </c>
      <c r="K10" s="8" t="s">
        <v>1187</v>
      </c>
      <c r="L10" s="8" t="s">
        <v>1188</v>
      </c>
      <c r="M10" s="8" t="s">
        <v>1189</v>
      </c>
      <c r="N10" s="8" t="s">
        <v>1190</v>
      </c>
      <c r="O10" s="8" t="s">
        <v>1191</v>
      </c>
      <c r="P10" s="8" t="s">
        <v>1192</v>
      </c>
      <c r="Q10" s="8" t="s">
        <v>1193</v>
      </c>
      <c r="R10" s="8" t="s">
        <v>1194</v>
      </c>
      <c r="S10" s="8" t="s">
        <v>1195</v>
      </c>
      <c r="T10" s="8" t="s">
        <v>1196</v>
      </c>
      <c r="U10" s="8" t="s">
        <v>1197</v>
      </c>
      <c r="V10" s="8" t="s">
        <v>1198</v>
      </c>
      <c r="W10" s="8" t="s">
        <v>1199</v>
      </c>
      <c r="X10" s="8" t="s">
        <v>1200</v>
      </c>
      <c r="Y10" s="8" t="s">
        <v>1201</v>
      </c>
      <c r="Z10" s="8" t="s">
        <v>1202</v>
      </c>
      <c r="AA10" s="8" t="s">
        <v>1203</v>
      </c>
      <c r="AB10" s="8" t="s">
        <v>1204</v>
      </c>
      <c r="AC10" s="8" t="s">
        <v>1205</v>
      </c>
      <c r="AD10" s="8" t="s">
        <v>1206</v>
      </c>
      <c r="AE10" s="8" t="s">
        <v>1207</v>
      </c>
      <c r="AF10" s="8" t="s">
        <v>1208</v>
      </c>
      <c r="AG10" s="8" t="s">
        <v>1209</v>
      </c>
      <c r="AH10" s="8" t="s">
        <v>1210</v>
      </c>
      <c r="AI10" s="8" t="s">
        <v>1211</v>
      </c>
      <c r="AJ10" s="8" t="s">
        <v>1212</v>
      </c>
      <c r="AK10" s="8" t="s">
        <v>1213</v>
      </c>
      <c r="AL10" s="8" t="s">
        <v>1214</v>
      </c>
      <c r="AM10" s="8" t="s">
        <v>1215</v>
      </c>
      <c r="AN10" s="8" t="s">
        <v>1216</v>
      </c>
      <c r="AO10" s="8" t="s">
        <v>1217</v>
      </c>
      <c r="AP10" s="8" t="s">
        <v>1218</v>
      </c>
      <c r="AQ10" s="8" t="s">
        <v>1219</v>
      </c>
      <c r="AR10" s="8" t="s">
        <v>1220</v>
      </c>
      <c r="AS10" s="8" t="s">
        <v>1221</v>
      </c>
      <c r="AT10" s="8" t="s">
        <v>1222</v>
      </c>
      <c r="AU10" s="8" t="s">
        <v>1223</v>
      </c>
      <c r="AV10" s="8" t="s">
        <v>1224</v>
      </c>
      <c r="AW10" s="8" t="s">
        <v>1225</v>
      </c>
      <c r="AX10" s="8" t="s">
        <v>1226</v>
      </c>
      <c r="AY10" s="8" t="s">
        <v>1227</v>
      </c>
      <c r="AZ10" s="8" t="s">
        <v>1228</v>
      </c>
      <c r="BA10" s="8" t="s">
        <v>1229</v>
      </c>
      <c r="BB10" s="8" t="s">
        <v>1230</v>
      </c>
      <c r="BC10" s="8" t="s">
        <v>1231</v>
      </c>
      <c r="BD10" s="8" t="s">
        <v>1232</v>
      </c>
      <c r="BE10" s="8" t="s">
        <v>1233</v>
      </c>
      <c r="BF10" s="8" t="s">
        <v>1234</v>
      </c>
      <c r="BG10" s="8" t="s">
        <v>1235</v>
      </c>
      <c r="BH10" s="8" t="s">
        <v>1236</v>
      </c>
      <c r="BI10" s="8" t="s">
        <v>1237</v>
      </c>
      <c r="BJ10" s="8" t="s">
        <v>1238</v>
      </c>
      <c r="BK10" s="8" t="s">
        <v>1239</v>
      </c>
      <c r="BL10" s="8" t="s">
        <v>1240</v>
      </c>
      <c r="BM10" s="8" t="s">
        <v>1241</v>
      </c>
      <c r="BN10" s="8" t="s">
        <v>1242</v>
      </c>
      <c r="BO10" s="8" t="s">
        <v>1243</v>
      </c>
      <c r="BP10" s="8" t="s">
        <v>1244</v>
      </c>
      <c r="BQ10" s="8" t="s">
        <v>1245</v>
      </c>
      <c r="BR10" s="8" t="s">
        <v>1246</v>
      </c>
      <c r="BS10" s="8" t="s">
        <v>1247</v>
      </c>
      <c r="BT10" s="8" t="s">
        <v>1248</v>
      </c>
      <c r="BU10" s="8" t="s">
        <v>1249</v>
      </c>
      <c r="BV10" s="8" t="s">
        <v>1250</v>
      </c>
      <c r="BW10" s="8" t="s">
        <v>1251</v>
      </c>
      <c r="BX10" s="8" t="s">
        <v>1252</v>
      </c>
      <c r="BY10" s="8" t="s">
        <v>1253</v>
      </c>
      <c r="BZ10" s="8" t="s">
        <v>1254</v>
      </c>
      <c r="CA10" s="8" t="s">
        <v>1255</v>
      </c>
      <c r="CB10" s="8" t="s">
        <v>1256</v>
      </c>
      <c r="CC10" s="8" t="s">
        <v>1257</v>
      </c>
      <c r="CD10" s="8" t="s">
        <v>1258</v>
      </c>
      <c r="CE10" s="8" t="s">
        <v>1259</v>
      </c>
      <c r="CF10" s="8" t="s">
        <v>1260</v>
      </c>
      <c r="CG10" s="8" t="s">
        <v>1261</v>
      </c>
      <c r="CH10" s="8" t="s">
        <v>1262</v>
      </c>
      <c r="CI10" s="8" t="s">
        <v>1263</v>
      </c>
      <c r="CJ10" s="8" t="s">
        <v>1264</v>
      </c>
      <c r="CK10" s="8" t="s">
        <v>1265</v>
      </c>
      <c r="CL10" s="8" t="s">
        <v>1266</v>
      </c>
      <c r="CM10" s="8" t="s">
        <v>1267</v>
      </c>
      <c r="CN10" s="8" t="s">
        <v>1268</v>
      </c>
      <c r="CO10" s="8" t="s">
        <v>1269</v>
      </c>
      <c r="CP10" s="8" t="s">
        <v>1270</v>
      </c>
      <c r="CQ10" s="8" t="s">
        <v>1271</v>
      </c>
      <c r="CR10" s="8" t="s">
        <v>1272</v>
      </c>
      <c r="CS10" s="8" t="s">
        <v>1273</v>
      </c>
      <c r="CT10" s="8" t="s">
        <v>1274</v>
      </c>
      <c r="CU10" s="8" t="s">
        <v>1275</v>
      </c>
      <c r="CV10" s="8" t="s">
        <v>1276</v>
      </c>
      <c r="CW10" s="8" t="s">
        <v>1277</v>
      </c>
      <c r="CX10" s="8" t="s">
        <v>1278</v>
      </c>
      <c r="CY10" s="8" t="s">
        <v>1279</v>
      </c>
      <c r="CZ10" s="8" t="s">
        <v>1280</v>
      </c>
      <c r="DA10" s="8" t="s">
        <v>1281</v>
      </c>
      <c r="DB10" s="8" t="s">
        <v>1282</v>
      </c>
      <c r="DC10" s="8" t="s">
        <v>1283</v>
      </c>
      <c r="DD10" s="8" t="s">
        <v>1284</v>
      </c>
      <c r="DE10" s="8" t="s">
        <v>1285</v>
      </c>
      <c r="DF10" s="8" t="s">
        <v>1286</v>
      </c>
      <c r="DG10" s="8" t="s">
        <v>1287</v>
      </c>
      <c r="DH10" s="8" t="s">
        <v>1288</v>
      </c>
      <c r="DI10" s="8" t="s">
        <v>1289</v>
      </c>
      <c r="DJ10" s="8" t="s">
        <v>1290</v>
      </c>
      <c r="DK10" s="8" t="s">
        <v>1291</v>
      </c>
      <c r="DL10" s="8" t="s">
        <v>1292</v>
      </c>
      <c r="DM10" s="8" t="s">
        <v>1293</v>
      </c>
      <c r="DN10" s="8" t="s">
        <v>1294</v>
      </c>
      <c r="DO10" s="8" t="s">
        <v>1295</v>
      </c>
      <c r="DP10" s="8" t="s">
        <v>1296</v>
      </c>
      <c r="DQ10" s="8" t="s">
        <v>1297</v>
      </c>
      <c r="DR10" s="8" t="s">
        <v>1298</v>
      </c>
      <c r="DS10" s="8" t="s">
        <v>1299</v>
      </c>
      <c r="DT10" s="8" t="s">
        <v>1300</v>
      </c>
      <c r="DU10" s="8" t="s">
        <v>1301</v>
      </c>
      <c r="DV10" s="8" t="s">
        <v>1302</v>
      </c>
      <c r="DW10" s="8" t="s">
        <v>1303</v>
      </c>
      <c r="DX10" s="8" t="s">
        <v>1304</v>
      </c>
      <c r="DY10" s="8" t="s">
        <v>1305</v>
      </c>
      <c r="DZ10" s="8" t="s">
        <v>1306</v>
      </c>
      <c r="EA10" s="8" t="s">
        <v>1307</v>
      </c>
      <c r="EB10" s="8" t="s">
        <v>1308</v>
      </c>
      <c r="EC10" s="8" t="s">
        <v>1309</v>
      </c>
      <c r="ED10" s="8" t="s">
        <v>1310</v>
      </c>
      <c r="EE10" s="8" t="s">
        <v>1311</v>
      </c>
      <c r="EF10" s="8" t="s">
        <v>1312</v>
      </c>
      <c r="EG10" s="8" t="s">
        <v>1313</v>
      </c>
      <c r="EH10" s="8" t="s">
        <v>1314</v>
      </c>
      <c r="EI10" s="8" t="s">
        <v>1315</v>
      </c>
      <c r="EJ10" s="8" t="s">
        <v>1316</v>
      </c>
      <c r="EK10" s="8" t="s">
        <v>1317</v>
      </c>
      <c r="EL10" s="8" t="s">
        <v>1318</v>
      </c>
      <c r="EM10" s="8" t="s">
        <v>1319</v>
      </c>
      <c r="EN10" s="8" t="s">
        <v>1320</v>
      </c>
      <c r="EO10" s="8" t="s">
        <v>1321</v>
      </c>
      <c r="EP10" s="8" t="s">
        <v>1322</v>
      </c>
      <c r="EQ10" s="8" t="s">
        <v>1323</v>
      </c>
      <c r="ER10" s="8" t="s">
        <v>1324</v>
      </c>
      <c r="ES10" s="8" t="s">
        <v>1325</v>
      </c>
      <c r="ET10" s="8" t="s">
        <v>1326</v>
      </c>
      <c r="EU10" s="8" t="s">
        <v>1327</v>
      </c>
      <c r="EV10" s="8" t="s">
        <v>1328</v>
      </c>
      <c r="EW10" s="8" t="s">
        <v>1329</v>
      </c>
      <c r="EX10" s="8" t="s">
        <v>1330</v>
      </c>
      <c r="EY10" s="8" t="s">
        <v>1331</v>
      </c>
      <c r="EZ10" s="8" t="s">
        <v>1332</v>
      </c>
      <c r="FA10" s="8" t="s">
        <v>1333</v>
      </c>
      <c r="FB10" s="8" t="s">
        <v>1334</v>
      </c>
      <c r="FC10" s="8" t="s">
        <v>1335</v>
      </c>
      <c r="FD10" s="8" t="s">
        <v>1336</v>
      </c>
      <c r="FE10" s="8" t="s">
        <v>1337</v>
      </c>
      <c r="FF10" s="8" t="s">
        <v>1338</v>
      </c>
      <c r="FG10" s="8" t="s">
        <v>1339</v>
      </c>
      <c r="FH10" s="8" t="s">
        <v>1340</v>
      </c>
      <c r="FI10" s="8" t="s">
        <v>1341</v>
      </c>
      <c r="FJ10" s="8" t="s">
        <v>1342</v>
      </c>
      <c r="FK10" s="8" t="s">
        <v>1343</v>
      </c>
      <c r="FL10" s="8" t="s">
        <v>1344</v>
      </c>
      <c r="FM10" s="8" t="s">
        <v>1345</v>
      </c>
      <c r="FN10" s="8" t="s">
        <v>1346</v>
      </c>
      <c r="FO10" s="8" t="s">
        <v>1347</v>
      </c>
      <c r="FP10" s="8" t="s">
        <v>1348</v>
      </c>
      <c r="FQ10" s="8" t="s">
        <v>1349</v>
      </c>
      <c r="FR10" s="8" t="s">
        <v>1350</v>
      </c>
      <c r="FS10" s="8" t="s">
        <v>1351</v>
      </c>
      <c r="FT10" s="8" t="s">
        <v>1352</v>
      </c>
      <c r="FU10" s="8" t="s">
        <v>1353</v>
      </c>
      <c r="FV10" s="8" t="s">
        <v>1354</v>
      </c>
      <c r="FW10" s="8" t="s">
        <v>1355</v>
      </c>
      <c r="FX10" s="8" t="s">
        <v>1356</v>
      </c>
      <c r="FY10" s="8" t="s">
        <v>1357</v>
      </c>
      <c r="FZ10" s="8" t="s">
        <v>1358</v>
      </c>
      <c r="GA10" s="8" t="s">
        <v>1359</v>
      </c>
      <c r="GB10" s="8" t="s">
        <v>1360</v>
      </c>
      <c r="GC10" s="8" t="s">
        <v>1361</v>
      </c>
      <c r="GD10" s="8" t="s">
        <v>1362</v>
      </c>
      <c r="GE10" s="8" t="s">
        <v>1363</v>
      </c>
      <c r="GF10" s="8" t="s">
        <v>1364</v>
      </c>
      <c r="GG10" s="8" t="s">
        <v>1365</v>
      </c>
      <c r="GH10" s="8" t="s">
        <v>1366</v>
      </c>
      <c r="GI10" s="8" t="s">
        <v>1367</v>
      </c>
      <c r="GJ10" s="8" t="s">
        <v>1368</v>
      </c>
      <c r="GK10" s="8" t="s">
        <v>1369</v>
      </c>
      <c r="GL10" s="8" t="s">
        <v>1370</v>
      </c>
      <c r="GM10" s="8" t="s">
        <v>1371</v>
      </c>
      <c r="GN10" s="8" t="s">
        <v>1372</v>
      </c>
      <c r="GO10" s="8" t="s">
        <v>1373</v>
      </c>
      <c r="GP10" s="8" t="s">
        <v>1374</v>
      </c>
      <c r="GQ10" s="8" t="s">
        <v>1375</v>
      </c>
      <c r="GR10" s="8" t="s">
        <v>1376</v>
      </c>
      <c r="GS10" s="8" t="s">
        <v>1377</v>
      </c>
      <c r="GT10" s="8" t="s">
        <v>1378</v>
      </c>
      <c r="GU10" s="8" t="s">
        <v>1379</v>
      </c>
      <c r="GV10" s="8" t="s">
        <v>1380</v>
      </c>
      <c r="GW10" s="8" t="s">
        <v>1381</v>
      </c>
      <c r="GX10" s="8" t="s">
        <v>1382</v>
      </c>
      <c r="GY10" s="8" t="s">
        <v>1383</v>
      </c>
      <c r="GZ10" s="8" t="s">
        <v>1384</v>
      </c>
      <c r="HA10" s="8" t="s">
        <v>1385</v>
      </c>
      <c r="HB10" s="8" t="s">
        <v>1386</v>
      </c>
      <c r="HC10" s="8" t="s">
        <v>1387</v>
      </c>
      <c r="HD10" s="8" t="s">
        <v>1388</v>
      </c>
      <c r="HE10" s="8" t="s">
        <v>1389</v>
      </c>
      <c r="HF10" s="8" t="s">
        <v>1390</v>
      </c>
      <c r="HG10" s="8" t="s">
        <v>1391</v>
      </c>
      <c r="HH10" s="8" t="s">
        <v>1392</v>
      </c>
      <c r="HI10" s="8" t="s">
        <v>1393</v>
      </c>
      <c r="HJ10" s="8" t="s">
        <v>1394</v>
      </c>
      <c r="HK10" s="8" t="s">
        <v>1395</v>
      </c>
      <c r="HL10" s="8" t="s">
        <v>1396</v>
      </c>
      <c r="HM10" s="8" t="s">
        <v>1397</v>
      </c>
      <c r="HN10" s="8" t="s">
        <v>1398</v>
      </c>
      <c r="HO10" s="8" t="s">
        <v>1399</v>
      </c>
      <c r="HP10" s="8" t="s">
        <v>1400</v>
      </c>
      <c r="HQ10" s="8" t="s">
        <v>1401</v>
      </c>
      <c r="HR10" s="8" t="s">
        <v>1402</v>
      </c>
      <c r="HS10" s="8" t="s">
        <v>1403</v>
      </c>
      <c r="HT10" s="8" t="s">
        <v>1404</v>
      </c>
      <c r="HU10" s="8" t="s">
        <v>1405</v>
      </c>
      <c r="HV10" s="8" t="s">
        <v>1406</v>
      </c>
      <c r="HW10" s="8" t="s">
        <v>1407</v>
      </c>
      <c r="HX10" s="8" t="s">
        <v>1408</v>
      </c>
      <c r="HY10" s="8" t="s">
        <v>1409</v>
      </c>
      <c r="HZ10" s="8" t="s">
        <v>1410</v>
      </c>
      <c r="IA10" s="8" t="s">
        <v>1411</v>
      </c>
      <c r="IB10" s="8" t="s">
        <v>1412</v>
      </c>
      <c r="IC10" s="8" t="s">
        <v>1413</v>
      </c>
      <c r="ID10" s="8" t="s">
        <v>1414</v>
      </c>
      <c r="IE10" s="8" t="s">
        <v>1415</v>
      </c>
      <c r="IF10" s="8" t="s">
        <v>1416</v>
      </c>
      <c r="IG10" s="8" t="s">
        <v>1417</v>
      </c>
      <c r="IH10" s="8" t="s">
        <v>1418</v>
      </c>
      <c r="II10" s="8" t="s">
        <v>1419</v>
      </c>
      <c r="IJ10" s="8" t="s">
        <v>1420</v>
      </c>
      <c r="IK10" s="8" t="s">
        <v>1421</v>
      </c>
      <c r="IL10" s="8" t="s">
        <v>1422</v>
      </c>
      <c r="IM10" s="8" t="s">
        <v>1423</v>
      </c>
      <c r="IN10" s="8" t="s">
        <v>1424</v>
      </c>
      <c r="IO10" s="8" t="s">
        <v>1425</v>
      </c>
      <c r="IP10" s="8" t="s">
        <v>1426</v>
      </c>
      <c r="IQ10" s="8" t="s">
        <v>1427</v>
      </c>
    </row>
    <row r="11" spans="1:251">
      <c r="A11" s="10">
        <v>42036</v>
      </c>
      <c r="B11" s="9">
        <v>107.65900000000001</v>
      </c>
      <c r="C11" s="9">
        <v>288.25700000000001</v>
      </c>
      <c r="D11" s="9">
        <v>183.23</v>
      </c>
      <c r="E11" s="9">
        <v>105.027</v>
      </c>
      <c r="F11" s="9">
        <v>205.60300000000001</v>
      </c>
      <c r="G11" s="9">
        <v>118.63200000000001</v>
      </c>
      <c r="H11" s="9">
        <v>86.97</v>
      </c>
      <c r="I11" s="9">
        <v>163.93199999999999</v>
      </c>
      <c r="J11" s="9">
        <v>104.991</v>
      </c>
      <c r="K11" s="9">
        <v>58.941000000000003</v>
      </c>
      <c r="L11" s="9">
        <v>161.464</v>
      </c>
      <c r="M11" s="9">
        <v>94.858999999999995</v>
      </c>
      <c r="N11" s="9">
        <v>66.605000000000004</v>
      </c>
      <c r="O11" s="9">
        <v>90.71</v>
      </c>
      <c r="P11" s="9">
        <v>62.988999999999997</v>
      </c>
      <c r="Q11" s="9">
        <v>27.721</v>
      </c>
      <c r="R11" s="9">
        <v>47.206000000000003</v>
      </c>
      <c r="S11" s="9">
        <v>24.427</v>
      </c>
      <c r="T11" s="9">
        <v>22.779</v>
      </c>
      <c r="U11" s="9">
        <v>23.547999999999998</v>
      </c>
      <c r="V11" s="9">
        <v>7.4429999999999996</v>
      </c>
      <c r="W11" s="9">
        <v>16.105</v>
      </c>
      <c r="X11" s="9">
        <v>168.464</v>
      </c>
      <c r="Y11" s="9">
        <v>102.012</v>
      </c>
      <c r="Z11" s="9">
        <v>66.450999999999993</v>
      </c>
      <c r="AA11" s="9">
        <v>103.09699999999999</v>
      </c>
      <c r="AB11" s="9">
        <v>78.992999999999995</v>
      </c>
      <c r="AC11" s="9">
        <v>24.103000000000002</v>
      </c>
      <c r="AD11" s="9">
        <v>41.034999999999997</v>
      </c>
      <c r="AE11" s="9">
        <v>17.091999999999999</v>
      </c>
      <c r="AF11" s="9">
        <v>23.943000000000001</v>
      </c>
      <c r="AG11" s="9">
        <v>24.332000000000001</v>
      </c>
      <c r="AH11" s="9">
        <v>5.9269999999999996</v>
      </c>
      <c r="AI11" s="9">
        <v>18.405000000000001</v>
      </c>
      <c r="AJ11" s="9">
        <v>330.786</v>
      </c>
      <c r="AK11" s="9">
        <v>195.322</v>
      </c>
      <c r="AL11" s="9">
        <v>135.465</v>
      </c>
      <c r="AM11" s="9">
        <v>163.07400000000001</v>
      </c>
      <c r="AN11" s="9">
        <v>106.541</v>
      </c>
      <c r="AO11" s="9">
        <v>56.533000000000001</v>
      </c>
      <c r="AP11" s="9">
        <v>510.053</v>
      </c>
      <c r="AQ11" s="9">
        <v>238.75</v>
      </c>
      <c r="AR11" s="9">
        <v>271.303</v>
      </c>
      <c r="AS11" s="9">
        <v>4277.24</v>
      </c>
      <c r="AT11" s="9">
        <v>2347.2510000000002</v>
      </c>
      <c r="AU11" s="9">
        <v>1929.99</v>
      </c>
      <c r="AV11" s="9">
        <v>3614.8270000000002</v>
      </c>
      <c r="AW11" s="9">
        <v>1937.239</v>
      </c>
      <c r="AX11" s="9">
        <v>1677.588</v>
      </c>
      <c r="AY11" s="9">
        <v>3390.6060000000002</v>
      </c>
      <c r="AZ11" s="9">
        <v>1828.0509999999999</v>
      </c>
      <c r="BA11" s="9">
        <v>1562.5550000000001</v>
      </c>
      <c r="BB11" s="9">
        <v>108.913</v>
      </c>
      <c r="BC11" s="9">
        <v>51.87</v>
      </c>
      <c r="BD11" s="9">
        <v>57.043999999999997</v>
      </c>
      <c r="BE11" s="9">
        <v>115.307</v>
      </c>
      <c r="BF11" s="9">
        <v>57.319000000000003</v>
      </c>
      <c r="BG11" s="9">
        <v>57.988999999999997</v>
      </c>
      <c r="BH11" s="9">
        <v>2835.3429999999998</v>
      </c>
      <c r="BI11" s="9">
        <v>1566.7619999999999</v>
      </c>
      <c r="BJ11" s="9">
        <v>1268.5820000000001</v>
      </c>
      <c r="BK11" s="9">
        <v>225.16399999999999</v>
      </c>
      <c r="BL11" s="9">
        <v>84.218999999999994</v>
      </c>
      <c r="BM11" s="9">
        <v>140.94499999999999</v>
      </c>
      <c r="BN11" s="9">
        <v>73.694999999999993</v>
      </c>
      <c r="BO11" s="9">
        <v>50.143000000000001</v>
      </c>
      <c r="BP11" s="9">
        <v>23.552</v>
      </c>
      <c r="BQ11" s="9">
        <v>71.793999999999997</v>
      </c>
      <c r="BR11" s="9">
        <v>25.498999999999999</v>
      </c>
      <c r="BS11" s="9">
        <v>46.295000000000002</v>
      </c>
      <c r="BT11" s="9">
        <v>79.674999999999997</v>
      </c>
      <c r="BU11" s="9">
        <v>8.577</v>
      </c>
      <c r="BV11" s="9">
        <v>71.097999999999999</v>
      </c>
      <c r="BW11" s="9">
        <v>179.12</v>
      </c>
      <c r="BX11" s="9">
        <v>64.016999999999996</v>
      </c>
      <c r="BY11" s="9">
        <v>115.104</v>
      </c>
      <c r="BZ11" s="9">
        <v>62.167000000000002</v>
      </c>
      <c r="CA11" s="9">
        <v>39.844999999999999</v>
      </c>
      <c r="CB11" s="9">
        <v>22.321000000000002</v>
      </c>
      <c r="CC11" s="9">
        <v>64.566000000000003</v>
      </c>
      <c r="CD11" s="9">
        <v>14.581</v>
      </c>
      <c r="CE11" s="9">
        <v>49.984999999999999</v>
      </c>
      <c r="CF11" s="9">
        <v>52.387</v>
      </c>
      <c r="CG11" s="9">
        <v>9.59</v>
      </c>
      <c r="CH11" s="9">
        <v>42.796999999999997</v>
      </c>
      <c r="CI11" s="9">
        <v>375.19900000000001</v>
      </c>
      <c r="CJ11" s="9">
        <v>222.24199999999999</v>
      </c>
      <c r="CK11" s="9">
        <v>152.95699999999999</v>
      </c>
      <c r="CL11" s="9">
        <v>488.30500000000001</v>
      </c>
      <c r="CM11" s="9">
        <v>265.74</v>
      </c>
      <c r="CN11" s="9">
        <v>222.565</v>
      </c>
      <c r="CO11" s="9">
        <v>3126.5219999999999</v>
      </c>
      <c r="CP11" s="9">
        <v>1671.499</v>
      </c>
      <c r="CQ11" s="9">
        <v>1455.0229999999999</v>
      </c>
      <c r="CR11" s="9">
        <v>467.26</v>
      </c>
      <c r="CS11" s="9">
        <v>228.916</v>
      </c>
      <c r="CT11" s="9">
        <v>238.34399999999999</v>
      </c>
      <c r="CU11" s="9">
        <v>3147.5659999999998</v>
      </c>
      <c r="CV11" s="9">
        <v>1708.3230000000001</v>
      </c>
      <c r="CW11" s="9">
        <v>1439.2439999999999</v>
      </c>
      <c r="CX11" s="9">
        <v>715.52</v>
      </c>
      <c r="CY11" s="9">
        <v>366.21899999999999</v>
      </c>
      <c r="CZ11" s="9">
        <v>349.30200000000002</v>
      </c>
      <c r="DA11" s="9">
        <v>240.04499999999999</v>
      </c>
      <c r="DB11" s="9">
        <v>128.43799999999999</v>
      </c>
      <c r="DC11" s="9">
        <v>111.607</v>
      </c>
      <c r="DD11" s="9">
        <v>248.26</v>
      </c>
      <c r="DE11" s="9">
        <v>137.303</v>
      </c>
      <c r="DF11" s="9">
        <v>110.95699999999999</v>
      </c>
      <c r="DG11" s="9">
        <v>227.215</v>
      </c>
      <c r="DH11" s="9">
        <v>100.47799999999999</v>
      </c>
      <c r="DI11" s="9">
        <v>126.73699999999999</v>
      </c>
      <c r="DJ11" s="9">
        <v>2899.306</v>
      </c>
      <c r="DK11" s="9">
        <v>1571.02</v>
      </c>
      <c r="DL11" s="9">
        <v>1328.2860000000001</v>
      </c>
      <c r="DM11" s="9">
        <v>662.41300000000001</v>
      </c>
      <c r="DN11" s="9">
        <v>410.012</v>
      </c>
      <c r="DO11" s="9">
        <v>252.40199999999999</v>
      </c>
      <c r="DP11" s="9">
        <v>425.60399999999998</v>
      </c>
      <c r="DQ11" s="9">
        <v>269.31900000000002</v>
      </c>
      <c r="DR11" s="9">
        <v>156.285</v>
      </c>
      <c r="DS11" s="9">
        <v>35.204999999999998</v>
      </c>
      <c r="DT11" s="9">
        <v>19.117000000000001</v>
      </c>
      <c r="DU11" s="9">
        <v>16.088999999999999</v>
      </c>
      <c r="DV11" s="9">
        <v>15.036</v>
      </c>
      <c r="DW11" s="9">
        <v>12.778</v>
      </c>
      <c r="DX11" s="9">
        <v>2.2570000000000001</v>
      </c>
      <c r="DY11" s="9">
        <v>10.005000000000001</v>
      </c>
      <c r="DZ11" s="9">
        <v>5.3369999999999997</v>
      </c>
      <c r="EA11" s="9">
        <v>4.6669999999999998</v>
      </c>
      <c r="EB11" s="9">
        <v>10.164999999999999</v>
      </c>
      <c r="EC11" s="9">
        <v>1.0009999999999999</v>
      </c>
      <c r="ED11" s="9">
        <v>9.1639999999999997</v>
      </c>
      <c r="EE11" s="9">
        <v>24.966999999999999</v>
      </c>
      <c r="EF11" s="9">
        <v>7.9059999999999997</v>
      </c>
      <c r="EG11" s="9">
        <v>17.061</v>
      </c>
      <c r="EH11" s="9">
        <v>10.664999999999999</v>
      </c>
      <c r="EI11" s="9">
        <v>4.6479999999999997</v>
      </c>
      <c r="EJ11" s="9">
        <v>6.0179999999999998</v>
      </c>
      <c r="EK11" s="9">
        <v>5.9610000000000003</v>
      </c>
      <c r="EL11" s="9">
        <v>1.788</v>
      </c>
      <c r="EM11" s="9">
        <v>4.173</v>
      </c>
      <c r="EN11" s="9">
        <v>8.34</v>
      </c>
      <c r="EO11" s="9">
        <v>1.47</v>
      </c>
      <c r="EP11" s="9">
        <v>6.87</v>
      </c>
      <c r="EQ11" s="9">
        <v>176.637</v>
      </c>
      <c r="ER11" s="9">
        <v>113.669</v>
      </c>
      <c r="ES11" s="9">
        <v>62.968000000000004</v>
      </c>
      <c r="ET11" s="9">
        <v>4116.3980000000001</v>
      </c>
      <c r="EU11" s="9">
        <v>2197.7730000000001</v>
      </c>
      <c r="EV11" s="9">
        <v>1918.625</v>
      </c>
      <c r="EW11" s="9">
        <v>405.40499999999997</v>
      </c>
      <c r="EX11" s="9">
        <v>221.892</v>
      </c>
      <c r="EY11" s="9">
        <v>183.512</v>
      </c>
      <c r="EZ11" s="9">
        <v>190.03700000000001</v>
      </c>
      <c r="FA11" s="9">
        <v>113.122</v>
      </c>
      <c r="FB11" s="9">
        <v>76.915000000000006</v>
      </c>
      <c r="FC11" s="9">
        <v>82.397000000000006</v>
      </c>
      <c r="FD11" s="9">
        <v>49.683</v>
      </c>
      <c r="FE11" s="9">
        <v>32.713999999999999</v>
      </c>
      <c r="FF11" s="9">
        <v>107.11199999999999</v>
      </c>
      <c r="FG11" s="9">
        <v>62.91</v>
      </c>
      <c r="FH11" s="9">
        <v>44.201000000000001</v>
      </c>
      <c r="FI11" s="9">
        <v>112.045</v>
      </c>
      <c r="FJ11" s="9">
        <v>69.186999999999998</v>
      </c>
      <c r="FK11" s="9">
        <v>42.859000000000002</v>
      </c>
      <c r="FL11" s="9">
        <v>77.992000000000004</v>
      </c>
      <c r="FM11" s="9">
        <v>43.936</v>
      </c>
      <c r="FN11" s="9">
        <v>34.055999999999997</v>
      </c>
      <c r="FO11" s="9">
        <v>52.53</v>
      </c>
      <c r="FP11" s="9">
        <v>35.947000000000003</v>
      </c>
      <c r="FQ11" s="9">
        <v>16.582999999999998</v>
      </c>
      <c r="FR11" s="9">
        <v>56.05</v>
      </c>
      <c r="FS11" s="9">
        <v>33.006999999999998</v>
      </c>
      <c r="FT11" s="9">
        <v>23.042999999999999</v>
      </c>
      <c r="FU11" s="9">
        <v>28.664999999999999</v>
      </c>
      <c r="FV11" s="9">
        <v>22.724</v>
      </c>
      <c r="FW11" s="9">
        <v>5.9409999999999998</v>
      </c>
      <c r="FX11" s="9">
        <v>18.295000000000002</v>
      </c>
      <c r="FY11" s="9">
        <v>7.048</v>
      </c>
      <c r="FZ11" s="9">
        <v>11.247</v>
      </c>
      <c r="GA11" s="9">
        <v>9.09</v>
      </c>
      <c r="GB11" s="9">
        <v>3.234</v>
      </c>
      <c r="GC11" s="9">
        <v>5.8550000000000004</v>
      </c>
      <c r="GD11" s="9">
        <v>81.456999999999994</v>
      </c>
      <c r="GE11" s="9">
        <v>44.167999999999999</v>
      </c>
      <c r="GF11" s="9">
        <v>37.289000000000001</v>
      </c>
      <c r="GG11" s="9">
        <v>38.930999999999997</v>
      </c>
      <c r="GH11" s="9">
        <v>30.725999999999999</v>
      </c>
      <c r="GI11" s="9">
        <v>8.2050000000000001</v>
      </c>
      <c r="GJ11" s="9">
        <v>29.65</v>
      </c>
      <c r="GK11" s="9">
        <v>12.802</v>
      </c>
      <c r="GL11" s="9">
        <v>16.847000000000001</v>
      </c>
      <c r="GM11" s="9">
        <v>12.875999999999999</v>
      </c>
      <c r="GN11" s="9">
        <v>0.64</v>
      </c>
      <c r="GO11" s="9">
        <v>12.236000000000001</v>
      </c>
      <c r="GP11" s="9">
        <v>119.99</v>
      </c>
      <c r="GQ11" s="9">
        <v>71.536000000000001</v>
      </c>
      <c r="GR11" s="9">
        <v>48.454000000000001</v>
      </c>
      <c r="GS11" s="9">
        <v>70.048000000000002</v>
      </c>
      <c r="GT11" s="9">
        <v>41.585999999999999</v>
      </c>
      <c r="GU11" s="9">
        <v>28.460999999999999</v>
      </c>
      <c r="GV11" s="9">
        <v>215.36699999999999</v>
      </c>
      <c r="GW11" s="9">
        <v>108.77</v>
      </c>
      <c r="GX11" s="9">
        <v>106.59699999999999</v>
      </c>
      <c r="GY11" s="9">
        <v>3710.9929999999999</v>
      </c>
      <c r="GZ11" s="9">
        <v>1975.88</v>
      </c>
      <c r="HA11" s="9">
        <v>1735.1130000000001</v>
      </c>
      <c r="HB11" s="9">
        <v>2795.6370000000002</v>
      </c>
      <c r="HC11" s="9">
        <v>1370.4380000000001</v>
      </c>
      <c r="HD11" s="9">
        <v>1425.1990000000001</v>
      </c>
      <c r="HE11" s="9">
        <v>2687.444</v>
      </c>
      <c r="HF11" s="9">
        <v>1322.3219999999999</v>
      </c>
      <c r="HG11" s="9">
        <v>1365.1220000000001</v>
      </c>
      <c r="HH11" s="9">
        <v>50.451000000000001</v>
      </c>
      <c r="HI11" s="9">
        <v>20.995000000000001</v>
      </c>
      <c r="HJ11" s="9">
        <v>29.454999999999998</v>
      </c>
      <c r="HK11" s="9">
        <v>57.512999999999998</v>
      </c>
      <c r="HL11" s="9">
        <v>27.12</v>
      </c>
      <c r="HM11" s="9">
        <v>30.393000000000001</v>
      </c>
      <c r="HN11" s="9">
        <v>2230.6979999999999</v>
      </c>
      <c r="HO11" s="9">
        <v>1132.1600000000001</v>
      </c>
      <c r="HP11" s="9">
        <v>1098.537</v>
      </c>
      <c r="HQ11" s="9">
        <v>139.13499999999999</v>
      </c>
      <c r="HR11" s="9">
        <v>47.031999999999996</v>
      </c>
      <c r="HS11" s="9">
        <v>92.102999999999994</v>
      </c>
      <c r="HT11" s="9">
        <v>57.753</v>
      </c>
      <c r="HU11" s="9">
        <v>33.850999999999999</v>
      </c>
      <c r="HV11" s="9">
        <v>23.902999999999999</v>
      </c>
      <c r="HW11" s="9">
        <v>38.948999999999998</v>
      </c>
      <c r="HX11" s="9">
        <v>9.3670000000000009</v>
      </c>
      <c r="HY11" s="9">
        <v>29.582000000000001</v>
      </c>
      <c r="HZ11" s="9">
        <v>42.432000000000002</v>
      </c>
      <c r="IA11" s="9">
        <v>3.8140000000000001</v>
      </c>
      <c r="IB11" s="9">
        <v>38.618000000000002</v>
      </c>
      <c r="IC11" s="9">
        <v>151.32599999999999</v>
      </c>
      <c r="ID11" s="9">
        <v>56.325000000000003</v>
      </c>
      <c r="IE11" s="9">
        <v>95.001000000000005</v>
      </c>
      <c r="IF11" s="9">
        <v>55.802</v>
      </c>
      <c r="IG11" s="9">
        <v>37.853000000000002</v>
      </c>
      <c r="IH11" s="9">
        <v>17.949000000000002</v>
      </c>
      <c r="II11" s="9">
        <v>41.987000000000002</v>
      </c>
      <c r="IJ11" s="9">
        <v>13.207000000000001</v>
      </c>
      <c r="IK11" s="9">
        <v>28.78</v>
      </c>
      <c r="IL11" s="9">
        <v>53.537999999999997</v>
      </c>
      <c r="IM11" s="9">
        <v>5.2649999999999997</v>
      </c>
      <c r="IN11" s="9">
        <v>48.273000000000003</v>
      </c>
      <c r="IO11" s="9">
        <v>274.47800000000001</v>
      </c>
      <c r="IP11" s="9">
        <v>134.92099999999999</v>
      </c>
      <c r="IQ11" s="9">
        <v>139.55799999999999</v>
      </c>
    </row>
    <row r="12" spans="1:251">
      <c r="A12" s="10">
        <v>42401</v>
      </c>
      <c r="B12" s="9">
        <v>108.82</v>
      </c>
      <c r="C12" s="9">
        <v>312.95800000000003</v>
      </c>
      <c r="D12" s="9">
        <v>182.39</v>
      </c>
      <c r="E12" s="9">
        <v>130.56800000000001</v>
      </c>
      <c r="F12" s="9">
        <v>200.38499999999999</v>
      </c>
      <c r="G12" s="9">
        <v>121.431</v>
      </c>
      <c r="H12" s="9">
        <v>78.954999999999998</v>
      </c>
      <c r="I12" s="9">
        <v>165.39599999999999</v>
      </c>
      <c r="J12" s="9">
        <v>106.815</v>
      </c>
      <c r="K12" s="9">
        <v>58.581000000000003</v>
      </c>
      <c r="L12" s="9">
        <v>165.21700000000001</v>
      </c>
      <c r="M12" s="9">
        <v>90.741</v>
      </c>
      <c r="N12" s="9">
        <v>74.475999999999999</v>
      </c>
      <c r="O12" s="9">
        <v>79.507999999999996</v>
      </c>
      <c r="P12" s="9">
        <v>53.646999999999998</v>
      </c>
      <c r="Q12" s="9">
        <v>25.861000000000001</v>
      </c>
      <c r="R12" s="9">
        <v>54.353000000000002</v>
      </c>
      <c r="S12" s="9">
        <v>29.617000000000001</v>
      </c>
      <c r="T12" s="9">
        <v>24.736000000000001</v>
      </c>
      <c r="U12" s="9">
        <v>31.356000000000002</v>
      </c>
      <c r="V12" s="9">
        <v>7.4770000000000003</v>
      </c>
      <c r="W12" s="9">
        <v>23.879000000000001</v>
      </c>
      <c r="X12" s="9">
        <v>183.17400000000001</v>
      </c>
      <c r="Y12" s="9">
        <v>106.548</v>
      </c>
      <c r="Z12" s="9">
        <v>76.626000000000005</v>
      </c>
      <c r="AA12" s="9">
        <v>116.70399999999999</v>
      </c>
      <c r="AB12" s="9">
        <v>83.519000000000005</v>
      </c>
      <c r="AC12" s="9">
        <v>33.185000000000002</v>
      </c>
      <c r="AD12" s="9">
        <v>41.28</v>
      </c>
      <c r="AE12" s="9">
        <v>16.295000000000002</v>
      </c>
      <c r="AF12" s="9">
        <v>24.984999999999999</v>
      </c>
      <c r="AG12" s="9">
        <v>25.19</v>
      </c>
      <c r="AH12" s="9">
        <v>6.734</v>
      </c>
      <c r="AI12" s="9">
        <v>18.456</v>
      </c>
      <c r="AJ12" s="9">
        <v>339.78199999999998</v>
      </c>
      <c r="AK12" s="9">
        <v>203.977</v>
      </c>
      <c r="AL12" s="9">
        <v>135.80500000000001</v>
      </c>
      <c r="AM12" s="9">
        <v>174.005</v>
      </c>
      <c r="AN12" s="9">
        <v>100.127</v>
      </c>
      <c r="AO12" s="9">
        <v>73.879000000000005</v>
      </c>
      <c r="AP12" s="9">
        <v>515.81600000000003</v>
      </c>
      <c r="AQ12" s="9">
        <v>249.703</v>
      </c>
      <c r="AR12" s="9">
        <v>266.113</v>
      </c>
      <c r="AS12" s="9">
        <v>4327.5029999999997</v>
      </c>
      <c r="AT12" s="9">
        <v>2363.1619999999998</v>
      </c>
      <c r="AU12" s="9">
        <v>1964.3420000000001</v>
      </c>
      <c r="AV12" s="9">
        <v>3634.1950000000002</v>
      </c>
      <c r="AW12" s="9">
        <v>1912.0820000000001</v>
      </c>
      <c r="AX12" s="9">
        <v>1722.1130000000001</v>
      </c>
      <c r="AY12" s="9">
        <v>3402.7040000000002</v>
      </c>
      <c r="AZ12" s="9">
        <v>1797.634</v>
      </c>
      <c r="BA12" s="9">
        <v>1605.07</v>
      </c>
      <c r="BB12" s="9">
        <v>116.89700000000001</v>
      </c>
      <c r="BC12" s="9">
        <v>56.442</v>
      </c>
      <c r="BD12" s="9">
        <v>60.456000000000003</v>
      </c>
      <c r="BE12" s="9">
        <v>113.43</v>
      </c>
      <c r="BF12" s="9">
        <v>58.006999999999998</v>
      </c>
      <c r="BG12" s="9">
        <v>55.423999999999999</v>
      </c>
      <c r="BH12" s="9">
        <v>2878.8510000000001</v>
      </c>
      <c r="BI12" s="9">
        <v>1559.749</v>
      </c>
      <c r="BJ12" s="9">
        <v>1319.1010000000001</v>
      </c>
      <c r="BK12" s="9">
        <v>209.952</v>
      </c>
      <c r="BL12" s="9">
        <v>82.456999999999994</v>
      </c>
      <c r="BM12" s="9">
        <v>127.494</v>
      </c>
      <c r="BN12" s="9">
        <v>78.861999999999995</v>
      </c>
      <c r="BO12" s="9">
        <v>54.417000000000002</v>
      </c>
      <c r="BP12" s="9">
        <v>24.445</v>
      </c>
      <c r="BQ12" s="9">
        <v>63.323</v>
      </c>
      <c r="BR12" s="9">
        <v>16.856999999999999</v>
      </c>
      <c r="BS12" s="9">
        <v>46.466000000000001</v>
      </c>
      <c r="BT12" s="9">
        <v>67.766999999999996</v>
      </c>
      <c r="BU12" s="9">
        <v>11.183</v>
      </c>
      <c r="BV12" s="9">
        <v>56.584000000000003</v>
      </c>
      <c r="BW12" s="9">
        <v>168.11199999999999</v>
      </c>
      <c r="BX12" s="9">
        <v>60.454999999999998</v>
      </c>
      <c r="BY12" s="9">
        <v>107.658</v>
      </c>
      <c r="BZ12" s="9">
        <v>64.930999999999997</v>
      </c>
      <c r="CA12" s="9">
        <v>42.975999999999999</v>
      </c>
      <c r="CB12" s="9">
        <v>21.956</v>
      </c>
      <c r="CC12" s="9">
        <v>53.046999999999997</v>
      </c>
      <c r="CD12" s="9">
        <v>12.055</v>
      </c>
      <c r="CE12" s="9">
        <v>40.993000000000002</v>
      </c>
      <c r="CF12" s="9">
        <v>50.134</v>
      </c>
      <c r="CG12" s="9">
        <v>5.4240000000000004</v>
      </c>
      <c r="CH12" s="9">
        <v>44.709000000000003</v>
      </c>
      <c r="CI12" s="9">
        <v>377.28</v>
      </c>
      <c r="CJ12" s="9">
        <v>209.42099999999999</v>
      </c>
      <c r="CK12" s="9">
        <v>167.86</v>
      </c>
      <c r="CL12" s="9">
        <v>513.41700000000003</v>
      </c>
      <c r="CM12" s="9">
        <v>275.20999999999998</v>
      </c>
      <c r="CN12" s="9">
        <v>238.20699999999999</v>
      </c>
      <c r="CO12" s="9">
        <v>3120.7779999999998</v>
      </c>
      <c r="CP12" s="9">
        <v>1636.8720000000001</v>
      </c>
      <c r="CQ12" s="9">
        <v>1483.9059999999999</v>
      </c>
      <c r="CR12" s="9">
        <v>468.27</v>
      </c>
      <c r="CS12" s="9">
        <v>231.66300000000001</v>
      </c>
      <c r="CT12" s="9">
        <v>236.60599999999999</v>
      </c>
      <c r="CU12" s="9">
        <v>3165.9250000000002</v>
      </c>
      <c r="CV12" s="9">
        <v>1680.4190000000001</v>
      </c>
      <c r="CW12" s="9">
        <v>1485.5070000000001</v>
      </c>
      <c r="CX12" s="9">
        <v>739.755</v>
      </c>
      <c r="CY12" s="9">
        <v>379.459</v>
      </c>
      <c r="CZ12" s="9">
        <v>360.29599999999999</v>
      </c>
      <c r="DA12" s="9">
        <v>241.93199999999999</v>
      </c>
      <c r="DB12" s="9">
        <v>127.414</v>
      </c>
      <c r="DC12" s="9">
        <v>114.518</v>
      </c>
      <c r="DD12" s="9">
        <v>271.48500000000001</v>
      </c>
      <c r="DE12" s="9">
        <v>147.79599999999999</v>
      </c>
      <c r="DF12" s="9">
        <v>123.68899999999999</v>
      </c>
      <c r="DG12" s="9">
        <v>226.33799999999999</v>
      </c>
      <c r="DH12" s="9">
        <v>104.249</v>
      </c>
      <c r="DI12" s="9">
        <v>122.089</v>
      </c>
      <c r="DJ12" s="9">
        <v>2894.44</v>
      </c>
      <c r="DK12" s="9">
        <v>1532.623</v>
      </c>
      <c r="DL12" s="9">
        <v>1361.817</v>
      </c>
      <c r="DM12" s="9">
        <v>693.30799999999999</v>
      </c>
      <c r="DN12" s="9">
        <v>451.07900000000001</v>
      </c>
      <c r="DO12" s="9">
        <v>242.22900000000001</v>
      </c>
      <c r="DP12" s="9">
        <v>453.31200000000001</v>
      </c>
      <c r="DQ12" s="9">
        <v>297.61799999999999</v>
      </c>
      <c r="DR12" s="9">
        <v>155.69399999999999</v>
      </c>
      <c r="DS12" s="9">
        <v>37.796999999999997</v>
      </c>
      <c r="DT12" s="9">
        <v>24.096</v>
      </c>
      <c r="DU12" s="9">
        <v>13.702</v>
      </c>
      <c r="DV12" s="9">
        <v>20.390999999999998</v>
      </c>
      <c r="DW12" s="9">
        <v>16.318999999999999</v>
      </c>
      <c r="DX12" s="9">
        <v>4.0720000000000001</v>
      </c>
      <c r="DY12" s="9">
        <v>10.018000000000001</v>
      </c>
      <c r="DZ12" s="9">
        <v>5.3929999999999998</v>
      </c>
      <c r="EA12" s="9">
        <v>4.625</v>
      </c>
      <c r="EB12" s="9">
        <v>7.3879999999999999</v>
      </c>
      <c r="EC12" s="9">
        <v>2.3839999999999999</v>
      </c>
      <c r="ED12" s="9">
        <v>5.0039999999999996</v>
      </c>
      <c r="EE12" s="9">
        <v>23.177</v>
      </c>
      <c r="EF12" s="9">
        <v>11.933999999999999</v>
      </c>
      <c r="EG12" s="9">
        <v>11.243</v>
      </c>
      <c r="EH12" s="9">
        <v>8.6020000000000003</v>
      </c>
      <c r="EI12" s="9">
        <v>5.5869999999999997</v>
      </c>
      <c r="EJ12" s="9">
        <v>3.0150000000000001</v>
      </c>
      <c r="EK12" s="9">
        <v>6.9740000000000002</v>
      </c>
      <c r="EL12" s="9">
        <v>4.4119999999999999</v>
      </c>
      <c r="EM12" s="9">
        <v>2.5619999999999998</v>
      </c>
      <c r="EN12" s="9">
        <v>7.6020000000000003</v>
      </c>
      <c r="EO12" s="9">
        <v>1.9359999999999999</v>
      </c>
      <c r="EP12" s="9">
        <v>5.6660000000000004</v>
      </c>
      <c r="EQ12" s="9">
        <v>179.02199999999999</v>
      </c>
      <c r="ER12" s="9">
        <v>117.431</v>
      </c>
      <c r="ES12" s="9">
        <v>61.591000000000001</v>
      </c>
      <c r="ET12" s="9">
        <v>4231.8239999999996</v>
      </c>
      <c r="EU12" s="9">
        <v>2239.777</v>
      </c>
      <c r="EV12" s="9">
        <v>1992.047</v>
      </c>
      <c r="EW12" s="9">
        <v>410.69099999999997</v>
      </c>
      <c r="EX12" s="9">
        <v>227.429</v>
      </c>
      <c r="EY12" s="9">
        <v>183.262</v>
      </c>
      <c r="EZ12" s="9">
        <v>187.30099999999999</v>
      </c>
      <c r="FA12" s="9">
        <v>109.693</v>
      </c>
      <c r="FB12" s="9">
        <v>77.608000000000004</v>
      </c>
      <c r="FC12" s="9">
        <v>89.911000000000001</v>
      </c>
      <c r="FD12" s="9">
        <v>55.375</v>
      </c>
      <c r="FE12" s="9">
        <v>34.536000000000001</v>
      </c>
      <c r="FF12" s="9">
        <v>97.39</v>
      </c>
      <c r="FG12" s="9">
        <v>54.317999999999998</v>
      </c>
      <c r="FH12" s="9">
        <v>43.070999999999998</v>
      </c>
      <c r="FI12" s="9">
        <v>112.41200000000001</v>
      </c>
      <c r="FJ12" s="9">
        <v>61.914999999999999</v>
      </c>
      <c r="FK12" s="9">
        <v>50.497</v>
      </c>
      <c r="FL12" s="9">
        <v>73.801000000000002</v>
      </c>
      <c r="FM12" s="9">
        <v>46.69</v>
      </c>
      <c r="FN12" s="9">
        <v>27.111000000000001</v>
      </c>
      <c r="FO12" s="9">
        <v>56.976999999999997</v>
      </c>
      <c r="FP12" s="9">
        <v>38.140999999999998</v>
      </c>
      <c r="FQ12" s="9">
        <v>18.835999999999999</v>
      </c>
      <c r="FR12" s="9">
        <v>48.695</v>
      </c>
      <c r="FS12" s="9">
        <v>25.727</v>
      </c>
      <c r="FT12" s="9">
        <v>22.968</v>
      </c>
      <c r="FU12" s="9">
        <v>23.613</v>
      </c>
      <c r="FV12" s="9">
        <v>17.654</v>
      </c>
      <c r="FW12" s="9">
        <v>5.9589999999999996</v>
      </c>
      <c r="FX12" s="9">
        <v>15.204000000000001</v>
      </c>
      <c r="FY12" s="9">
        <v>6.8579999999999997</v>
      </c>
      <c r="FZ12" s="9">
        <v>8.3460000000000001</v>
      </c>
      <c r="GA12" s="9">
        <v>9.8789999999999996</v>
      </c>
      <c r="GB12" s="9">
        <v>1.2150000000000001</v>
      </c>
      <c r="GC12" s="9">
        <v>8.6630000000000003</v>
      </c>
      <c r="GD12" s="9">
        <v>81.628</v>
      </c>
      <c r="GE12" s="9">
        <v>45.825000000000003</v>
      </c>
      <c r="GF12" s="9">
        <v>35.802999999999997</v>
      </c>
      <c r="GG12" s="9">
        <v>41.631</v>
      </c>
      <c r="GH12" s="9">
        <v>31.585999999999999</v>
      </c>
      <c r="GI12" s="9">
        <v>10.045</v>
      </c>
      <c r="GJ12" s="9">
        <v>26.407</v>
      </c>
      <c r="GK12" s="9">
        <v>12.039</v>
      </c>
      <c r="GL12" s="9">
        <v>14.368</v>
      </c>
      <c r="GM12" s="9">
        <v>13.590999999999999</v>
      </c>
      <c r="GN12" s="9">
        <v>2.2000000000000002</v>
      </c>
      <c r="GO12" s="9">
        <v>11.391</v>
      </c>
      <c r="GP12" s="9">
        <v>114.46299999999999</v>
      </c>
      <c r="GQ12" s="9">
        <v>68.527000000000001</v>
      </c>
      <c r="GR12" s="9">
        <v>45.936999999999998</v>
      </c>
      <c r="GS12" s="9">
        <v>72.837999999999994</v>
      </c>
      <c r="GT12" s="9">
        <v>41.167000000000002</v>
      </c>
      <c r="GU12" s="9">
        <v>31.670999999999999</v>
      </c>
      <c r="GV12" s="9">
        <v>223.39</v>
      </c>
      <c r="GW12" s="9">
        <v>117.736</v>
      </c>
      <c r="GX12" s="9">
        <v>105.654</v>
      </c>
      <c r="GY12" s="9">
        <v>3821.1320000000001</v>
      </c>
      <c r="GZ12" s="9">
        <v>2012.347</v>
      </c>
      <c r="HA12" s="9">
        <v>1808.7850000000001</v>
      </c>
      <c r="HB12" s="9">
        <v>2872.1779999999999</v>
      </c>
      <c r="HC12" s="9">
        <v>1392.7049999999999</v>
      </c>
      <c r="HD12" s="9">
        <v>1479.473</v>
      </c>
      <c r="HE12" s="9">
        <v>2779.8530000000001</v>
      </c>
      <c r="HF12" s="9">
        <v>1352.376</v>
      </c>
      <c r="HG12" s="9">
        <v>1427.4770000000001</v>
      </c>
      <c r="HH12" s="9">
        <v>49.667999999999999</v>
      </c>
      <c r="HI12" s="9">
        <v>19.404</v>
      </c>
      <c r="HJ12" s="9">
        <v>30.265000000000001</v>
      </c>
      <c r="HK12" s="9">
        <v>41.718000000000004</v>
      </c>
      <c r="HL12" s="9">
        <v>19.986999999999998</v>
      </c>
      <c r="HM12" s="9">
        <v>21.731000000000002</v>
      </c>
      <c r="HN12" s="9">
        <v>2291.9540000000002</v>
      </c>
      <c r="HO12" s="9">
        <v>1146.626</v>
      </c>
      <c r="HP12" s="9">
        <v>1145.328</v>
      </c>
      <c r="HQ12" s="9">
        <v>143.91300000000001</v>
      </c>
      <c r="HR12" s="9">
        <v>49.639000000000003</v>
      </c>
      <c r="HS12" s="9">
        <v>94.272999999999996</v>
      </c>
      <c r="HT12" s="9">
        <v>53.741</v>
      </c>
      <c r="HU12" s="9">
        <v>34.793999999999997</v>
      </c>
      <c r="HV12" s="9">
        <v>18.946999999999999</v>
      </c>
      <c r="HW12" s="9">
        <v>42.808999999999997</v>
      </c>
      <c r="HX12" s="9">
        <v>8.9480000000000004</v>
      </c>
      <c r="HY12" s="9">
        <v>33.860999999999997</v>
      </c>
      <c r="HZ12" s="9">
        <v>47.363</v>
      </c>
      <c r="IA12" s="9">
        <v>5.8970000000000002</v>
      </c>
      <c r="IB12" s="9">
        <v>41.466000000000001</v>
      </c>
      <c r="IC12" s="9">
        <v>149.137</v>
      </c>
      <c r="ID12" s="9">
        <v>54.466999999999999</v>
      </c>
      <c r="IE12" s="9">
        <v>94.67</v>
      </c>
      <c r="IF12" s="9">
        <v>48.073</v>
      </c>
      <c r="IG12" s="9">
        <v>34.247</v>
      </c>
      <c r="IH12" s="9">
        <v>13.826000000000001</v>
      </c>
      <c r="II12" s="9">
        <v>41.710999999999999</v>
      </c>
      <c r="IJ12" s="9">
        <v>8.6020000000000003</v>
      </c>
      <c r="IK12" s="9">
        <v>33.11</v>
      </c>
      <c r="IL12" s="9">
        <v>59.353000000000002</v>
      </c>
      <c r="IM12" s="9">
        <v>11.619</v>
      </c>
      <c r="IN12" s="9">
        <v>47.734000000000002</v>
      </c>
      <c r="IO12" s="9">
        <v>287.17599999999999</v>
      </c>
      <c r="IP12" s="9">
        <v>141.97300000000001</v>
      </c>
      <c r="IQ12" s="9">
        <v>145.202</v>
      </c>
    </row>
    <row r="13" spans="1:251">
      <c r="A13" s="10">
        <v>42767</v>
      </c>
      <c r="B13" s="9">
        <v>107.75700000000001</v>
      </c>
      <c r="C13" s="9">
        <v>305.07400000000001</v>
      </c>
      <c r="D13" s="9">
        <v>192.67500000000001</v>
      </c>
      <c r="E13" s="9">
        <v>112.4</v>
      </c>
      <c r="F13" s="9">
        <v>189.749</v>
      </c>
      <c r="G13" s="9">
        <v>105.556</v>
      </c>
      <c r="H13" s="9">
        <v>84.192999999999998</v>
      </c>
      <c r="I13" s="9">
        <v>164.392</v>
      </c>
      <c r="J13" s="9">
        <v>112.303</v>
      </c>
      <c r="K13" s="9">
        <v>52.088999999999999</v>
      </c>
      <c r="L13" s="9">
        <v>151.25899999999999</v>
      </c>
      <c r="M13" s="9">
        <v>88.397000000000006</v>
      </c>
      <c r="N13" s="9">
        <v>62.862000000000002</v>
      </c>
      <c r="O13" s="9">
        <v>73.013000000000005</v>
      </c>
      <c r="P13" s="9">
        <v>53.588999999999999</v>
      </c>
      <c r="Q13" s="9">
        <v>19.423999999999999</v>
      </c>
      <c r="R13" s="9">
        <v>55.783000000000001</v>
      </c>
      <c r="S13" s="9">
        <v>27.736999999999998</v>
      </c>
      <c r="T13" s="9">
        <v>28.045999999999999</v>
      </c>
      <c r="U13" s="9">
        <v>22.463000000000001</v>
      </c>
      <c r="V13" s="9">
        <v>7.07</v>
      </c>
      <c r="W13" s="9">
        <v>15.393000000000001</v>
      </c>
      <c r="X13" s="9">
        <v>179.72</v>
      </c>
      <c r="Y13" s="9">
        <v>98.078999999999994</v>
      </c>
      <c r="Z13" s="9">
        <v>81.641000000000005</v>
      </c>
      <c r="AA13" s="9">
        <v>113.306</v>
      </c>
      <c r="AB13" s="9">
        <v>76.195999999999998</v>
      </c>
      <c r="AC13" s="9">
        <v>37.11</v>
      </c>
      <c r="AD13" s="9">
        <v>45.305</v>
      </c>
      <c r="AE13" s="9">
        <v>18.343</v>
      </c>
      <c r="AF13" s="9">
        <v>26.962</v>
      </c>
      <c r="AG13" s="9">
        <v>21.109000000000002</v>
      </c>
      <c r="AH13" s="9">
        <v>3.54</v>
      </c>
      <c r="AI13" s="9">
        <v>17.568999999999999</v>
      </c>
      <c r="AJ13" s="9">
        <v>331.04300000000001</v>
      </c>
      <c r="AK13" s="9">
        <v>193.67</v>
      </c>
      <c r="AL13" s="9">
        <v>137.37299999999999</v>
      </c>
      <c r="AM13" s="9">
        <v>164.327</v>
      </c>
      <c r="AN13" s="9">
        <v>105.108</v>
      </c>
      <c r="AO13" s="9">
        <v>59.22</v>
      </c>
      <c r="AP13" s="9">
        <v>517.14700000000005</v>
      </c>
      <c r="AQ13" s="9">
        <v>259.46100000000001</v>
      </c>
      <c r="AR13" s="9">
        <v>257.68599999999998</v>
      </c>
      <c r="AS13" s="9">
        <v>4348.3900000000003</v>
      </c>
      <c r="AT13" s="9">
        <v>2344.2539999999999</v>
      </c>
      <c r="AU13" s="9">
        <v>2004.1369999999999</v>
      </c>
      <c r="AV13" s="9">
        <v>3697.2429999999999</v>
      </c>
      <c r="AW13" s="9">
        <v>1917.9380000000001</v>
      </c>
      <c r="AX13" s="9">
        <v>1779.3050000000001</v>
      </c>
      <c r="AY13" s="9">
        <v>3501.4609999999998</v>
      </c>
      <c r="AZ13" s="9">
        <v>1823.954</v>
      </c>
      <c r="BA13" s="9">
        <v>1677.5070000000001</v>
      </c>
      <c r="BB13" s="9">
        <v>105.474</v>
      </c>
      <c r="BC13" s="9">
        <v>52.225999999999999</v>
      </c>
      <c r="BD13" s="9">
        <v>53.247999999999998</v>
      </c>
      <c r="BE13" s="9">
        <v>88.301000000000002</v>
      </c>
      <c r="BF13" s="9">
        <v>40.652000000000001</v>
      </c>
      <c r="BG13" s="9">
        <v>47.65</v>
      </c>
      <c r="BH13" s="9">
        <v>2925.9070000000002</v>
      </c>
      <c r="BI13" s="9">
        <v>1558.739</v>
      </c>
      <c r="BJ13" s="9">
        <v>1367.1679999999999</v>
      </c>
      <c r="BK13" s="9">
        <v>207.81399999999999</v>
      </c>
      <c r="BL13" s="9">
        <v>75.772999999999996</v>
      </c>
      <c r="BM13" s="9">
        <v>132.04</v>
      </c>
      <c r="BN13" s="9">
        <v>65.989999999999995</v>
      </c>
      <c r="BO13" s="9">
        <v>43.442</v>
      </c>
      <c r="BP13" s="9">
        <v>22.547999999999998</v>
      </c>
      <c r="BQ13" s="9">
        <v>70.712999999999994</v>
      </c>
      <c r="BR13" s="9">
        <v>22.132000000000001</v>
      </c>
      <c r="BS13" s="9">
        <v>48.581000000000003</v>
      </c>
      <c r="BT13" s="9">
        <v>71.111000000000004</v>
      </c>
      <c r="BU13" s="9">
        <v>10.199999999999999</v>
      </c>
      <c r="BV13" s="9">
        <v>60.911000000000001</v>
      </c>
      <c r="BW13" s="9">
        <v>168.24299999999999</v>
      </c>
      <c r="BX13" s="9">
        <v>60.598999999999997</v>
      </c>
      <c r="BY13" s="9">
        <v>107.64400000000001</v>
      </c>
      <c r="BZ13" s="9">
        <v>57.073999999999998</v>
      </c>
      <c r="CA13" s="9">
        <v>37.814999999999998</v>
      </c>
      <c r="CB13" s="9">
        <v>19.259</v>
      </c>
      <c r="CC13" s="9">
        <v>61.668999999999997</v>
      </c>
      <c r="CD13" s="9">
        <v>14.504</v>
      </c>
      <c r="CE13" s="9">
        <v>47.165999999999997</v>
      </c>
      <c r="CF13" s="9">
        <v>49.5</v>
      </c>
      <c r="CG13" s="9">
        <v>8.2810000000000006</v>
      </c>
      <c r="CH13" s="9">
        <v>41.22</v>
      </c>
      <c r="CI13" s="9">
        <v>395.279</v>
      </c>
      <c r="CJ13" s="9">
        <v>222.827</v>
      </c>
      <c r="CK13" s="9">
        <v>172.453</v>
      </c>
      <c r="CL13" s="9">
        <v>493.05099999999999</v>
      </c>
      <c r="CM13" s="9">
        <v>255.23</v>
      </c>
      <c r="CN13" s="9">
        <v>237.821</v>
      </c>
      <c r="CO13" s="9">
        <v>3204.192</v>
      </c>
      <c r="CP13" s="9">
        <v>1662.7080000000001</v>
      </c>
      <c r="CQ13" s="9">
        <v>1541.4839999999999</v>
      </c>
      <c r="CR13" s="9">
        <v>409.92500000000001</v>
      </c>
      <c r="CS13" s="9">
        <v>206.36699999999999</v>
      </c>
      <c r="CT13" s="9">
        <v>203.55799999999999</v>
      </c>
      <c r="CU13" s="9">
        <v>3287.3180000000002</v>
      </c>
      <c r="CV13" s="9">
        <v>1711.5719999999999</v>
      </c>
      <c r="CW13" s="9">
        <v>1575.7470000000001</v>
      </c>
      <c r="CX13" s="9">
        <v>686.29899999999998</v>
      </c>
      <c r="CY13" s="9">
        <v>347.755</v>
      </c>
      <c r="CZ13" s="9">
        <v>338.54500000000002</v>
      </c>
      <c r="DA13" s="9">
        <v>216.67699999999999</v>
      </c>
      <c r="DB13" s="9">
        <v>113.842</v>
      </c>
      <c r="DC13" s="9">
        <v>102.83499999999999</v>
      </c>
      <c r="DD13" s="9">
        <v>276.37400000000002</v>
      </c>
      <c r="DE13" s="9">
        <v>141.38800000000001</v>
      </c>
      <c r="DF13" s="9">
        <v>134.98599999999999</v>
      </c>
      <c r="DG13" s="9">
        <v>193.24799999999999</v>
      </c>
      <c r="DH13" s="9">
        <v>92.525000000000006</v>
      </c>
      <c r="DI13" s="9">
        <v>100.723</v>
      </c>
      <c r="DJ13" s="9">
        <v>3010.944</v>
      </c>
      <c r="DK13" s="9">
        <v>1570.183</v>
      </c>
      <c r="DL13" s="9">
        <v>1440.761</v>
      </c>
      <c r="DM13" s="9">
        <v>651.14700000000005</v>
      </c>
      <c r="DN13" s="9">
        <v>426.315</v>
      </c>
      <c r="DO13" s="9">
        <v>224.83099999999999</v>
      </c>
      <c r="DP13" s="9">
        <v>432.59300000000002</v>
      </c>
      <c r="DQ13" s="9">
        <v>297.02800000000002</v>
      </c>
      <c r="DR13" s="9">
        <v>135.56399999999999</v>
      </c>
      <c r="DS13" s="9">
        <v>30.244</v>
      </c>
      <c r="DT13" s="9">
        <v>13.417</v>
      </c>
      <c r="DU13" s="9">
        <v>16.827000000000002</v>
      </c>
      <c r="DV13" s="9">
        <v>11.38</v>
      </c>
      <c r="DW13" s="9">
        <v>8.5079999999999991</v>
      </c>
      <c r="DX13" s="9">
        <v>2.871</v>
      </c>
      <c r="DY13" s="9">
        <v>4.7850000000000001</v>
      </c>
      <c r="DZ13" s="9">
        <v>2.4119999999999999</v>
      </c>
      <c r="EA13" s="9">
        <v>2.3730000000000002</v>
      </c>
      <c r="EB13" s="9">
        <v>14.079000000000001</v>
      </c>
      <c r="EC13" s="9">
        <v>2.4969999999999999</v>
      </c>
      <c r="ED13" s="9">
        <v>11.583</v>
      </c>
      <c r="EE13" s="9">
        <v>25.023</v>
      </c>
      <c r="EF13" s="9">
        <v>10.894</v>
      </c>
      <c r="EG13" s="9">
        <v>14.129</v>
      </c>
      <c r="EH13" s="9">
        <v>9.5860000000000003</v>
      </c>
      <c r="EI13" s="9">
        <v>6.1719999999999997</v>
      </c>
      <c r="EJ13" s="9">
        <v>3.4140000000000001</v>
      </c>
      <c r="EK13" s="9">
        <v>8.2349999999999994</v>
      </c>
      <c r="EL13" s="9">
        <v>3.3319999999999999</v>
      </c>
      <c r="EM13" s="9">
        <v>4.9039999999999999</v>
      </c>
      <c r="EN13" s="9">
        <v>7.2009999999999996</v>
      </c>
      <c r="EO13" s="9">
        <v>1.391</v>
      </c>
      <c r="EP13" s="9">
        <v>5.8109999999999999</v>
      </c>
      <c r="EQ13" s="9">
        <v>163.28700000000001</v>
      </c>
      <c r="ER13" s="9">
        <v>104.97499999999999</v>
      </c>
      <c r="ES13" s="9">
        <v>58.311</v>
      </c>
      <c r="ET13" s="9">
        <v>4223.1210000000001</v>
      </c>
      <c r="EU13" s="9">
        <v>2209.3040000000001</v>
      </c>
      <c r="EV13" s="9">
        <v>2013.817</v>
      </c>
      <c r="EW13" s="9">
        <v>380.27699999999999</v>
      </c>
      <c r="EX13" s="9">
        <v>206.97200000000001</v>
      </c>
      <c r="EY13" s="9">
        <v>173.30500000000001</v>
      </c>
      <c r="EZ13" s="9">
        <v>168.19800000000001</v>
      </c>
      <c r="FA13" s="9">
        <v>93.498999999999995</v>
      </c>
      <c r="FB13" s="9">
        <v>74.698999999999998</v>
      </c>
      <c r="FC13" s="9">
        <v>70.158000000000001</v>
      </c>
      <c r="FD13" s="9">
        <v>40.765999999999998</v>
      </c>
      <c r="FE13" s="9">
        <v>29.391999999999999</v>
      </c>
      <c r="FF13" s="9">
        <v>98.04</v>
      </c>
      <c r="FG13" s="9">
        <v>52.732999999999997</v>
      </c>
      <c r="FH13" s="9">
        <v>45.307000000000002</v>
      </c>
      <c r="FI13" s="9">
        <v>99.988</v>
      </c>
      <c r="FJ13" s="9">
        <v>57.673999999999999</v>
      </c>
      <c r="FK13" s="9">
        <v>42.314999999999998</v>
      </c>
      <c r="FL13" s="9">
        <v>67.207999999999998</v>
      </c>
      <c r="FM13" s="9">
        <v>35.286000000000001</v>
      </c>
      <c r="FN13" s="9">
        <v>31.920999999999999</v>
      </c>
      <c r="FO13" s="9">
        <v>47.411999999999999</v>
      </c>
      <c r="FP13" s="9">
        <v>31.434999999999999</v>
      </c>
      <c r="FQ13" s="9">
        <v>15.976000000000001</v>
      </c>
      <c r="FR13" s="9">
        <v>53.396000000000001</v>
      </c>
      <c r="FS13" s="9">
        <v>25.382999999999999</v>
      </c>
      <c r="FT13" s="9">
        <v>28.013000000000002</v>
      </c>
      <c r="FU13" s="9">
        <v>24.335000000000001</v>
      </c>
      <c r="FV13" s="9">
        <v>17.148</v>
      </c>
      <c r="FW13" s="9">
        <v>7.1870000000000003</v>
      </c>
      <c r="FX13" s="9">
        <v>15.474</v>
      </c>
      <c r="FY13" s="9">
        <v>5.2480000000000002</v>
      </c>
      <c r="FZ13" s="9">
        <v>10.226000000000001</v>
      </c>
      <c r="GA13" s="9">
        <v>13.587</v>
      </c>
      <c r="GB13" s="9">
        <v>2.9860000000000002</v>
      </c>
      <c r="GC13" s="9">
        <v>10.6</v>
      </c>
      <c r="GD13" s="9">
        <v>67.391000000000005</v>
      </c>
      <c r="GE13" s="9">
        <v>36.680999999999997</v>
      </c>
      <c r="GF13" s="9">
        <v>30.71</v>
      </c>
      <c r="GG13" s="9">
        <v>38.197000000000003</v>
      </c>
      <c r="GH13" s="9">
        <v>26.826000000000001</v>
      </c>
      <c r="GI13" s="9">
        <v>11.371</v>
      </c>
      <c r="GJ13" s="9">
        <v>19.731999999999999</v>
      </c>
      <c r="GK13" s="9">
        <v>8.8810000000000002</v>
      </c>
      <c r="GL13" s="9">
        <v>10.851000000000001</v>
      </c>
      <c r="GM13" s="9">
        <v>9.4610000000000003</v>
      </c>
      <c r="GN13" s="9">
        <v>0.97399999999999998</v>
      </c>
      <c r="GO13" s="9">
        <v>8.4879999999999995</v>
      </c>
      <c r="GP13" s="9">
        <v>106.34</v>
      </c>
      <c r="GQ13" s="9">
        <v>57.622999999999998</v>
      </c>
      <c r="GR13" s="9">
        <v>48.716999999999999</v>
      </c>
      <c r="GS13" s="9">
        <v>61.857999999999997</v>
      </c>
      <c r="GT13" s="9">
        <v>35.875999999999998</v>
      </c>
      <c r="GU13" s="9">
        <v>25.981999999999999</v>
      </c>
      <c r="GV13" s="9">
        <v>212.07900000000001</v>
      </c>
      <c r="GW13" s="9">
        <v>113.473</v>
      </c>
      <c r="GX13" s="9">
        <v>98.605999999999995</v>
      </c>
      <c r="GY13" s="9">
        <v>3842.8429999999998</v>
      </c>
      <c r="GZ13" s="9">
        <v>2002.3320000000001</v>
      </c>
      <c r="HA13" s="9">
        <v>1840.5119999999999</v>
      </c>
      <c r="HB13" s="9">
        <v>2918.819</v>
      </c>
      <c r="HC13" s="9">
        <v>1395.038</v>
      </c>
      <c r="HD13" s="9">
        <v>1523.7809999999999</v>
      </c>
      <c r="HE13" s="9">
        <v>2822.3919999999998</v>
      </c>
      <c r="HF13" s="9">
        <v>1348.4069999999999</v>
      </c>
      <c r="HG13" s="9">
        <v>1473.9849999999999</v>
      </c>
      <c r="HH13" s="9">
        <v>56.515999999999998</v>
      </c>
      <c r="HI13" s="9">
        <v>23.593</v>
      </c>
      <c r="HJ13" s="9">
        <v>32.923000000000002</v>
      </c>
      <c r="HK13" s="9">
        <v>39.402000000000001</v>
      </c>
      <c r="HL13" s="9">
        <v>22.529</v>
      </c>
      <c r="HM13" s="9">
        <v>16.873000000000001</v>
      </c>
      <c r="HN13" s="9">
        <v>2363.5819999999999</v>
      </c>
      <c r="HO13" s="9">
        <v>1161.605</v>
      </c>
      <c r="HP13" s="9">
        <v>1201.9770000000001</v>
      </c>
      <c r="HQ13" s="9">
        <v>134.767</v>
      </c>
      <c r="HR13" s="9">
        <v>40.045000000000002</v>
      </c>
      <c r="HS13" s="9">
        <v>94.721000000000004</v>
      </c>
      <c r="HT13" s="9">
        <v>40.134999999999998</v>
      </c>
      <c r="HU13" s="9">
        <v>22.288</v>
      </c>
      <c r="HV13" s="9">
        <v>17.847000000000001</v>
      </c>
      <c r="HW13" s="9">
        <v>44.47</v>
      </c>
      <c r="HX13" s="9">
        <v>13.695</v>
      </c>
      <c r="HY13" s="9">
        <v>30.774999999999999</v>
      </c>
      <c r="HZ13" s="9">
        <v>50.162999999999997</v>
      </c>
      <c r="IA13" s="9">
        <v>4.0629999999999997</v>
      </c>
      <c r="IB13" s="9">
        <v>46.1</v>
      </c>
      <c r="IC13" s="9">
        <v>143.65799999999999</v>
      </c>
      <c r="ID13" s="9">
        <v>49.01</v>
      </c>
      <c r="IE13" s="9">
        <v>94.647000000000006</v>
      </c>
      <c r="IF13" s="9">
        <v>41.195</v>
      </c>
      <c r="IG13" s="9">
        <v>27.619</v>
      </c>
      <c r="IH13" s="9">
        <v>13.576000000000001</v>
      </c>
      <c r="II13" s="9">
        <v>51.273000000000003</v>
      </c>
      <c r="IJ13" s="9">
        <v>13.807</v>
      </c>
      <c r="IK13" s="9">
        <v>37.466000000000001</v>
      </c>
      <c r="IL13" s="9">
        <v>51.19</v>
      </c>
      <c r="IM13" s="9">
        <v>7.5839999999999996</v>
      </c>
      <c r="IN13" s="9">
        <v>43.604999999999997</v>
      </c>
      <c r="IO13" s="9">
        <v>276.81200000000001</v>
      </c>
      <c r="IP13" s="9">
        <v>144.376</v>
      </c>
      <c r="IQ13" s="9">
        <v>132.43600000000001</v>
      </c>
    </row>
    <row r="14" spans="1:251">
      <c r="A14" s="10">
        <v>43132</v>
      </c>
      <c r="B14" s="9">
        <v>123.986</v>
      </c>
      <c r="C14" s="9">
        <v>342.14600000000002</v>
      </c>
      <c r="D14" s="9">
        <v>203.10300000000001</v>
      </c>
      <c r="E14" s="9">
        <v>139.04300000000001</v>
      </c>
      <c r="F14" s="9">
        <v>210.62899999999999</v>
      </c>
      <c r="G14" s="9">
        <v>124.569</v>
      </c>
      <c r="H14" s="9">
        <v>86.06</v>
      </c>
      <c r="I14" s="9">
        <v>191.90299999999999</v>
      </c>
      <c r="J14" s="9">
        <v>117.123</v>
      </c>
      <c r="K14" s="9">
        <v>74.78</v>
      </c>
      <c r="L14" s="9">
        <v>181.88399999999999</v>
      </c>
      <c r="M14" s="9">
        <v>97.5</v>
      </c>
      <c r="N14" s="9">
        <v>84.384</v>
      </c>
      <c r="O14" s="9">
        <v>85.001999999999995</v>
      </c>
      <c r="P14" s="9">
        <v>57.899000000000001</v>
      </c>
      <c r="Q14" s="9">
        <v>27.103000000000002</v>
      </c>
      <c r="R14" s="9">
        <v>64.465000000000003</v>
      </c>
      <c r="S14" s="9">
        <v>32.32</v>
      </c>
      <c r="T14" s="9">
        <v>32.145000000000003</v>
      </c>
      <c r="U14" s="9">
        <v>32.417999999999999</v>
      </c>
      <c r="V14" s="9">
        <v>7.2809999999999997</v>
      </c>
      <c r="W14" s="9">
        <v>25.135999999999999</v>
      </c>
      <c r="X14" s="9">
        <v>180.52099999999999</v>
      </c>
      <c r="Y14" s="9">
        <v>114.285</v>
      </c>
      <c r="Z14" s="9">
        <v>66.236000000000004</v>
      </c>
      <c r="AA14" s="9">
        <v>121.13800000000001</v>
      </c>
      <c r="AB14" s="9">
        <v>88.917000000000002</v>
      </c>
      <c r="AC14" s="9">
        <v>32.22</v>
      </c>
      <c r="AD14" s="9">
        <v>33.537999999999997</v>
      </c>
      <c r="AE14" s="9">
        <v>16.733000000000001</v>
      </c>
      <c r="AF14" s="9">
        <v>16.803999999999998</v>
      </c>
      <c r="AG14" s="9">
        <v>25.846</v>
      </c>
      <c r="AH14" s="9">
        <v>8.6349999999999998</v>
      </c>
      <c r="AI14" s="9">
        <v>17.210999999999999</v>
      </c>
      <c r="AJ14" s="9">
        <v>383.03100000000001</v>
      </c>
      <c r="AK14" s="9">
        <v>226.43899999999999</v>
      </c>
      <c r="AL14" s="9">
        <v>156.59100000000001</v>
      </c>
      <c r="AM14" s="9">
        <v>171.27699999999999</v>
      </c>
      <c r="AN14" s="9">
        <v>102.46899999999999</v>
      </c>
      <c r="AO14" s="9">
        <v>68.808000000000007</v>
      </c>
      <c r="AP14" s="9">
        <v>568.97199999999998</v>
      </c>
      <c r="AQ14" s="9">
        <v>267.17700000000002</v>
      </c>
      <c r="AR14" s="9">
        <v>301.79500000000002</v>
      </c>
      <c r="AS14" s="9">
        <v>4384.3180000000002</v>
      </c>
      <c r="AT14" s="9">
        <v>2338.8159999999998</v>
      </c>
      <c r="AU14" s="9">
        <v>2045.502</v>
      </c>
      <c r="AV14" s="9">
        <v>3708.105</v>
      </c>
      <c r="AW14" s="9">
        <v>1902.6389999999999</v>
      </c>
      <c r="AX14" s="9">
        <v>1805.4659999999999</v>
      </c>
      <c r="AY14" s="9">
        <v>3470.931</v>
      </c>
      <c r="AZ14" s="9">
        <v>1779.568</v>
      </c>
      <c r="BA14" s="9">
        <v>1691.3630000000001</v>
      </c>
      <c r="BB14" s="9">
        <v>121.247</v>
      </c>
      <c r="BC14" s="9">
        <v>58.244</v>
      </c>
      <c r="BD14" s="9">
        <v>63.002000000000002</v>
      </c>
      <c r="BE14" s="9">
        <v>113.22799999999999</v>
      </c>
      <c r="BF14" s="9">
        <v>64.826999999999998</v>
      </c>
      <c r="BG14" s="9">
        <v>48.401000000000003</v>
      </c>
      <c r="BH14" s="9">
        <v>2942.0459999999998</v>
      </c>
      <c r="BI14" s="9">
        <v>1557.002</v>
      </c>
      <c r="BJ14" s="9">
        <v>1385.0429999999999</v>
      </c>
      <c r="BK14" s="9">
        <v>225.67500000000001</v>
      </c>
      <c r="BL14" s="9">
        <v>72.608999999999995</v>
      </c>
      <c r="BM14" s="9">
        <v>153.066</v>
      </c>
      <c r="BN14" s="9">
        <v>73.41</v>
      </c>
      <c r="BO14" s="9">
        <v>44.322000000000003</v>
      </c>
      <c r="BP14" s="9">
        <v>29.088999999999999</v>
      </c>
      <c r="BQ14" s="9">
        <v>66.671999999999997</v>
      </c>
      <c r="BR14" s="9">
        <v>20.375</v>
      </c>
      <c r="BS14" s="9">
        <v>46.296999999999997</v>
      </c>
      <c r="BT14" s="9">
        <v>85.593000000000004</v>
      </c>
      <c r="BU14" s="9">
        <v>7.9130000000000003</v>
      </c>
      <c r="BV14" s="9">
        <v>77.680999999999997</v>
      </c>
      <c r="BW14" s="9">
        <v>156.68899999999999</v>
      </c>
      <c r="BX14" s="9">
        <v>51.908000000000001</v>
      </c>
      <c r="BY14" s="9">
        <v>104.78100000000001</v>
      </c>
      <c r="BZ14" s="9">
        <v>44.66</v>
      </c>
      <c r="CA14" s="9">
        <v>28.55</v>
      </c>
      <c r="CB14" s="9">
        <v>16.111000000000001</v>
      </c>
      <c r="CC14" s="9">
        <v>69.492999999999995</v>
      </c>
      <c r="CD14" s="9">
        <v>16.545000000000002</v>
      </c>
      <c r="CE14" s="9">
        <v>52.948</v>
      </c>
      <c r="CF14" s="9">
        <v>42.534999999999997</v>
      </c>
      <c r="CG14" s="9">
        <v>6.8129999999999997</v>
      </c>
      <c r="CH14" s="9">
        <v>35.722000000000001</v>
      </c>
      <c r="CI14" s="9">
        <v>383.69600000000003</v>
      </c>
      <c r="CJ14" s="9">
        <v>221.12</v>
      </c>
      <c r="CK14" s="9">
        <v>162.57599999999999</v>
      </c>
      <c r="CL14" s="9">
        <v>517.60500000000002</v>
      </c>
      <c r="CM14" s="9">
        <v>274.36</v>
      </c>
      <c r="CN14" s="9">
        <v>243.24600000000001</v>
      </c>
      <c r="CO14" s="9">
        <v>3190.5</v>
      </c>
      <c r="CP14" s="9">
        <v>1628.28</v>
      </c>
      <c r="CQ14" s="9">
        <v>1562.22</v>
      </c>
      <c r="CR14" s="9">
        <v>460.51499999999999</v>
      </c>
      <c r="CS14" s="9">
        <v>224.12799999999999</v>
      </c>
      <c r="CT14" s="9">
        <v>236.387</v>
      </c>
      <c r="CU14" s="9">
        <v>3247.59</v>
      </c>
      <c r="CV14" s="9">
        <v>1678.5119999999999</v>
      </c>
      <c r="CW14" s="9">
        <v>1569.078</v>
      </c>
      <c r="CX14" s="9">
        <v>721.89400000000001</v>
      </c>
      <c r="CY14" s="9">
        <v>370.67500000000001</v>
      </c>
      <c r="CZ14" s="9">
        <v>351.21899999999999</v>
      </c>
      <c r="DA14" s="9">
        <v>256.22699999999998</v>
      </c>
      <c r="DB14" s="9">
        <v>127.813</v>
      </c>
      <c r="DC14" s="9">
        <v>128.41399999999999</v>
      </c>
      <c r="DD14" s="9">
        <v>261.37900000000002</v>
      </c>
      <c r="DE14" s="9">
        <v>146.547</v>
      </c>
      <c r="DF14" s="9">
        <v>114.831</v>
      </c>
      <c r="DG14" s="9">
        <v>204.28800000000001</v>
      </c>
      <c r="DH14" s="9">
        <v>96.314999999999998</v>
      </c>
      <c r="DI14" s="9">
        <v>107.973</v>
      </c>
      <c r="DJ14" s="9">
        <v>2986.212</v>
      </c>
      <c r="DK14" s="9">
        <v>1531.9639999999999</v>
      </c>
      <c r="DL14" s="9">
        <v>1454.2470000000001</v>
      </c>
      <c r="DM14" s="9">
        <v>676.21299999999997</v>
      </c>
      <c r="DN14" s="9">
        <v>436.17700000000002</v>
      </c>
      <c r="DO14" s="9">
        <v>240.036</v>
      </c>
      <c r="DP14" s="9">
        <v>444.142</v>
      </c>
      <c r="DQ14" s="9">
        <v>295.416</v>
      </c>
      <c r="DR14" s="9">
        <v>148.726</v>
      </c>
      <c r="DS14" s="9">
        <v>32.19</v>
      </c>
      <c r="DT14" s="9">
        <v>16.463000000000001</v>
      </c>
      <c r="DU14" s="9">
        <v>15.726000000000001</v>
      </c>
      <c r="DV14" s="9">
        <v>12.869</v>
      </c>
      <c r="DW14" s="9">
        <v>10.266</v>
      </c>
      <c r="DX14" s="9">
        <v>2.6030000000000002</v>
      </c>
      <c r="DY14" s="9">
        <v>6.0229999999999997</v>
      </c>
      <c r="DZ14" s="9">
        <v>3.7770000000000001</v>
      </c>
      <c r="EA14" s="9">
        <v>2.2450000000000001</v>
      </c>
      <c r="EB14" s="9">
        <v>13.298</v>
      </c>
      <c r="EC14" s="9">
        <v>2.42</v>
      </c>
      <c r="ED14" s="9">
        <v>10.878</v>
      </c>
      <c r="EE14" s="9">
        <v>30.224</v>
      </c>
      <c r="EF14" s="9">
        <v>14.256</v>
      </c>
      <c r="EG14" s="9">
        <v>15.968</v>
      </c>
      <c r="EH14" s="9">
        <v>10.920999999999999</v>
      </c>
      <c r="EI14" s="9">
        <v>7.5229999999999997</v>
      </c>
      <c r="EJ14" s="9">
        <v>3.3980000000000001</v>
      </c>
      <c r="EK14" s="9">
        <v>10.352</v>
      </c>
      <c r="EL14" s="9">
        <v>4.87</v>
      </c>
      <c r="EM14" s="9">
        <v>5.4820000000000002</v>
      </c>
      <c r="EN14" s="9">
        <v>8.9510000000000005</v>
      </c>
      <c r="EO14" s="9">
        <v>1.8640000000000001</v>
      </c>
      <c r="EP14" s="9">
        <v>7.0880000000000001</v>
      </c>
      <c r="EQ14" s="9">
        <v>169.65700000000001</v>
      </c>
      <c r="ER14" s="9">
        <v>110.041</v>
      </c>
      <c r="ES14" s="9">
        <v>59.615000000000002</v>
      </c>
      <c r="ET14" s="9">
        <v>4309.8209999999999</v>
      </c>
      <c r="EU14" s="9">
        <v>2249.1039999999998</v>
      </c>
      <c r="EV14" s="9">
        <v>2060.7170000000001</v>
      </c>
      <c r="EW14" s="9">
        <v>453.78699999999998</v>
      </c>
      <c r="EX14" s="9">
        <v>239.48699999999999</v>
      </c>
      <c r="EY14" s="9">
        <v>214.3</v>
      </c>
      <c r="EZ14" s="9">
        <v>194.97800000000001</v>
      </c>
      <c r="FA14" s="9">
        <v>113.05200000000001</v>
      </c>
      <c r="FB14" s="9">
        <v>81.926000000000002</v>
      </c>
      <c r="FC14" s="9">
        <v>91.498000000000005</v>
      </c>
      <c r="FD14" s="9">
        <v>49.850999999999999</v>
      </c>
      <c r="FE14" s="9">
        <v>41.646999999999998</v>
      </c>
      <c r="FF14" s="9">
        <v>102.82899999999999</v>
      </c>
      <c r="FG14" s="9">
        <v>63.085999999999999</v>
      </c>
      <c r="FH14" s="9">
        <v>39.743000000000002</v>
      </c>
      <c r="FI14" s="9">
        <v>126.583</v>
      </c>
      <c r="FJ14" s="9">
        <v>70.656000000000006</v>
      </c>
      <c r="FK14" s="9">
        <v>55.927</v>
      </c>
      <c r="FL14" s="9">
        <v>67.353999999999999</v>
      </c>
      <c r="FM14" s="9">
        <v>41.777000000000001</v>
      </c>
      <c r="FN14" s="9">
        <v>25.577000000000002</v>
      </c>
      <c r="FO14" s="9">
        <v>59.619</v>
      </c>
      <c r="FP14" s="9">
        <v>37.387999999999998</v>
      </c>
      <c r="FQ14" s="9">
        <v>22.231000000000002</v>
      </c>
      <c r="FR14" s="9">
        <v>56.277999999999999</v>
      </c>
      <c r="FS14" s="9">
        <v>31.573</v>
      </c>
      <c r="FT14" s="9">
        <v>24.706</v>
      </c>
      <c r="FU14" s="9">
        <v>28.207000000000001</v>
      </c>
      <c r="FV14" s="9">
        <v>19.573</v>
      </c>
      <c r="FW14" s="9">
        <v>8.6340000000000003</v>
      </c>
      <c r="FX14" s="9">
        <v>15.212999999999999</v>
      </c>
      <c r="FY14" s="9">
        <v>8.0890000000000004</v>
      </c>
      <c r="FZ14" s="9">
        <v>7.125</v>
      </c>
      <c r="GA14" s="9">
        <v>12.858000000000001</v>
      </c>
      <c r="GB14" s="9">
        <v>3.911</v>
      </c>
      <c r="GC14" s="9">
        <v>8.9469999999999992</v>
      </c>
      <c r="GD14" s="9">
        <v>79.081000000000003</v>
      </c>
      <c r="GE14" s="9">
        <v>44.091000000000001</v>
      </c>
      <c r="GF14" s="9">
        <v>34.99</v>
      </c>
      <c r="GG14" s="9">
        <v>38.83</v>
      </c>
      <c r="GH14" s="9">
        <v>29.6</v>
      </c>
      <c r="GI14" s="9">
        <v>9.23</v>
      </c>
      <c r="GJ14" s="9">
        <v>22.779</v>
      </c>
      <c r="GK14" s="9">
        <v>10.597</v>
      </c>
      <c r="GL14" s="9">
        <v>12.182</v>
      </c>
      <c r="GM14" s="9">
        <v>17.471</v>
      </c>
      <c r="GN14" s="9">
        <v>3.8940000000000001</v>
      </c>
      <c r="GO14" s="9">
        <v>13.577999999999999</v>
      </c>
      <c r="GP14" s="9">
        <v>129.42599999999999</v>
      </c>
      <c r="GQ14" s="9">
        <v>71.472999999999999</v>
      </c>
      <c r="GR14" s="9">
        <v>57.953000000000003</v>
      </c>
      <c r="GS14" s="9">
        <v>65.552999999999997</v>
      </c>
      <c r="GT14" s="9">
        <v>41.579000000000001</v>
      </c>
      <c r="GU14" s="9">
        <v>23.972999999999999</v>
      </c>
      <c r="GV14" s="9">
        <v>258.80900000000003</v>
      </c>
      <c r="GW14" s="9">
        <v>126.435</v>
      </c>
      <c r="GX14" s="9">
        <v>132.374</v>
      </c>
      <c r="GY14" s="9">
        <v>3856.0340000000001</v>
      </c>
      <c r="GZ14" s="9">
        <v>2009.617</v>
      </c>
      <c r="HA14" s="9">
        <v>1846.4169999999999</v>
      </c>
      <c r="HB14" s="9">
        <v>2948.7150000000001</v>
      </c>
      <c r="HC14" s="9">
        <v>1397.598</v>
      </c>
      <c r="HD14" s="9">
        <v>1551.1179999999999</v>
      </c>
      <c r="HE14" s="9">
        <v>2843.2809999999999</v>
      </c>
      <c r="HF14" s="9">
        <v>1355.7170000000001</v>
      </c>
      <c r="HG14" s="9">
        <v>1487.5640000000001</v>
      </c>
      <c r="HH14" s="9">
        <v>55.725000000000001</v>
      </c>
      <c r="HI14" s="9">
        <v>22.725999999999999</v>
      </c>
      <c r="HJ14" s="9">
        <v>32.999000000000002</v>
      </c>
      <c r="HK14" s="9">
        <v>48.250999999999998</v>
      </c>
      <c r="HL14" s="9">
        <v>17.864000000000001</v>
      </c>
      <c r="HM14" s="9">
        <v>30.385999999999999</v>
      </c>
      <c r="HN14" s="9">
        <v>2379.9720000000002</v>
      </c>
      <c r="HO14" s="9">
        <v>1169.7049999999999</v>
      </c>
      <c r="HP14" s="9">
        <v>1210.2660000000001</v>
      </c>
      <c r="HQ14" s="9">
        <v>122.703</v>
      </c>
      <c r="HR14" s="9">
        <v>41.137</v>
      </c>
      <c r="HS14" s="9">
        <v>81.566999999999993</v>
      </c>
      <c r="HT14" s="9">
        <v>44.725000000000001</v>
      </c>
      <c r="HU14" s="9">
        <v>24.98</v>
      </c>
      <c r="HV14" s="9">
        <v>19.745000000000001</v>
      </c>
      <c r="HW14" s="9">
        <v>33.478999999999999</v>
      </c>
      <c r="HX14" s="9">
        <v>8.5109999999999992</v>
      </c>
      <c r="HY14" s="9">
        <v>24.968</v>
      </c>
      <c r="HZ14" s="9">
        <v>44.499000000000002</v>
      </c>
      <c r="IA14" s="9">
        <v>7.6449999999999996</v>
      </c>
      <c r="IB14" s="9">
        <v>36.853000000000002</v>
      </c>
      <c r="IC14" s="9">
        <v>155.006</v>
      </c>
      <c r="ID14" s="9">
        <v>42.866</v>
      </c>
      <c r="IE14" s="9">
        <v>112.14</v>
      </c>
      <c r="IF14" s="9">
        <v>47.249000000000002</v>
      </c>
      <c r="IG14" s="9">
        <v>28.890999999999998</v>
      </c>
      <c r="IH14" s="9">
        <v>18.358000000000001</v>
      </c>
      <c r="II14" s="9">
        <v>41.915999999999997</v>
      </c>
      <c r="IJ14" s="9">
        <v>7.5590000000000002</v>
      </c>
      <c r="IK14" s="9">
        <v>34.356999999999999</v>
      </c>
      <c r="IL14" s="9">
        <v>65.840999999999994</v>
      </c>
      <c r="IM14" s="9">
        <v>6.4160000000000004</v>
      </c>
      <c r="IN14" s="9">
        <v>59.424999999999997</v>
      </c>
      <c r="IO14" s="9">
        <v>291.03399999999999</v>
      </c>
      <c r="IP14" s="9">
        <v>143.88999999999999</v>
      </c>
      <c r="IQ14" s="9">
        <v>147.14500000000001</v>
      </c>
    </row>
    <row r="15" spans="1:251">
      <c r="A15" s="10">
        <v>43497</v>
      </c>
      <c r="B15" s="9">
        <v>126.24</v>
      </c>
      <c r="C15" s="9">
        <v>338.41500000000002</v>
      </c>
      <c r="D15" s="9">
        <v>186.68600000000001</v>
      </c>
      <c r="E15" s="9">
        <v>151.72800000000001</v>
      </c>
      <c r="F15" s="9">
        <v>222.755</v>
      </c>
      <c r="G15" s="9">
        <v>126.29600000000001</v>
      </c>
      <c r="H15" s="9">
        <v>96.457999999999998</v>
      </c>
      <c r="I15" s="9">
        <v>196.417</v>
      </c>
      <c r="J15" s="9">
        <v>117.143</v>
      </c>
      <c r="K15" s="9">
        <v>79.275000000000006</v>
      </c>
      <c r="L15" s="9">
        <v>184.29</v>
      </c>
      <c r="M15" s="9">
        <v>98.435000000000002</v>
      </c>
      <c r="N15" s="9">
        <v>85.855000000000004</v>
      </c>
      <c r="O15" s="9">
        <v>70.242999999999995</v>
      </c>
      <c r="P15" s="9">
        <v>52.024000000000001</v>
      </c>
      <c r="Q15" s="9">
        <v>18.218</v>
      </c>
      <c r="R15" s="9">
        <v>74.516999999999996</v>
      </c>
      <c r="S15" s="9">
        <v>34.155000000000001</v>
      </c>
      <c r="T15" s="9">
        <v>40.362000000000002</v>
      </c>
      <c r="U15" s="9">
        <v>39.530999999999999</v>
      </c>
      <c r="V15" s="9">
        <v>12.255000000000001</v>
      </c>
      <c r="W15" s="9">
        <v>27.276</v>
      </c>
      <c r="X15" s="9">
        <v>182.988</v>
      </c>
      <c r="Y15" s="9">
        <v>98.507999999999996</v>
      </c>
      <c r="Z15" s="9">
        <v>84.48</v>
      </c>
      <c r="AA15" s="9">
        <v>113.395</v>
      </c>
      <c r="AB15" s="9">
        <v>75.397999999999996</v>
      </c>
      <c r="AC15" s="9">
        <v>37.997</v>
      </c>
      <c r="AD15" s="9">
        <v>49.456000000000003</v>
      </c>
      <c r="AE15" s="9">
        <v>18.795000000000002</v>
      </c>
      <c r="AF15" s="9">
        <v>30.661000000000001</v>
      </c>
      <c r="AG15" s="9">
        <v>20.137</v>
      </c>
      <c r="AH15" s="9">
        <v>4.3150000000000004</v>
      </c>
      <c r="AI15" s="9">
        <v>15.823</v>
      </c>
      <c r="AJ15" s="9">
        <v>387.54500000000002</v>
      </c>
      <c r="AK15" s="9">
        <v>208.14699999999999</v>
      </c>
      <c r="AL15" s="9">
        <v>179.398</v>
      </c>
      <c r="AM15" s="9">
        <v>176.15100000000001</v>
      </c>
      <c r="AN15" s="9">
        <v>105.938</v>
      </c>
      <c r="AO15" s="9">
        <v>70.212999999999994</v>
      </c>
      <c r="AP15" s="9">
        <v>558.91899999999998</v>
      </c>
      <c r="AQ15" s="9">
        <v>258.66300000000001</v>
      </c>
      <c r="AR15" s="9">
        <v>300.255</v>
      </c>
      <c r="AS15" s="9">
        <v>4499.8639999999996</v>
      </c>
      <c r="AT15" s="9">
        <v>2420.41</v>
      </c>
      <c r="AU15" s="9">
        <v>2079.4549999999999</v>
      </c>
      <c r="AV15" s="9">
        <v>3790.1889999999999</v>
      </c>
      <c r="AW15" s="9">
        <v>1966.87</v>
      </c>
      <c r="AX15" s="9">
        <v>1823.32</v>
      </c>
      <c r="AY15" s="9">
        <v>3551.9870000000001</v>
      </c>
      <c r="AZ15" s="9">
        <v>1853.2860000000001</v>
      </c>
      <c r="BA15" s="9">
        <v>1698.701</v>
      </c>
      <c r="BB15" s="9">
        <v>125.428</v>
      </c>
      <c r="BC15" s="9">
        <v>57.374000000000002</v>
      </c>
      <c r="BD15" s="9">
        <v>68.052999999999997</v>
      </c>
      <c r="BE15" s="9">
        <v>111.42100000000001</v>
      </c>
      <c r="BF15" s="9">
        <v>55.295000000000002</v>
      </c>
      <c r="BG15" s="9">
        <v>56.125999999999998</v>
      </c>
      <c r="BH15" s="9">
        <v>3005.7939999999999</v>
      </c>
      <c r="BI15" s="9">
        <v>1631.2719999999999</v>
      </c>
      <c r="BJ15" s="9">
        <v>1374.5219999999999</v>
      </c>
      <c r="BK15" s="9">
        <v>201.334</v>
      </c>
      <c r="BL15" s="9">
        <v>59.777999999999999</v>
      </c>
      <c r="BM15" s="9">
        <v>141.55600000000001</v>
      </c>
      <c r="BN15" s="9">
        <v>55.210999999999999</v>
      </c>
      <c r="BO15" s="9">
        <v>33.831000000000003</v>
      </c>
      <c r="BP15" s="9">
        <v>21.38</v>
      </c>
      <c r="BQ15" s="9">
        <v>61.192999999999998</v>
      </c>
      <c r="BR15" s="9">
        <v>15.46</v>
      </c>
      <c r="BS15" s="9">
        <v>45.732999999999997</v>
      </c>
      <c r="BT15" s="9">
        <v>84.93</v>
      </c>
      <c r="BU15" s="9">
        <v>10.488</v>
      </c>
      <c r="BV15" s="9">
        <v>74.442999999999998</v>
      </c>
      <c r="BW15" s="9">
        <v>163.84200000000001</v>
      </c>
      <c r="BX15" s="9">
        <v>52.57</v>
      </c>
      <c r="BY15" s="9">
        <v>111.271</v>
      </c>
      <c r="BZ15" s="9">
        <v>60.701999999999998</v>
      </c>
      <c r="CA15" s="9">
        <v>39.67</v>
      </c>
      <c r="CB15" s="9">
        <v>21.033000000000001</v>
      </c>
      <c r="CC15" s="9">
        <v>54.939</v>
      </c>
      <c r="CD15" s="9">
        <v>5.5990000000000002</v>
      </c>
      <c r="CE15" s="9">
        <v>49.34</v>
      </c>
      <c r="CF15" s="9">
        <v>48.2</v>
      </c>
      <c r="CG15" s="9">
        <v>7.3019999999999996</v>
      </c>
      <c r="CH15" s="9">
        <v>40.899000000000001</v>
      </c>
      <c r="CI15" s="9">
        <v>419.22</v>
      </c>
      <c r="CJ15" s="9">
        <v>223.249</v>
      </c>
      <c r="CK15" s="9">
        <v>195.971</v>
      </c>
      <c r="CL15" s="9">
        <v>574.89400000000001</v>
      </c>
      <c r="CM15" s="9">
        <v>314.26499999999999</v>
      </c>
      <c r="CN15" s="9">
        <v>260.62900000000002</v>
      </c>
      <c r="CO15" s="9">
        <v>3215.2950000000001</v>
      </c>
      <c r="CP15" s="9">
        <v>1652.605</v>
      </c>
      <c r="CQ15" s="9">
        <v>1562.691</v>
      </c>
      <c r="CR15" s="9">
        <v>481.61599999999999</v>
      </c>
      <c r="CS15" s="9">
        <v>247.26300000000001</v>
      </c>
      <c r="CT15" s="9">
        <v>234.35300000000001</v>
      </c>
      <c r="CU15" s="9">
        <v>3308.5729999999999</v>
      </c>
      <c r="CV15" s="9">
        <v>1719.607</v>
      </c>
      <c r="CW15" s="9">
        <v>1588.9670000000001</v>
      </c>
      <c r="CX15" s="9">
        <v>790.72799999999995</v>
      </c>
      <c r="CY15" s="9">
        <v>420.678</v>
      </c>
      <c r="CZ15" s="9">
        <v>370.05</v>
      </c>
      <c r="DA15" s="9">
        <v>265.78199999999998</v>
      </c>
      <c r="DB15" s="9">
        <v>140.85</v>
      </c>
      <c r="DC15" s="9">
        <v>124.932</v>
      </c>
      <c r="DD15" s="9">
        <v>309.11200000000002</v>
      </c>
      <c r="DE15" s="9">
        <v>173.41499999999999</v>
      </c>
      <c r="DF15" s="9">
        <v>135.697</v>
      </c>
      <c r="DG15" s="9">
        <v>215.834</v>
      </c>
      <c r="DH15" s="9">
        <v>106.413</v>
      </c>
      <c r="DI15" s="9">
        <v>109.42100000000001</v>
      </c>
      <c r="DJ15" s="9">
        <v>2999.4609999999998</v>
      </c>
      <c r="DK15" s="9">
        <v>1546.192</v>
      </c>
      <c r="DL15" s="9">
        <v>1453.27</v>
      </c>
      <c r="DM15" s="9">
        <v>709.67499999999995</v>
      </c>
      <c r="DN15" s="9">
        <v>453.54</v>
      </c>
      <c r="DO15" s="9">
        <v>256.13499999999999</v>
      </c>
      <c r="DP15" s="9">
        <v>439.40199999999999</v>
      </c>
      <c r="DQ15" s="9">
        <v>292.64299999999997</v>
      </c>
      <c r="DR15" s="9">
        <v>146.75899999999999</v>
      </c>
      <c r="DS15" s="9">
        <v>36.418999999999997</v>
      </c>
      <c r="DT15" s="9">
        <v>19.542999999999999</v>
      </c>
      <c r="DU15" s="9">
        <v>16.876000000000001</v>
      </c>
      <c r="DV15" s="9">
        <v>13.907999999999999</v>
      </c>
      <c r="DW15" s="9">
        <v>11.914</v>
      </c>
      <c r="DX15" s="9">
        <v>1.994</v>
      </c>
      <c r="DY15" s="9">
        <v>7.2889999999999997</v>
      </c>
      <c r="DZ15" s="9">
        <v>3.5529999999999999</v>
      </c>
      <c r="EA15" s="9">
        <v>3.7370000000000001</v>
      </c>
      <c r="EB15" s="9">
        <v>15.222</v>
      </c>
      <c r="EC15" s="9">
        <v>4.077</v>
      </c>
      <c r="ED15" s="9">
        <v>11.146000000000001</v>
      </c>
      <c r="EE15" s="9">
        <v>33.701999999999998</v>
      </c>
      <c r="EF15" s="9">
        <v>18.721</v>
      </c>
      <c r="EG15" s="9">
        <v>14.981</v>
      </c>
      <c r="EH15" s="9">
        <v>12.353999999999999</v>
      </c>
      <c r="EI15" s="9">
        <v>8.5809999999999995</v>
      </c>
      <c r="EJ15" s="9">
        <v>3.7719999999999998</v>
      </c>
      <c r="EK15" s="9">
        <v>11.061999999999999</v>
      </c>
      <c r="EL15" s="9">
        <v>6.782</v>
      </c>
      <c r="EM15" s="9">
        <v>4.28</v>
      </c>
      <c r="EN15" s="9">
        <v>10.286</v>
      </c>
      <c r="EO15" s="9">
        <v>3.3580000000000001</v>
      </c>
      <c r="EP15" s="9">
        <v>6.9279999999999999</v>
      </c>
      <c r="EQ15" s="9">
        <v>200.15199999999999</v>
      </c>
      <c r="ER15" s="9">
        <v>122.633</v>
      </c>
      <c r="ES15" s="9">
        <v>77.519000000000005</v>
      </c>
      <c r="ET15" s="9">
        <v>4384.9480000000003</v>
      </c>
      <c r="EU15" s="9">
        <v>2281.0729999999999</v>
      </c>
      <c r="EV15" s="9">
        <v>2103.875</v>
      </c>
      <c r="EW15" s="9">
        <v>452.74799999999999</v>
      </c>
      <c r="EX15" s="9">
        <v>239.86799999999999</v>
      </c>
      <c r="EY15" s="9">
        <v>212.88</v>
      </c>
      <c r="EZ15" s="9">
        <v>208.98500000000001</v>
      </c>
      <c r="FA15" s="9">
        <v>121.967</v>
      </c>
      <c r="FB15" s="9">
        <v>87.018000000000001</v>
      </c>
      <c r="FC15" s="9">
        <v>95.995999999999995</v>
      </c>
      <c r="FD15" s="9">
        <v>52.735999999999997</v>
      </c>
      <c r="FE15" s="9">
        <v>43.259</v>
      </c>
      <c r="FF15" s="9">
        <v>112.223</v>
      </c>
      <c r="FG15" s="9">
        <v>68.566000000000003</v>
      </c>
      <c r="FH15" s="9">
        <v>43.656999999999996</v>
      </c>
      <c r="FI15" s="9">
        <v>126.322</v>
      </c>
      <c r="FJ15" s="9">
        <v>70.378</v>
      </c>
      <c r="FK15" s="9">
        <v>55.944000000000003</v>
      </c>
      <c r="FL15" s="9">
        <v>81.897000000000006</v>
      </c>
      <c r="FM15" s="9">
        <v>50.923999999999999</v>
      </c>
      <c r="FN15" s="9">
        <v>30.972999999999999</v>
      </c>
      <c r="FO15" s="9">
        <v>66.754000000000005</v>
      </c>
      <c r="FP15" s="9">
        <v>40.9</v>
      </c>
      <c r="FQ15" s="9">
        <v>25.853999999999999</v>
      </c>
      <c r="FR15" s="9">
        <v>60.234000000000002</v>
      </c>
      <c r="FS15" s="9">
        <v>32.933</v>
      </c>
      <c r="FT15" s="9">
        <v>27.300999999999998</v>
      </c>
      <c r="FU15" s="9">
        <v>28.754999999999999</v>
      </c>
      <c r="FV15" s="9">
        <v>25.577000000000002</v>
      </c>
      <c r="FW15" s="9">
        <v>3.1779999999999999</v>
      </c>
      <c r="FX15" s="9">
        <v>21.454999999999998</v>
      </c>
      <c r="FY15" s="9">
        <v>6.7960000000000003</v>
      </c>
      <c r="FZ15" s="9">
        <v>14.659000000000001</v>
      </c>
      <c r="GA15" s="9">
        <v>10.023999999999999</v>
      </c>
      <c r="GB15" s="9">
        <v>0.56000000000000005</v>
      </c>
      <c r="GC15" s="9">
        <v>9.4640000000000004</v>
      </c>
      <c r="GD15" s="9">
        <v>81.997</v>
      </c>
      <c r="GE15" s="9">
        <v>48.134</v>
      </c>
      <c r="GF15" s="9">
        <v>33.863</v>
      </c>
      <c r="GG15" s="9">
        <v>44.874000000000002</v>
      </c>
      <c r="GH15" s="9">
        <v>31.706</v>
      </c>
      <c r="GI15" s="9">
        <v>13.167999999999999</v>
      </c>
      <c r="GJ15" s="9">
        <v>23.817</v>
      </c>
      <c r="GK15" s="9">
        <v>13.843999999999999</v>
      </c>
      <c r="GL15" s="9">
        <v>9.9730000000000008</v>
      </c>
      <c r="GM15" s="9">
        <v>13.305999999999999</v>
      </c>
      <c r="GN15" s="9">
        <v>2.5830000000000002</v>
      </c>
      <c r="GO15" s="9">
        <v>10.723000000000001</v>
      </c>
      <c r="GP15" s="9">
        <v>136.54499999999999</v>
      </c>
      <c r="GQ15" s="9">
        <v>80.052999999999997</v>
      </c>
      <c r="GR15" s="9">
        <v>56.493000000000002</v>
      </c>
      <c r="GS15" s="9">
        <v>72.44</v>
      </c>
      <c r="GT15" s="9">
        <v>41.914999999999999</v>
      </c>
      <c r="GU15" s="9">
        <v>30.524999999999999</v>
      </c>
      <c r="GV15" s="9">
        <v>243.76300000000001</v>
      </c>
      <c r="GW15" s="9">
        <v>117.901</v>
      </c>
      <c r="GX15" s="9">
        <v>125.86199999999999</v>
      </c>
      <c r="GY15" s="9">
        <v>3932.2</v>
      </c>
      <c r="GZ15" s="9">
        <v>2041.2049999999999</v>
      </c>
      <c r="HA15" s="9">
        <v>1890.9949999999999</v>
      </c>
      <c r="HB15" s="9">
        <v>3008.567</v>
      </c>
      <c r="HC15" s="9">
        <v>1445.992</v>
      </c>
      <c r="HD15" s="9">
        <v>1562.5740000000001</v>
      </c>
      <c r="HE15" s="9">
        <v>2895.87</v>
      </c>
      <c r="HF15" s="9">
        <v>1393.1189999999999</v>
      </c>
      <c r="HG15" s="9">
        <v>1502.751</v>
      </c>
      <c r="HH15" s="9">
        <v>62.643000000000001</v>
      </c>
      <c r="HI15" s="9">
        <v>28.600999999999999</v>
      </c>
      <c r="HJ15" s="9">
        <v>34.040999999999997</v>
      </c>
      <c r="HK15" s="9">
        <v>49.951999999999998</v>
      </c>
      <c r="HL15" s="9">
        <v>24.271999999999998</v>
      </c>
      <c r="HM15" s="9">
        <v>25.68</v>
      </c>
      <c r="HN15" s="9">
        <v>2411.567</v>
      </c>
      <c r="HO15" s="9">
        <v>1181.1510000000001</v>
      </c>
      <c r="HP15" s="9">
        <v>1230.4159999999999</v>
      </c>
      <c r="HQ15" s="9">
        <v>128.09899999999999</v>
      </c>
      <c r="HR15" s="9">
        <v>47.704999999999998</v>
      </c>
      <c r="HS15" s="9">
        <v>80.394000000000005</v>
      </c>
      <c r="HT15" s="9">
        <v>43.642000000000003</v>
      </c>
      <c r="HU15" s="9">
        <v>28.27</v>
      </c>
      <c r="HV15" s="9">
        <v>15.372</v>
      </c>
      <c r="HW15" s="9">
        <v>35.808</v>
      </c>
      <c r="HX15" s="9">
        <v>9.8919999999999995</v>
      </c>
      <c r="HY15" s="9">
        <v>25.916</v>
      </c>
      <c r="HZ15" s="9">
        <v>48.649000000000001</v>
      </c>
      <c r="IA15" s="9">
        <v>9.5429999999999993</v>
      </c>
      <c r="IB15" s="9">
        <v>39.106000000000002</v>
      </c>
      <c r="IC15" s="9">
        <v>149.75700000000001</v>
      </c>
      <c r="ID15" s="9">
        <v>52.146999999999998</v>
      </c>
      <c r="IE15" s="9">
        <v>97.61</v>
      </c>
      <c r="IF15" s="9">
        <v>47.701000000000001</v>
      </c>
      <c r="IG15" s="9">
        <v>30.736000000000001</v>
      </c>
      <c r="IH15" s="9">
        <v>16.965</v>
      </c>
      <c r="II15" s="9">
        <v>51.162999999999997</v>
      </c>
      <c r="IJ15" s="9">
        <v>15.226000000000001</v>
      </c>
      <c r="IK15" s="9">
        <v>35.936999999999998</v>
      </c>
      <c r="IL15" s="9">
        <v>50.893000000000001</v>
      </c>
      <c r="IM15" s="9">
        <v>6.1840000000000002</v>
      </c>
      <c r="IN15" s="9">
        <v>44.709000000000003</v>
      </c>
      <c r="IO15" s="9">
        <v>319.14400000000001</v>
      </c>
      <c r="IP15" s="9">
        <v>164.99</v>
      </c>
      <c r="IQ15" s="9">
        <v>154.154</v>
      </c>
    </row>
    <row r="16" spans="1:251">
      <c r="A16" s="10">
        <v>43862</v>
      </c>
      <c r="B16" s="9">
        <v>119.91500000000001</v>
      </c>
      <c r="C16" s="9">
        <v>335.125</v>
      </c>
      <c r="D16" s="9">
        <v>193.672</v>
      </c>
      <c r="E16" s="9">
        <v>141.453</v>
      </c>
      <c r="F16" s="9">
        <v>226.61699999999999</v>
      </c>
      <c r="G16" s="9">
        <v>129.39400000000001</v>
      </c>
      <c r="H16" s="9">
        <v>97.222999999999999</v>
      </c>
      <c r="I16" s="9">
        <v>214.97300000000001</v>
      </c>
      <c r="J16" s="9">
        <v>127.01300000000001</v>
      </c>
      <c r="K16" s="9">
        <v>87.959000000000003</v>
      </c>
      <c r="L16" s="9">
        <v>163.523</v>
      </c>
      <c r="M16" s="9">
        <v>92.572999999999993</v>
      </c>
      <c r="N16" s="9">
        <v>70.948999999999998</v>
      </c>
      <c r="O16" s="9">
        <v>81.578999999999994</v>
      </c>
      <c r="P16" s="9">
        <v>59.334000000000003</v>
      </c>
      <c r="Q16" s="9">
        <v>22.245000000000001</v>
      </c>
      <c r="R16" s="9">
        <v>51.042000000000002</v>
      </c>
      <c r="S16" s="9">
        <v>25.227</v>
      </c>
      <c r="T16" s="9">
        <v>25.815999999999999</v>
      </c>
      <c r="U16" s="9">
        <v>30.901</v>
      </c>
      <c r="V16" s="9">
        <v>8.0120000000000005</v>
      </c>
      <c r="W16" s="9">
        <v>22.888999999999999</v>
      </c>
      <c r="X16" s="9">
        <v>184.67500000000001</v>
      </c>
      <c r="Y16" s="9">
        <v>103.9</v>
      </c>
      <c r="Z16" s="9">
        <v>80.775000000000006</v>
      </c>
      <c r="AA16" s="9">
        <v>110.78100000000001</v>
      </c>
      <c r="AB16" s="9">
        <v>77.066999999999993</v>
      </c>
      <c r="AC16" s="9">
        <v>33.713999999999999</v>
      </c>
      <c r="AD16" s="9">
        <v>47.244</v>
      </c>
      <c r="AE16" s="9">
        <v>18.532</v>
      </c>
      <c r="AF16" s="9">
        <v>28.712</v>
      </c>
      <c r="AG16" s="9">
        <v>26.65</v>
      </c>
      <c r="AH16" s="9">
        <v>8.3010000000000002</v>
      </c>
      <c r="AI16" s="9">
        <v>18.349</v>
      </c>
      <c r="AJ16" s="9">
        <v>393.95100000000002</v>
      </c>
      <c r="AK16" s="9">
        <v>216.20699999999999</v>
      </c>
      <c r="AL16" s="9">
        <v>177.744</v>
      </c>
      <c r="AM16" s="9">
        <v>169.22</v>
      </c>
      <c r="AN16" s="9">
        <v>107.279</v>
      </c>
      <c r="AO16" s="9">
        <v>61.941000000000003</v>
      </c>
      <c r="AP16" s="9">
        <v>570.28700000000003</v>
      </c>
      <c r="AQ16" s="9">
        <v>264.24599999999998</v>
      </c>
      <c r="AR16" s="9">
        <v>306.041</v>
      </c>
      <c r="AS16" s="9">
        <v>4610.6130000000003</v>
      </c>
      <c r="AT16" s="9">
        <v>2441.1260000000002</v>
      </c>
      <c r="AU16" s="9">
        <v>2169.4859999999999</v>
      </c>
      <c r="AV16" s="9">
        <v>3915.125</v>
      </c>
      <c r="AW16" s="9">
        <v>1986.346</v>
      </c>
      <c r="AX16" s="9">
        <v>1928.779</v>
      </c>
      <c r="AY16" s="9">
        <v>3674.471</v>
      </c>
      <c r="AZ16" s="9">
        <v>1868.6010000000001</v>
      </c>
      <c r="BA16" s="9">
        <v>1805.87</v>
      </c>
      <c r="BB16" s="9">
        <v>111.32299999999999</v>
      </c>
      <c r="BC16" s="9">
        <v>46.301000000000002</v>
      </c>
      <c r="BD16" s="9">
        <v>65.022000000000006</v>
      </c>
      <c r="BE16" s="9">
        <v>127.877</v>
      </c>
      <c r="BF16" s="9">
        <v>71.134</v>
      </c>
      <c r="BG16" s="9">
        <v>56.743000000000002</v>
      </c>
      <c r="BH16" s="9">
        <v>2987.3679999999999</v>
      </c>
      <c r="BI16" s="9">
        <v>1574.088</v>
      </c>
      <c r="BJ16" s="9">
        <v>1413.28</v>
      </c>
      <c r="BK16" s="9">
        <v>233.214</v>
      </c>
      <c r="BL16" s="9">
        <v>68.460999999999999</v>
      </c>
      <c r="BM16" s="9">
        <v>164.75200000000001</v>
      </c>
      <c r="BN16" s="9">
        <v>66.082999999999998</v>
      </c>
      <c r="BO16" s="9">
        <v>34.768999999999998</v>
      </c>
      <c r="BP16" s="9">
        <v>31.314</v>
      </c>
      <c r="BQ16" s="9">
        <v>71.716999999999999</v>
      </c>
      <c r="BR16" s="9">
        <v>20.027999999999999</v>
      </c>
      <c r="BS16" s="9">
        <v>51.689</v>
      </c>
      <c r="BT16" s="9">
        <v>95.414000000000001</v>
      </c>
      <c r="BU16" s="9">
        <v>13.664999999999999</v>
      </c>
      <c r="BV16" s="9">
        <v>81.748999999999995</v>
      </c>
      <c r="BW16" s="9">
        <v>177.32300000000001</v>
      </c>
      <c r="BX16" s="9">
        <v>61.002000000000002</v>
      </c>
      <c r="BY16" s="9">
        <v>116.321</v>
      </c>
      <c r="BZ16" s="9">
        <v>57.545000000000002</v>
      </c>
      <c r="CA16" s="9">
        <v>38.066000000000003</v>
      </c>
      <c r="CB16" s="9">
        <v>19.478999999999999</v>
      </c>
      <c r="CC16" s="9">
        <v>66.019000000000005</v>
      </c>
      <c r="CD16" s="9">
        <v>12.411</v>
      </c>
      <c r="CE16" s="9">
        <v>53.607999999999997</v>
      </c>
      <c r="CF16" s="9">
        <v>53.759</v>
      </c>
      <c r="CG16" s="9">
        <v>10.525</v>
      </c>
      <c r="CH16" s="9">
        <v>43.234000000000002</v>
      </c>
      <c r="CI16" s="9">
        <v>517.22</v>
      </c>
      <c r="CJ16" s="9">
        <v>282.79500000000002</v>
      </c>
      <c r="CK16" s="9">
        <v>234.42500000000001</v>
      </c>
      <c r="CL16" s="9">
        <v>579.95899999999995</v>
      </c>
      <c r="CM16" s="9">
        <v>297.41500000000002</v>
      </c>
      <c r="CN16" s="9">
        <v>282.54399999999998</v>
      </c>
      <c r="CO16" s="9">
        <v>3335.1660000000002</v>
      </c>
      <c r="CP16" s="9">
        <v>1688.931</v>
      </c>
      <c r="CQ16" s="9">
        <v>1646.2349999999999</v>
      </c>
      <c r="CR16" s="9">
        <v>471.24599999999998</v>
      </c>
      <c r="CS16" s="9">
        <v>224.41900000000001</v>
      </c>
      <c r="CT16" s="9">
        <v>246.82599999999999</v>
      </c>
      <c r="CU16" s="9">
        <v>3443.88</v>
      </c>
      <c r="CV16" s="9">
        <v>1761.9269999999999</v>
      </c>
      <c r="CW16" s="9">
        <v>1681.952</v>
      </c>
      <c r="CX16" s="9">
        <v>775.14800000000002</v>
      </c>
      <c r="CY16" s="9">
        <v>388.10500000000002</v>
      </c>
      <c r="CZ16" s="9">
        <v>387.04399999999998</v>
      </c>
      <c r="DA16" s="9">
        <v>276.05700000000002</v>
      </c>
      <c r="DB16" s="9">
        <v>133.72999999999999</v>
      </c>
      <c r="DC16" s="9">
        <v>142.327</v>
      </c>
      <c r="DD16" s="9">
        <v>303.90300000000002</v>
      </c>
      <c r="DE16" s="9">
        <v>163.685</v>
      </c>
      <c r="DF16" s="9">
        <v>140.21700000000001</v>
      </c>
      <c r="DG16" s="9">
        <v>195.18899999999999</v>
      </c>
      <c r="DH16" s="9">
        <v>90.688999999999993</v>
      </c>
      <c r="DI16" s="9">
        <v>104.5</v>
      </c>
      <c r="DJ16" s="9">
        <v>3139.9769999999999</v>
      </c>
      <c r="DK16" s="9">
        <v>1598.242</v>
      </c>
      <c r="DL16" s="9">
        <v>1541.7349999999999</v>
      </c>
      <c r="DM16" s="9">
        <v>695.48699999999997</v>
      </c>
      <c r="DN16" s="9">
        <v>454.78</v>
      </c>
      <c r="DO16" s="9">
        <v>240.708</v>
      </c>
      <c r="DP16" s="9">
        <v>426.28500000000003</v>
      </c>
      <c r="DQ16" s="9">
        <v>288.91199999999998</v>
      </c>
      <c r="DR16" s="9">
        <v>137.37299999999999</v>
      </c>
      <c r="DS16" s="9">
        <v>38.915999999999997</v>
      </c>
      <c r="DT16" s="9">
        <v>24.12</v>
      </c>
      <c r="DU16" s="9">
        <v>14.795999999999999</v>
      </c>
      <c r="DV16" s="9">
        <v>10.465999999999999</v>
      </c>
      <c r="DW16" s="9">
        <v>9.3290000000000006</v>
      </c>
      <c r="DX16" s="9">
        <v>1.137</v>
      </c>
      <c r="DY16" s="9">
        <v>15.228999999999999</v>
      </c>
      <c r="DZ16" s="9">
        <v>10.773999999999999</v>
      </c>
      <c r="EA16" s="9">
        <v>4.4550000000000001</v>
      </c>
      <c r="EB16" s="9">
        <v>13.22</v>
      </c>
      <c r="EC16" s="9">
        <v>4.016</v>
      </c>
      <c r="ED16" s="9">
        <v>9.2040000000000006</v>
      </c>
      <c r="EE16" s="9">
        <v>26.574000000000002</v>
      </c>
      <c r="EF16" s="9">
        <v>11.502000000000001</v>
      </c>
      <c r="EG16" s="9">
        <v>15.071999999999999</v>
      </c>
      <c r="EH16" s="9">
        <v>10.651</v>
      </c>
      <c r="EI16" s="9">
        <v>7.7720000000000002</v>
      </c>
      <c r="EJ16" s="9">
        <v>2.879</v>
      </c>
      <c r="EK16" s="9">
        <v>6.14</v>
      </c>
      <c r="EL16" s="9">
        <v>2.0030000000000001</v>
      </c>
      <c r="EM16" s="9">
        <v>4.1369999999999996</v>
      </c>
      <c r="EN16" s="9">
        <v>9.7829999999999995</v>
      </c>
      <c r="EO16" s="9">
        <v>1.7270000000000001</v>
      </c>
      <c r="EP16" s="9">
        <v>8.0559999999999992</v>
      </c>
      <c r="EQ16" s="9">
        <v>203.71299999999999</v>
      </c>
      <c r="ER16" s="9">
        <v>130.24600000000001</v>
      </c>
      <c r="ES16" s="9">
        <v>73.466999999999999</v>
      </c>
      <c r="ET16" s="9">
        <v>4476.3879999999999</v>
      </c>
      <c r="EU16" s="9">
        <v>2337.5360000000001</v>
      </c>
      <c r="EV16" s="9">
        <v>2138.8530000000001</v>
      </c>
      <c r="EW16" s="9">
        <v>442.59399999999999</v>
      </c>
      <c r="EX16" s="9">
        <v>225.934</v>
      </c>
      <c r="EY16" s="9">
        <v>216.661</v>
      </c>
      <c r="EZ16" s="9">
        <v>214.833</v>
      </c>
      <c r="FA16" s="9">
        <v>119.989</v>
      </c>
      <c r="FB16" s="9">
        <v>94.843000000000004</v>
      </c>
      <c r="FC16" s="9">
        <v>96.266000000000005</v>
      </c>
      <c r="FD16" s="9">
        <v>49.311</v>
      </c>
      <c r="FE16" s="9">
        <v>46.954999999999998</v>
      </c>
      <c r="FF16" s="9">
        <v>117.989</v>
      </c>
      <c r="FG16" s="9">
        <v>70.100999999999999</v>
      </c>
      <c r="FH16" s="9">
        <v>47.887999999999998</v>
      </c>
      <c r="FI16" s="9">
        <v>136.90600000000001</v>
      </c>
      <c r="FJ16" s="9">
        <v>72.509</v>
      </c>
      <c r="FK16" s="9">
        <v>64.397000000000006</v>
      </c>
      <c r="FL16" s="9">
        <v>77.043000000000006</v>
      </c>
      <c r="FM16" s="9">
        <v>46.597000000000001</v>
      </c>
      <c r="FN16" s="9">
        <v>30.446000000000002</v>
      </c>
      <c r="FO16" s="9">
        <v>79.944999999999993</v>
      </c>
      <c r="FP16" s="9">
        <v>50.796999999999997</v>
      </c>
      <c r="FQ16" s="9">
        <v>29.149000000000001</v>
      </c>
      <c r="FR16" s="9">
        <v>54.820999999999998</v>
      </c>
      <c r="FS16" s="9">
        <v>26.823</v>
      </c>
      <c r="FT16" s="9">
        <v>27.998000000000001</v>
      </c>
      <c r="FU16" s="9">
        <v>24.841000000000001</v>
      </c>
      <c r="FV16" s="9">
        <v>19.263000000000002</v>
      </c>
      <c r="FW16" s="9">
        <v>5.5780000000000003</v>
      </c>
      <c r="FX16" s="9">
        <v>15.736000000000001</v>
      </c>
      <c r="FY16" s="9">
        <v>4.1660000000000004</v>
      </c>
      <c r="FZ16" s="9">
        <v>11.57</v>
      </c>
      <c r="GA16" s="9">
        <v>14.244</v>
      </c>
      <c r="GB16" s="9">
        <v>3.3940000000000001</v>
      </c>
      <c r="GC16" s="9">
        <v>10.85</v>
      </c>
      <c r="GD16" s="9">
        <v>80.066000000000003</v>
      </c>
      <c r="GE16" s="9">
        <v>42.369</v>
      </c>
      <c r="GF16" s="9">
        <v>37.697000000000003</v>
      </c>
      <c r="GG16" s="9">
        <v>42.582999999999998</v>
      </c>
      <c r="GH16" s="9">
        <v>29.366</v>
      </c>
      <c r="GI16" s="9">
        <v>13.217000000000001</v>
      </c>
      <c r="GJ16" s="9">
        <v>25.193000000000001</v>
      </c>
      <c r="GK16" s="9">
        <v>11.289</v>
      </c>
      <c r="GL16" s="9">
        <v>13.904</v>
      </c>
      <c r="GM16" s="9">
        <v>12.29</v>
      </c>
      <c r="GN16" s="9">
        <v>1.714</v>
      </c>
      <c r="GO16" s="9">
        <v>10.576000000000001</v>
      </c>
      <c r="GP16" s="9">
        <v>141.57599999999999</v>
      </c>
      <c r="GQ16" s="9">
        <v>77.218999999999994</v>
      </c>
      <c r="GR16" s="9">
        <v>64.356999999999999</v>
      </c>
      <c r="GS16" s="9">
        <v>73.256</v>
      </c>
      <c r="GT16" s="9">
        <v>42.77</v>
      </c>
      <c r="GU16" s="9">
        <v>30.486000000000001</v>
      </c>
      <c r="GV16" s="9">
        <v>227.762</v>
      </c>
      <c r="GW16" s="9">
        <v>105.944</v>
      </c>
      <c r="GX16" s="9">
        <v>121.81699999999999</v>
      </c>
      <c r="GY16" s="9">
        <v>4033.7939999999999</v>
      </c>
      <c r="GZ16" s="9">
        <v>2111.6019999999999</v>
      </c>
      <c r="HA16" s="9">
        <v>1922.192</v>
      </c>
      <c r="HB16" s="9">
        <v>3101.1390000000001</v>
      </c>
      <c r="HC16" s="9">
        <v>1512.039</v>
      </c>
      <c r="HD16" s="9">
        <v>1589.1</v>
      </c>
      <c r="HE16" s="9">
        <v>2977.6060000000002</v>
      </c>
      <c r="HF16" s="9">
        <v>1462.2280000000001</v>
      </c>
      <c r="HG16" s="9">
        <v>1515.3779999999999</v>
      </c>
      <c r="HH16" s="9">
        <v>68.706000000000003</v>
      </c>
      <c r="HI16" s="9">
        <v>27.649000000000001</v>
      </c>
      <c r="HJ16" s="9">
        <v>41.057000000000002</v>
      </c>
      <c r="HK16" s="9">
        <v>54.156999999999996</v>
      </c>
      <c r="HL16" s="9">
        <v>21.684999999999999</v>
      </c>
      <c r="HM16" s="9">
        <v>32.472000000000001</v>
      </c>
      <c r="HN16" s="9">
        <v>2456.444</v>
      </c>
      <c r="HO16" s="9">
        <v>1225.3330000000001</v>
      </c>
      <c r="HP16" s="9">
        <v>1231.1110000000001</v>
      </c>
      <c r="HQ16" s="9">
        <v>138.46</v>
      </c>
      <c r="HR16" s="9">
        <v>39.456000000000003</v>
      </c>
      <c r="HS16" s="9">
        <v>99.004000000000005</v>
      </c>
      <c r="HT16" s="9">
        <v>41.548000000000002</v>
      </c>
      <c r="HU16" s="9">
        <v>21.436</v>
      </c>
      <c r="HV16" s="9">
        <v>20.111999999999998</v>
      </c>
      <c r="HW16" s="9">
        <v>39.838999999999999</v>
      </c>
      <c r="HX16" s="9">
        <v>8.9909999999999997</v>
      </c>
      <c r="HY16" s="9">
        <v>30.847000000000001</v>
      </c>
      <c r="HZ16" s="9">
        <v>57.073999999999998</v>
      </c>
      <c r="IA16" s="9">
        <v>9.0289999999999999</v>
      </c>
      <c r="IB16" s="9">
        <v>48.045000000000002</v>
      </c>
      <c r="IC16" s="9">
        <v>152.261</v>
      </c>
      <c r="ID16" s="9">
        <v>55.027000000000001</v>
      </c>
      <c r="IE16" s="9">
        <v>97.233000000000004</v>
      </c>
      <c r="IF16" s="9">
        <v>50.390999999999998</v>
      </c>
      <c r="IG16" s="9">
        <v>29.38</v>
      </c>
      <c r="IH16" s="9">
        <v>21.012</v>
      </c>
      <c r="II16" s="9">
        <v>48.56</v>
      </c>
      <c r="IJ16" s="9">
        <v>16.207999999999998</v>
      </c>
      <c r="IK16" s="9">
        <v>32.351999999999997</v>
      </c>
      <c r="IL16" s="9">
        <v>53.308999999999997</v>
      </c>
      <c r="IM16" s="9">
        <v>9.44</v>
      </c>
      <c r="IN16" s="9">
        <v>43.87</v>
      </c>
      <c r="IO16" s="9">
        <v>353.97399999999999</v>
      </c>
      <c r="IP16" s="9">
        <v>192.22200000000001</v>
      </c>
      <c r="IQ16" s="9">
        <v>161.75200000000001</v>
      </c>
    </row>
    <row r="17" spans="1:251">
      <c r="A17" s="10">
        <v>44228</v>
      </c>
      <c r="B17" s="9">
        <v>130.36699999999999</v>
      </c>
      <c r="C17" s="9">
        <v>282.58499999999998</v>
      </c>
      <c r="D17" s="9">
        <v>151.297</v>
      </c>
      <c r="E17" s="9">
        <v>131.28800000000001</v>
      </c>
      <c r="F17" s="9">
        <v>199.08199999999999</v>
      </c>
      <c r="G17" s="9">
        <v>104.815</v>
      </c>
      <c r="H17" s="9">
        <v>94.266999999999996</v>
      </c>
      <c r="I17" s="9">
        <v>167.04300000000001</v>
      </c>
      <c r="J17" s="9">
        <v>97.802000000000007</v>
      </c>
      <c r="K17" s="9">
        <v>69.241</v>
      </c>
      <c r="L17" s="9">
        <v>165.87899999999999</v>
      </c>
      <c r="M17" s="9">
        <v>82.02</v>
      </c>
      <c r="N17" s="9">
        <v>83.858999999999995</v>
      </c>
      <c r="O17" s="9">
        <v>65.802999999999997</v>
      </c>
      <c r="P17" s="9">
        <v>42.643999999999998</v>
      </c>
      <c r="Q17" s="9">
        <v>23.158999999999999</v>
      </c>
      <c r="R17" s="9">
        <v>60.680999999999997</v>
      </c>
      <c r="S17" s="9">
        <v>31.809000000000001</v>
      </c>
      <c r="T17" s="9">
        <v>28.870999999999999</v>
      </c>
      <c r="U17" s="9">
        <v>39.395000000000003</v>
      </c>
      <c r="V17" s="9">
        <v>7.5670000000000002</v>
      </c>
      <c r="W17" s="9">
        <v>31.827999999999999</v>
      </c>
      <c r="X17" s="9">
        <v>152.72200000000001</v>
      </c>
      <c r="Y17" s="9">
        <v>79.388999999999996</v>
      </c>
      <c r="Z17" s="9">
        <v>73.332999999999998</v>
      </c>
      <c r="AA17" s="9">
        <v>79.646000000000001</v>
      </c>
      <c r="AB17" s="9">
        <v>52.161000000000001</v>
      </c>
      <c r="AC17" s="9">
        <v>27.484999999999999</v>
      </c>
      <c r="AD17" s="9">
        <v>45.125</v>
      </c>
      <c r="AE17" s="9">
        <v>20.224</v>
      </c>
      <c r="AF17" s="9">
        <v>24.902000000000001</v>
      </c>
      <c r="AG17" s="9">
        <v>27.95</v>
      </c>
      <c r="AH17" s="9">
        <v>7.0039999999999996</v>
      </c>
      <c r="AI17" s="9">
        <v>20.946999999999999</v>
      </c>
      <c r="AJ17" s="9">
        <v>339.00200000000001</v>
      </c>
      <c r="AK17" s="9">
        <v>177.36600000000001</v>
      </c>
      <c r="AL17" s="9">
        <v>161.636</v>
      </c>
      <c r="AM17" s="9">
        <v>146.642</v>
      </c>
      <c r="AN17" s="9">
        <v>81.844999999999999</v>
      </c>
      <c r="AO17" s="9">
        <v>64.798000000000002</v>
      </c>
      <c r="AP17" s="9">
        <v>541.58699999999999</v>
      </c>
      <c r="AQ17" s="9">
        <v>256.93799999999999</v>
      </c>
      <c r="AR17" s="9">
        <v>284.649</v>
      </c>
      <c r="AS17" s="9">
        <v>4713.8410000000003</v>
      </c>
      <c r="AT17" s="9">
        <v>2504.6019999999999</v>
      </c>
      <c r="AU17" s="9">
        <v>2209.239</v>
      </c>
      <c r="AV17" s="9">
        <v>4025.83</v>
      </c>
      <c r="AW17" s="9">
        <v>2079.8760000000002</v>
      </c>
      <c r="AX17" s="9">
        <v>1945.953</v>
      </c>
      <c r="AY17" s="9">
        <v>3789.4850000000001</v>
      </c>
      <c r="AZ17" s="9">
        <v>1963.9849999999999</v>
      </c>
      <c r="BA17" s="9">
        <v>1825.5</v>
      </c>
      <c r="BB17" s="9">
        <v>135.48500000000001</v>
      </c>
      <c r="BC17" s="9">
        <v>60.396000000000001</v>
      </c>
      <c r="BD17" s="9">
        <v>75.087999999999994</v>
      </c>
      <c r="BE17" s="9">
        <v>94.856999999999999</v>
      </c>
      <c r="BF17" s="9">
        <v>51.174999999999997</v>
      </c>
      <c r="BG17" s="9">
        <v>43.682000000000002</v>
      </c>
      <c r="BH17" s="9">
        <v>2963.6010000000001</v>
      </c>
      <c r="BI17" s="9">
        <v>1572.8869999999999</v>
      </c>
      <c r="BJ17" s="9">
        <v>1390.7139999999999</v>
      </c>
      <c r="BK17" s="9">
        <v>291.06200000000001</v>
      </c>
      <c r="BL17" s="9">
        <v>111.488</v>
      </c>
      <c r="BM17" s="9">
        <v>179.57400000000001</v>
      </c>
      <c r="BN17" s="9">
        <v>75.192999999999998</v>
      </c>
      <c r="BO17" s="9">
        <v>49.747</v>
      </c>
      <c r="BP17" s="9">
        <v>25.446000000000002</v>
      </c>
      <c r="BQ17" s="9">
        <v>116.721</v>
      </c>
      <c r="BR17" s="9">
        <v>49.850999999999999</v>
      </c>
      <c r="BS17" s="9">
        <v>66.87</v>
      </c>
      <c r="BT17" s="9">
        <v>99.147000000000006</v>
      </c>
      <c r="BU17" s="9">
        <v>11.89</v>
      </c>
      <c r="BV17" s="9">
        <v>87.257999999999996</v>
      </c>
      <c r="BW17" s="9">
        <v>239.02699999999999</v>
      </c>
      <c r="BX17" s="9">
        <v>96.602999999999994</v>
      </c>
      <c r="BY17" s="9">
        <v>142.42400000000001</v>
      </c>
      <c r="BZ17" s="9">
        <v>84.998999999999995</v>
      </c>
      <c r="CA17" s="9">
        <v>55.783999999999999</v>
      </c>
      <c r="CB17" s="9">
        <v>29.215</v>
      </c>
      <c r="CC17" s="9">
        <v>82.924000000000007</v>
      </c>
      <c r="CD17" s="9">
        <v>26.398</v>
      </c>
      <c r="CE17" s="9">
        <v>56.526000000000003</v>
      </c>
      <c r="CF17" s="9">
        <v>71.103999999999999</v>
      </c>
      <c r="CG17" s="9">
        <v>14.420999999999999</v>
      </c>
      <c r="CH17" s="9">
        <v>56.683</v>
      </c>
      <c r="CI17" s="9">
        <v>532.14</v>
      </c>
      <c r="CJ17" s="9">
        <v>298.89800000000002</v>
      </c>
      <c r="CK17" s="9">
        <v>233.24199999999999</v>
      </c>
      <c r="CL17" s="9">
        <v>534.13699999999994</v>
      </c>
      <c r="CM17" s="9">
        <v>280.61500000000001</v>
      </c>
      <c r="CN17" s="9">
        <v>253.52199999999999</v>
      </c>
      <c r="CO17" s="9">
        <v>3491.6930000000002</v>
      </c>
      <c r="CP17" s="9">
        <v>1799.261</v>
      </c>
      <c r="CQ17" s="9">
        <v>1692.431</v>
      </c>
      <c r="CR17" s="9">
        <v>491.65199999999999</v>
      </c>
      <c r="CS17" s="9">
        <v>237.84</v>
      </c>
      <c r="CT17" s="9">
        <v>253.81299999999999</v>
      </c>
      <c r="CU17" s="9">
        <v>3534.1770000000001</v>
      </c>
      <c r="CV17" s="9">
        <v>1842.037</v>
      </c>
      <c r="CW17" s="9">
        <v>1692.1410000000001</v>
      </c>
      <c r="CX17" s="9">
        <v>769.27</v>
      </c>
      <c r="CY17" s="9">
        <v>386.47899999999998</v>
      </c>
      <c r="CZ17" s="9">
        <v>382.79</v>
      </c>
      <c r="DA17" s="9">
        <v>256.52</v>
      </c>
      <c r="DB17" s="9">
        <v>131.97499999999999</v>
      </c>
      <c r="DC17" s="9">
        <v>124.544</v>
      </c>
      <c r="DD17" s="9">
        <v>277.61700000000002</v>
      </c>
      <c r="DE17" s="9">
        <v>148.63999999999999</v>
      </c>
      <c r="DF17" s="9">
        <v>128.97800000000001</v>
      </c>
      <c r="DG17" s="9">
        <v>235.13300000000001</v>
      </c>
      <c r="DH17" s="9">
        <v>105.864</v>
      </c>
      <c r="DI17" s="9">
        <v>129.268</v>
      </c>
      <c r="DJ17" s="9">
        <v>3256.56</v>
      </c>
      <c r="DK17" s="9">
        <v>1693.3969999999999</v>
      </c>
      <c r="DL17" s="9">
        <v>1563.163</v>
      </c>
      <c r="DM17" s="9">
        <v>688.01099999999997</v>
      </c>
      <c r="DN17" s="9">
        <v>424.72500000000002</v>
      </c>
      <c r="DO17" s="9">
        <v>263.286</v>
      </c>
      <c r="DP17" s="9">
        <v>396.23</v>
      </c>
      <c r="DQ17" s="9">
        <v>252.17500000000001</v>
      </c>
      <c r="DR17" s="9">
        <v>144.05500000000001</v>
      </c>
      <c r="DS17" s="9">
        <v>45.646000000000001</v>
      </c>
      <c r="DT17" s="9">
        <v>22.263999999999999</v>
      </c>
      <c r="DU17" s="9">
        <v>23.382000000000001</v>
      </c>
      <c r="DV17" s="9">
        <v>13.925000000000001</v>
      </c>
      <c r="DW17" s="9">
        <v>9.23</v>
      </c>
      <c r="DX17" s="9">
        <v>4.6950000000000003</v>
      </c>
      <c r="DY17" s="9">
        <v>16.725000000000001</v>
      </c>
      <c r="DZ17" s="9">
        <v>9.2040000000000006</v>
      </c>
      <c r="EA17" s="9">
        <v>7.5209999999999999</v>
      </c>
      <c r="EB17" s="9">
        <v>14.994999999999999</v>
      </c>
      <c r="EC17" s="9">
        <v>3.8290000000000002</v>
      </c>
      <c r="ED17" s="9">
        <v>11.166</v>
      </c>
      <c r="EE17" s="9">
        <v>67.457999999999998</v>
      </c>
      <c r="EF17" s="9">
        <v>32.744</v>
      </c>
      <c r="EG17" s="9">
        <v>34.713999999999999</v>
      </c>
      <c r="EH17" s="9">
        <v>24.945</v>
      </c>
      <c r="EI17" s="9">
        <v>15.397</v>
      </c>
      <c r="EJ17" s="9">
        <v>9.5489999999999995</v>
      </c>
      <c r="EK17" s="9">
        <v>21.594000000000001</v>
      </c>
      <c r="EL17" s="9">
        <v>13.46</v>
      </c>
      <c r="EM17" s="9">
        <v>8.1340000000000003</v>
      </c>
      <c r="EN17" s="9">
        <v>20.919</v>
      </c>
      <c r="EO17" s="9">
        <v>3.8879999999999999</v>
      </c>
      <c r="EP17" s="9">
        <v>17.030999999999999</v>
      </c>
      <c r="EQ17" s="9">
        <v>178.67699999999999</v>
      </c>
      <c r="ER17" s="9">
        <v>117.54300000000001</v>
      </c>
      <c r="ES17" s="9">
        <v>61.134</v>
      </c>
      <c r="ET17" s="9">
        <v>4478.299</v>
      </c>
      <c r="EU17" s="9">
        <v>2321.529</v>
      </c>
      <c r="EV17" s="9">
        <v>2156.77</v>
      </c>
      <c r="EW17" s="9">
        <v>443.97399999999999</v>
      </c>
      <c r="EX17" s="9">
        <v>226.72900000000001</v>
      </c>
      <c r="EY17" s="9">
        <v>217.245</v>
      </c>
      <c r="EZ17" s="9">
        <v>215.52</v>
      </c>
      <c r="FA17" s="9">
        <v>110.96899999999999</v>
      </c>
      <c r="FB17" s="9">
        <v>104.55</v>
      </c>
      <c r="FC17" s="9">
        <v>94.935000000000002</v>
      </c>
      <c r="FD17" s="9">
        <v>46.131</v>
      </c>
      <c r="FE17" s="9">
        <v>48.805</v>
      </c>
      <c r="FF17" s="9">
        <v>119.747</v>
      </c>
      <c r="FG17" s="9">
        <v>64.001000000000005</v>
      </c>
      <c r="FH17" s="9">
        <v>55.746000000000002</v>
      </c>
      <c r="FI17" s="9">
        <v>111.19499999999999</v>
      </c>
      <c r="FJ17" s="9">
        <v>56.267000000000003</v>
      </c>
      <c r="FK17" s="9">
        <v>54.927</v>
      </c>
      <c r="FL17" s="9">
        <v>103.08199999999999</v>
      </c>
      <c r="FM17" s="9">
        <v>53.645000000000003</v>
      </c>
      <c r="FN17" s="9">
        <v>49.436999999999998</v>
      </c>
      <c r="FO17" s="9">
        <v>70.897999999999996</v>
      </c>
      <c r="FP17" s="9">
        <v>37.911000000000001</v>
      </c>
      <c r="FQ17" s="9">
        <v>32.987000000000002</v>
      </c>
      <c r="FR17" s="9">
        <v>64.828000000000003</v>
      </c>
      <c r="FS17" s="9">
        <v>32.808</v>
      </c>
      <c r="FT17" s="9">
        <v>32.021000000000001</v>
      </c>
      <c r="FU17" s="9">
        <v>30.968</v>
      </c>
      <c r="FV17" s="9">
        <v>19.876999999999999</v>
      </c>
      <c r="FW17" s="9">
        <v>11.090999999999999</v>
      </c>
      <c r="FX17" s="9">
        <v>22.491</v>
      </c>
      <c r="FY17" s="9">
        <v>9.8089999999999993</v>
      </c>
      <c r="FZ17" s="9">
        <v>12.682</v>
      </c>
      <c r="GA17" s="9">
        <v>11.369</v>
      </c>
      <c r="GB17" s="9">
        <v>3.121</v>
      </c>
      <c r="GC17" s="9">
        <v>8.2479999999999993</v>
      </c>
      <c r="GD17" s="9">
        <v>79.793000000000006</v>
      </c>
      <c r="GE17" s="9">
        <v>40.250999999999998</v>
      </c>
      <c r="GF17" s="9">
        <v>39.542999999999999</v>
      </c>
      <c r="GG17" s="9">
        <v>36.511000000000003</v>
      </c>
      <c r="GH17" s="9">
        <v>23.864999999999998</v>
      </c>
      <c r="GI17" s="9">
        <v>12.646000000000001</v>
      </c>
      <c r="GJ17" s="9">
        <v>32.048999999999999</v>
      </c>
      <c r="GK17" s="9">
        <v>15.125</v>
      </c>
      <c r="GL17" s="9">
        <v>16.923999999999999</v>
      </c>
      <c r="GM17" s="9">
        <v>11.233000000000001</v>
      </c>
      <c r="GN17" s="9">
        <v>1.2609999999999999</v>
      </c>
      <c r="GO17" s="9">
        <v>9.9719999999999995</v>
      </c>
      <c r="GP17" s="9">
        <v>130.39500000000001</v>
      </c>
      <c r="GQ17" s="9">
        <v>68.542000000000002</v>
      </c>
      <c r="GR17" s="9">
        <v>61.853000000000002</v>
      </c>
      <c r="GS17" s="9">
        <v>85.123999999999995</v>
      </c>
      <c r="GT17" s="9">
        <v>42.427</v>
      </c>
      <c r="GU17" s="9">
        <v>42.698</v>
      </c>
      <c r="GV17" s="9">
        <v>228.45400000000001</v>
      </c>
      <c r="GW17" s="9">
        <v>115.76</v>
      </c>
      <c r="GX17" s="9">
        <v>112.694</v>
      </c>
      <c r="GY17" s="9">
        <v>4034.326</v>
      </c>
      <c r="GZ17" s="9">
        <v>2094.8000000000002</v>
      </c>
      <c r="HA17" s="9">
        <v>1939.5260000000001</v>
      </c>
      <c r="HB17" s="9">
        <v>3092.21</v>
      </c>
      <c r="HC17" s="9">
        <v>1487.299</v>
      </c>
      <c r="HD17" s="9">
        <v>1604.91</v>
      </c>
      <c r="HE17" s="9">
        <v>2971.556</v>
      </c>
      <c r="HF17" s="9">
        <v>1441.509</v>
      </c>
      <c r="HG17" s="9">
        <v>1530.047</v>
      </c>
      <c r="HH17" s="9">
        <v>66.954999999999998</v>
      </c>
      <c r="HI17" s="9">
        <v>21.731999999999999</v>
      </c>
      <c r="HJ17" s="9">
        <v>45.222999999999999</v>
      </c>
      <c r="HK17" s="9">
        <v>52.857999999999997</v>
      </c>
      <c r="HL17" s="9">
        <v>23.716000000000001</v>
      </c>
      <c r="HM17" s="9">
        <v>29.141999999999999</v>
      </c>
      <c r="HN17" s="9">
        <v>2342.002</v>
      </c>
      <c r="HO17" s="9">
        <v>1154.5640000000001</v>
      </c>
      <c r="HP17" s="9">
        <v>1187.4380000000001</v>
      </c>
      <c r="HQ17" s="9">
        <v>189.613</v>
      </c>
      <c r="HR17" s="9">
        <v>63.348999999999997</v>
      </c>
      <c r="HS17" s="9">
        <v>126.264</v>
      </c>
      <c r="HT17" s="9">
        <v>51.753</v>
      </c>
      <c r="HU17" s="9">
        <v>28.597999999999999</v>
      </c>
      <c r="HV17" s="9">
        <v>23.155000000000001</v>
      </c>
      <c r="HW17" s="9">
        <v>67.055000000000007</v>
      </c>
      <c r="HX17" s="9">
        <v>24.463999999999999</v>
      </c>
      <c r="HY17" s="9">
        <v>42.591000000000001</v>
      </c>
      <c r="HZ17" s="9">
        <v>70.805000000000007</v>
      </c>
      <c r="IA17" s="9">
        <v>10.288</v>
      </c>
      <c r="IB17" s="9">
        <v>60.518000000000001</v>
      </c>
      <c r="IC17" s="9">
        <v>199.489</v>
      </c>
      <c r="ID17" s="9">
        <v>84.289000000000001</v>
      </c>
      <c r="IE17" s="9">
        <v>115.199</v>
      </c>
      <c r="IF17" s="9">
        <v>66.738</v>
      </c>
      <c r="IG17" s="9">
        <v>48.064999999999998</v>
      </c>
      <c r="IH17" s="9">
        <v>18.672999999999998</v>
      </c>
      <c r="II17" s="9">
        <v>64.712999999999994</v>
      </c>
      <c r="IJ17" s="9">
        <v>24.364000000000001</v>
      </c>
      <c r="IK17" s="9">
        <v>40.348999999999997</v>
      </c>
      <c r="IL17" s="9">
        <v>68.037999999999997</v>
      </c>
      <c r="IM17" s="9">
        <v>11.86</v>
      </c>
      <c r="IN17" s="9">
        <v>56.177999999999997</v>
      </c>
      <c r="IO17" s="9">
        <v>361.10599999999999</v>
      </c>
      <c r="IP17" s="9">
        <v>185.096</v>
      </c>
      <c r="IQ17" s="9">
        <v>176.00899999999999</v>
      </c>
    </row>
    <row r="18" spans="1:251">
      <c r="A18" s="10">
        <v>44593</v>
      </c>
      <c r="B18" s="9">
        <v>167.87799999999999</v>
      </c>
      <c r="C18" s="9">
        <v>372.154</v>
      </c>
      <c r="D18" s="9">
        <v>200.8</v>
      </c>
      <c r="E18" s="9">
        <v>171.35400000000001</v>
      </c>
      <c r="F18" s="9">
        <v>272.565</v>
      </c>
      <c r="G18" s="9">
        <v>137.16800000000001</v>
      </c>
      <c r="H18" s="9">
        <v>135.39699999999999</v>
      </c>
      <c r="I18" s="9">
        <v>243.566</v>
      </c>
      <c r="J18" s="9">
        <v>129.17599999999999</v>
      </c>
      <c r="K18" s="9">
        <v>114.39</v>
      </c>
      <c r="L18" s="9">
        <v>208.03800000000001</v>
      </c>
      <c r="M18" s="9">
        <v>106.051</v>
      </c>
      <c r="N18" s="9">
        <v>101.98699999999999</v>
      </c>
      <c r="O18" s="9">
        <v>80.808999999999997</v>
      </c>
      <c r="P18" s="9">
        <v>57.228000000000002</v>
      </c>
      <c r="Q18" s="9">
        <v>23.581</v>
      </c>
      <c r="R18" s="9">
        <v>86.605000000000004</v>
      </c>
      <c r="S18" s="9">
        <v>40.267000000000003</v>
      </c>
      <c r="T18" s="9">
        <v>46.338000000000001</v>
      </c>
      <c r="U18" s="9">
        <v>40.624000000000002</v>
      </c>
      <c r="V18" s="9">
        <v>8.5559999999999992</v>
      </c>
      <c r="W18" s="9">
        <v>32.067999999999998</v>
      </c>
      <c r="X18" s="9">
        <v>194.595</v>
      </c>
      <c r="Y18" s="9">
        <v>103.292</v>
      </c>
      <c r="Z18" s="9">
        <v>91.302999999999997</v>
      </c>
      <c r="AA18" s="9">
        <v>133.61500000000001</v>
      </c>
      <c r="AB18" s="9">
        <v>86.343999999999994</v>
      </c>
      <c r="AC18" s="9">
        <v>47.27</v>
      </c>
      <c r="AD18" s="9">
        <v>34.47</v>
      </c>
      <c r="AE18" s="9">
        <v>10.843</v>
      </c>
      <c r="AF18" s="9">
        <v>23.628</v>
      </c>
      <c r="AG18" s="9">
        <v>26.51</v>
      </c>
      <c r="AH18" s="9">
        <v>6.1050000000000004</v>
      </c>
      <c r="AI18" s="9">
        <v>20.405000000000001</v>
      </c>
      <c r="AJ18" s="9">
        <v>467.245</v>
      </c>
      <c r="AK18" s="9">
        <v>234.49</v>
      </c>
      <c r="AL18" s="9">
        <v>232.75399999999999</v>
      </c>
      <c r="AM18" s="9">
        <v>178.95400000000001</v>
      </c>
      <c r="AN18" s="9">
        <v>104.029</v>
      </c>
      <c r="AO18" s="9">
        <v>74.924999999999997</v>
      </c>
      <c r="AP18" s="9">
        <v>673.61099999999999</v>
      </c>
      <c r="AQ18" s="9">
        <v>318.88299999999998</v>
      </c>
      <c r="AR18" s="9">
        <v>354.72800000000001</v>
      </c>
      <c r="AS18" s="9">
        <v>4578.8280000000004</v>
      </c>
      <c r="AT18" s="9">
        <v>2414.0909999999999</v>
      </c>
      <c r="AU18" s="9">
        <v>2164.7359999999999</v>
      </c>
      <c r="AV18" s="9">
        <v>3905.14</v>
      </c>
      <c r="AW18" s="9">
        <v>1977.7360000000001</v>
      </c>
      <c r="AX18" s="9">
        <v>1927.404</v>
      </c>
      <c r="AY18" s="9">
        <v>3627.78</v>
      </c>
      <c r="AZ18" s="9">
        <v>1846.588</v>
      </c>
      <c r="BA18" s="9">
        <v>1781.192</v>
      </c>
      <c r="BB18" s="9">
        <v>148.04599999999999</v>
      </c>
      <c r="BC18" s="9">
        <v>69.539000000000001</v>
      </c>
      <c r="BD18" s="9">
        <v>78.507000000000005</v>
      </c>
      <c r="BE18" s="9">
        <v>125.322</v>
      </c>
      <c r="BF18" s="9">
        <v>59.554000000000002</v>
      </c>
      <c r="BG18" s="9">
        <v>65.768000000000001</v>
      </c>
      <c r="BH18" s="9">
        <v>2890.4160000000002</v>
      </c>
      <c r="BI18" s="9">
        <v>1514.86</v>
      </c>
      <c r="BJ18" s="9">
        <v>1375.556</v>
      </c>
      <c r="BK18" s="9">
        <v>287.64699999999999</v>
      </c>
      <c r="BL18" s="9">
        <v>108.88200000000001</v>
      </c>
      <c r="BM18" s="9">
        <v>178.76499999999999</v>
      </c>
      <c r="BN18" s="9">
        <v>88.534000000000006</v>
      </c>
      <c r="BO18" s="9">
        <v>54.636000000000003</v>
      </c>
      <c r="BP18" s="9">
        <v>33.898000000000003</v>
      </c>
      <c r="BQ18" s="9">
        <v>102.069</v>
      </c>
      <c r="BR18" s="9">
        <v>38.470999999999997</v>
      </c>
      <c r="BS18" s="9">
        <v>63.598999999999997</v>
      </c>
      <c r="BT18" s="9">
        <v>97.043999999999997</v>
      </c>
      <c r="BU18" s="9">
        <v>15.776</v>
      </c>
      <c r="BV18" s="9">
        <v>81.268000000000001</v>
      </c>
      <c r="BW18" s="9">
        <v>190.91399999999999</v>
      </c>
      <c r="BX18" s="9">
        <v>62.981000000000002</v>
      </c>
      <c r="BY18" s="9">
        <v>127.934</v>
      </c>
      <c r="BZ18" s="9">
        <v>56.96</v>
      </c>
      <c r="CA18" s="9">
        <v>35.722000000000001</v>
      </c>
      <c r="CB18" s="9">
        <v>21.239000000000001</v>
      </c>
      <c r="CC18" s="9">
        <v>74.757000000000005</v>
      </c>
      <c r="CD18" s="9">
        <v>19.382999999999999</v>
      </c>
      <c r="CE18" s="9">
        <v>55.374000000000002</v>
      </c>
      <c r="CF18" s="9">
        <v>59.197000000000003</v>
      </c>
      <c r="CG18" s="9">
        <v>7.8760000000000003</v>
      </c>
      <c r="CH18" s="9">
        <v>51.320999999999998</v>
      </c>
      <c r="CI18" s="9">
        <v>536.16300000000001</v>
      </c>
      <c r="CJ18" s="9">
        <v>291.01299999999998</v>
      </c>
      <c r="CK18" s="9">
        <v>245.149</v>
      </c>
      <c r="CL18" s="9">
        <v>683.97699999999998</v>
      </c>
      <c r="CM18" s="9">
        <v>373.42399999999998</v>
      </c>
      <c r="CN18" s="9">
        <v>310.553</v>
      </c>
      <c r="CO18" s="9">
        <v>3221.163</v>
      </c>
      <c r="CP18" s="9">
        <v>1604.3130000000001</v>
      </c>
      <c r="CQ18" s="9">
        <v>1616.8510000000001</v>
      </c>
      <c r="CR18" s="9">
        <v>541.50400000000002</v>
      </c>
      <c r="CS18" s="9">
        <v>267.48599999999999</v>
      </c>
      <c r="CT18" s="9">
        <v>274.01799999999997</v>
      </c>
      <c r="CU18" s="9">
        <v>3363.6370000000002</v>
      </c>
      <c r="CV18" s="9">
        <v>1710.251</v>
      </c>
      <c r="CW18" s="9">
        <v>1653.386</v>
      </c>
      <c r="CX18" s="9">
        <v>897.87900000000002</v>
      </c>
      <c r="CY18" s="9">
        <v>464.05200000000002</v>
      </c>
      <c r="CZ18" s="9">
        <v>433.827</v>
      </c>
      <c r="DA18" s="9">
        <v>327.601</v>
      </c>
      <c r="DB18" s="9">
        <v>176.857</v>
      </c>
      <c r="DC18" s="9">
        <v>150.74299999999999</v>
      </c>
      <c r="DD18" s="9">
        <v>356.37599999999998</v>
      </c>
      <c r="DE18" s="9">
        <v>196.56700000000001</v>
      </c>
      <c r="DF18" s="9">
        <v>159.809</v>
      </c>
      <c r="DG18" s="9">
        <v>213.90299999999999</v>
      </c>
      <c r="DH18" s="9">
        <v>90.628</v>
      </c>
      <c r="DI18" s="9">
        <v>123.274</v>
      </c>
      <c r="DJ18" s="9">
        <v>3007.261</v>
      </c>
      <c r="DK18" s="9">
        <v>1513.684</v>
      </c>
      <c r="DL18" s="9">
        <v>1493.577</v>
      </c>
      <c r="DM18" s="9">
        <v>673.68799999999999</v>
      </c>
      <c r="DN18" s="9">
        <v>436.35500000000002</v>
      </c>
      <c r="DO18" s="9">
        <v>237.333</v>
      </c>
      <c r="DP18" s="9">
        <v>368.16399999999999</v>
      </c>
      <c r="DQ18" s="9">
        <v>247.583</v>
      </c>
      <c r="DR18" s="9">
        <v>120.581</v>
      </c>
      <c r="DS18" s="9">
        <v>59.680999999999997</v>
      </c>
      <c r="DT18" s="9">
        <v>32.353000000000002</v>
      </c>
      <c r="DU18" s="9">
        <v>27.327999999999999</v>
      </c>
      <c r="DV18" s="9">
        <v>20.053000000000001</v>
      </c>
      <c r="DW18" s="9">
        <v>12.92</v>
      </c>
      <c r="DX18" s="9">
        <v>7.133</v>
      </c>
      <c r="DY18" s="9">
        <v>20.677</v>
      </c>
      <c r="DZ18" s="9">
        <v>12.342000000000001</v>
      </c>
      <c r="EA18" s="9">
        <v>8.3339999999999996</v>
      </c>
      <c r="EB18" s="9">
        <v>18.951000000000001</v>
      </c>
      <c r="EC18" s="9">
        <v>7.09</v>
      </c>
      <c r="ED18" s="9">
        <v>11.861000000000001</v>
      </c>
      <c r="EE18" s="9">
        <v>37.264000000000003</v>
      </c>
      <c r="EF18" s="9">
        <v>17.507000000000001</v>
      </c>
      <c r="EG18" s="9">
        <v>19.757999999999999</v>
      </c>
      <c r="EH18" s="9">
        <v>16.266999999999999</v>
      </c>
      <c r="EI18" s="9">
        <v>11.653</v>
      </c>
      <c r="EJ18" s="9">
        <v>4.6139999999999999</v>
      </c>
      <c r="EK18" s="9">
        <v>9.9350000000000005</v>
      </c>
      <c r="EL18" s="9">
        <v>4.5789999999999997</v>
      </c>
      <c r="EM18" s="9">
        <v>5.3559999999999999</v>
      </c>
      <c r="EN18" s="9">
        <v>11.061999999999999</v>
      </c>
      <c r="EO18" s="9">
        <v>1.274</v>
      </c>
      <c r="EP18" s="9">
        <v>9.7880000000000003</v>
      </c>
      <c r="EQ18" s="9">
        <v>208.578</v>
      </c>
      <c r="ER18" s="9">
        <v>138.91300000000001</v>
      </c>
      <c r="ES18" s="9">
        <v>69.665000000000006</v>
      </c>
      <c r="ET18" s="9">
        <v>4654.2560000000003</v>
      </c>
      <c r="EU18" s="9">
        <v>2414.0259999999998</v>
      </c>
      <c r="EV18" s="9">
        <v>2240.23</v>
      </c>
      <c r="EW18" s="9">
        <v>563.14</v>
      </c>
      <c r="EX18" s="9">
        <v>271.17099999999999</v>
      </c>
      <c r="EY18" s="9">
        <v>291.96899999999999</v>
      </c>
      <c r="EZ18" s="9">
        <v>283.81299999999999</v>
      </c>
      <c r="FA18" s="9">
        <v>143.286</v>
      </c>
      <c r="FB18" s="9">
        <v>140.52699999999999</v>
      </c>
      <c r="FC18" s="9">
        <v>131.001</v>
      </c>
      <c r="FD18" s="9">
        <v>65.727000000000004</v>
      </c>
      <c r="FE18" s="9">
        <v>65.274000000000001</v>
      </c>
      <c r="FF18" s="9">
        <v>152.30799999999999</v>
      </c>
      <c r="FG18" s="9">
        <v>77.56</v>
      </c>
      <c r="FH18" s="9">
        <v>74.748000000000005</v>
      </c>
      <c r="FI18" s="9">
        <v>168.63900000000001</v>
      </c>
      <c r="FJ18" s="9">
        <v>83.843999999999994</v>
      </c>
      <c r="FK18" s="9">
        <v>84.795000000000002</v>
      </c>
      <c r="FL18" s="9">
        <v>114.67</v>
      </c>
      <c r="FM18" s="9">
        <v>59.442</v>
      </c>
      <c r="FN18" s="9">
        <v>55.228000000000002</v>
      </c>
      <c r="FO18" s="9">
        <v>102.584</v>
      </c>
      <c r="FP18" s="9">
        <v>56.058</v>
      </c>
      <c r="FQ18" s="9">
        <v>46.526000000000003</v>
      </c>
      <c r="FR18" s="9">
        <v>81.67</v>
      </c>
      <c r="FS18" s="9">
        <v>38.145000000000003</v>
      </c>
      <c r="FT18" s="9">
        <v>43.524999999999999</v>
      </c>
      <c r="FU18" s="9">
        <v>36.802</v>
      </c>
      <c r="FV18" s="9">
        <v>26.693000000000001</v>
      </c>
      <c r="FW18" s="9">
        <v>10.108000000000001</v>
      </c>
      <c r="FX18" s="9">
        <v>26.312999999999999</v>
      </c>
      <c r="FY18" s="9">
        <v>9.5760000000000005</v>
      </c>
      <c r="FZ18" s="9">
        <v>16.736999999999998</v>
      </c>
      <c r="GA18" s="9">
        <v>18.555</v>
      </c>
      <c r="GB18" s="9">
        <v>1.8759999999999999</v>
      </c>
      <c r="GC18" s="9">
        <v>16.68</v>
      </c>
      <c r="GD18" s="9">
        <v>99.558999999999997</v>
      </c>
      <c r="GE18" s="9">
        <v>49.082999999999998</v>
      </c>
      <c r="GF18" s="9">
        <v>50.475999999999999</v>
      </c>
      <c r="GG18" s="9">
        <v>56.716000000000001</v>
      </c>
      <c r="GH18" s="9">
        <v>37.835000000000001</v>
      </c>
      <c r="GI18" s="9">
        <v>18.882000000000001</v>
      </c>
      <c r="GJ18" s="9">
        <v>27.393999999999998</v>
      </c>
      <c r="GK18" s="9">
        <v>9.5449999999999999</v>
      </c>
      <c r="GL18" s="9">
        <v>17.849</v>
      </c>
      <c r="GM18" s="9">
        <v>15.449</v>
      </c>
      <c r="GN18" s="9">
        <v>1.704</v>
      </c>
      <c r="GO18" s="9">
        <v>13.744999999999999</v>
      </c>
      <c r="GP18" s="9">
        <v>193.92</v>
      </c>
      <c r="GQ18" s="9">
        <v>98.302000000000007</v>
      </c>
      <c r="GR18" s="9">
        <v>95.617000000000004</v>
      </c>
      <c r="GS18" s="9">
        <v>89.893000000000001</v>
      </c>
      <c r="GT18" s="9">
        <v>44.984000000000002</v>
      </c>
      <c r="GU18" s="9">
        <v>44.908999999999999</v>
      </c>
      <c r="GV18" s="9">
        <v>279.327</v>
      </c>
      <c r="GW18" s="9">
        <v>127.88500000000001</v>
      </c>
      <c r="GX18" s="9">
        <v>151.44200000000001</v>
      </c>
      <c r="GY18" s="9">
        <v>4091.116</v>
      </c>
      <c r="GZ18" s="9">
        <v>2142.855</v>
      </c>
      <c r="HA18" s="9">
        <v>1948.26</v>
      </c>
      <c r="HB18" s="9">
        <v>3132.8029999999999</v>
      </c>
      <c r="HC18" s="9">
        <v>1520.925</v>
      </c>
      <c r="HD18" s="9">
        <v>1611.8779999999999</v>
      </c>
      <c r="HE18" s="9">
        <v>2993.3960000000002</v>
      </c>
      <c r="HF18" s="9">
        <v>1473.2929999999999</v>
      </c>
      <c r="HG18" s="9">
        <v>1520.1030000000001</v>
      </c>
      <c r="HH18" s="9">
        <v>77.433000000000007</v>
      </c>
      <c r="HI18" s="9">
        <v>26.077999999999999</v>
      </c>
      <c r="HJ18" s="9">
        <v>51.354999999999997</v>
      </c>
      <c r="HK18" s="9">
        <v>59.387</v>
      </c>
      <c r="HL18" s="9">
        <v>19.649999999999999</v>
      </c>
      <c r="HM18" s="9">
        <v>39.738</v>
      </c>
      <c r="HN18" s="9">
        <v>2408.0250000000001</v>
      </c>
      <c r="HO18" s="9">
        <v>1214.191</v>
      </c>
      <c r="HP18" s="9">
        <v>1193.8340000000001</v>
      </c>
      <c r="HQ18" s="9">
        <v>182.38900000000001</v>
      </c>
      <c r="HR18" s="9">
        <v>61.161999999999999</v>
      </c>
      <c r="HS18" s="9">
        <v>121.22799999999999</v>
      </c>
      <c r="HT18" s="9">
        <v>67.784999999999997</v>
      </c>
      <c r="HU18" s="9">
        <v>31.611000000000001</v>
      </c>
      <c r="HV18" s="9">
        <v>36.173999999999999</v>
      </c>
      <c r="HW18" s="9">
        <v>50.906999999999996</v>
      </c>
      <c r="HX18" s="9">
        <v>20.706</v>
      </c>
      <c r="HY18" s="9">
        <v>30.202000000000002</v>
      </c>
      <c r="HZ18" s="9">
        <v>63.697000000000003</v>
      </c>
      <c r="IA18" s="9">
        <v>8.8450000000000006</v>
      </c>
      <c r="IB18" s="9">
        <v>54.851999999999997</v>
      </c>
      <c r="IC18" s="9">
        <v>162.75200000000001</v>
      </c>
      <c r="ID18" s="9">
        <v>63.158999999999999</v>
      </c>
      <c r="IE18" s="9">
        <v>99.593000000000004</v>
      </c>
      <c r="IF18" s="9">
        <v>59.472000000000001</v>
      </c>
      <c r="IG18" s="9">
        <v>40.189</v>
      </c>
      <c r="IH18" s="9">
        <v>19.283000000000001</v>
      </c>
      <c r="II18" s="9">
        <v>56.393000000000001</v>
      </c>
      <c r="IJ18" s="9">
        <v>16.960999999999999</v>
      </c>
      <c r="IK18" s="9">
        <v>39.432000000000002</v>
      </c>
      <c r="IL18" s="9">
        <v>46.887</v>
      </c>
      <c r="IM18" s="9">
        <v>6.0090000000000003</v>
      </c>
      <c r="IN18" s="9">
        <v>40.878</v>
      </c>
      <c r="IO18" s="9">
        <v>379.637</v>
      </c>
      <c r="IP18" s="9">
        <v>182.41399999999999</v>
      </c>
      <c r="IQ18" s="9">
        <v>197.22399999999999</v>
      </c>
    </row>
    <row r="19" spans="1:251">
      <c r="A19" s="10">
        <v>44958</v>
      </c>
      <c r="B19" s="9">
        <v>171.69</v>
      </c>
      <c r="C19" s="9">
        <v>401.02199999999999</v>
      </c>
      <c r="D19" s="9">
        <v>224.05199999999999</v>
      </c>
      <c r="E19" s="9">
        <v>176.97</v>
      </c>
      <c r="F19" s="9">
        <v>282.834</v>
      </c>
      <c r="G19" s="9">
        <v>152.369</v>
      </c>
      <c r="H19" s="9">
        <v>130.465</v>
      </c>
      <c r="I19" s="9">
        <v>288.25400000000002</v>
      </c>
      <c r="J19" s="9">
        <v>174.91800000000001</v>
      </c>
      <c r="K19" s="9">
        <v>113.337</v>
      </c>
      <c r="L19" s="9">
        <v>194.78</v>
      </c>
      <c r="M19" s="9">
        <v>99.981999999999999</v>
      </c>
      <c r="N19" s="9">
        <v>94.798000000000002</v>
      </c>
      <c r="O19" s="9">
        <v>88.396000000000001</v>
      </c>
      <c r="P19" s="9">
        <v>57.223999999999997</v>
      </c>
      <c r="Q19" s="9">
        <v>31.172000000000001</v>
      </c>
      <c r="R19" s="9">
        <v>67.929000000000002</v>
      </c>
      <c r="S19" s="9">
        <v>35.292999999999999</v>
      </c>
      <c r="T19" s="9">
        <v>32.636000000000003</v>
      </c>
      <c r="U19" s="9">
        <v>38.454000000000001</v>
      </c>
      <c r="V19" s="9">
        <v>7.4640000000000004</v>
      </c>
      <c r="W19" s="9">
        <v>30.99</v>
      </c>
      <c r="X19" s="9">
        <v>211.15700000000001</v>
      </c>
      <c r="Y19" s="9">
        <v>108.289</v>
      </c>
      <c r="Z19" s="9">
        <v>102.86799999999999</v>
      </c>
      <c r="AA19" s="9">
        <v>136.47800000000001</v>
      </c>
      <c r="AB19" s="9">
        <v>84.382000000000005</v>
      </c>
      <c r="AC19" s="9">
        <v>52.095999999999997</v>
      </c>
      <c r="AD19" s="9">
        <v>54.017000000000003</v>
      </c>
      <c r="AE19" s="9">
        <v>19.135999999999999</v>
      </c>
      <c r="AF19" s="9">
        <v>34.881</v>
      </c>
      <c r="AG19" s="9">
        <v>20.661000000000001</v>
      </c>
      <c r="AH19" s="9">
        <v>4.7709999999999999</v>
      </c>
      <c r="AI19" s="9">
        <v>15.89</v>
      </c>
      <c r="AJ19" s="9">
        <v>504.35500000000002</v>
      </c>
      <c r="AK19" s="9">
        <v>271.596</v>
      </c>
      <c r="AL19" s="9">
        <v>232.76</v>
      </c>
      <c r="AM19" s="9">
        <v>189.83600000000001</v>
      </c>
      <c r="AN19" s="9">
        <v>111.59399999999999</v>
      </c>
      <c r="AO19" s="9">
        <v>78.242000000000004</v>
      </c>
      <c r="AP19" s="9">
        <v>648.298</v>
      </c>
      <c r="AQ19" s="9">
        <v>301.42700000000002</v>
      </c>
      <c r="AR19" s="9">
        <v>346.87099999999998</v>
      </c>
      <c r="AS19" s="9">
        <v>4832.1440000000002</v>
      </c>
      <c r="AT19" s="9">
        <v>2547.8389999999999</v>
      </c>
      <c r="AU19" s="9">
        <v>2284.3049999999998</v>
      </c>
      <c r="AV19" s="9">
        <v>4097.1409999999996</v>
      </c>
      <c r="AW19" s="9">
        <v>2070.306</v>
      </c>
      <c r="AX19" s="9">
        <v>2026.835</v>
      </c>
      <c r="AY19" s="9">
        <v>3798.4180000000001</v>
      </c>
      <c r="AZ19" s="9">
        <v>1925.231</v>
      </c>
      <c r="BA19" s="9">
        <v>1873.1869999999999</v>
      </c>
      <c r="BB19" s="9">
        <v>158.94499999999999</v>
      </c>
      <c r="BC19" s="9">
        <v>74.614000000000004</v>
      </c>
      <c r="BD19" s="9">
        <v>84.331000000000003</v>
      </c>
      <c r="BE19" s="9">
        <v>133.53299999999999</v>
      </c>
      <c r="BF19" s="9">
        <v>66.878</v>
      </c>
      <c r="BG19" s="9">
        <v>66.653999999999996</v>
      </c>
      <c r="BH19" s="9">
        <v>3166.9430000000002</v>
      </c>
      <c r="BI19" s="9">
        <v>1655.665</v>
      </c>
      <c r="BJ19" s="9">
        <v>1511.278</v>
      </c>
      <c r="BK19" s="9">
        <v>225.15799999999999</v>
      </c>
      <c r="BL19" s="9">
        <v>74.634</v>
      </c>
      <c r="BM19" s="9">
        <v>150.52500000000001</v>
      </c>
      <c r="BN19" s="9">
        <v>56.921999999999997</v>
      </c>
      <c r="BO19" s="9">
        <v>39.026000000000003</v>
      </c>
      <c r="BP19" s="9">
        <v>17.896000000000001</v>
      </c>
      <c r="BQ19" s="9">
        <v>71.275999999999996</v>
      </c>
      <c r="BR19" s="9">
        <v>23.702999999999999</v>
      </c>
      <c r="BS19" s="9">
        <v>47.572000000000003</v>
      </c>
      <c r="BT19" s="9">
        <v>96.96</v>
      </c>
      <c r="BU19" s="9">
        <v>11.904</v>
      </c>
      <c r="BV19" s="9">
        <v>85.055999999999997</v>
      </c>
      <c r="BW19" s="9">
        <v>182.78299999999999</v>
      </c>
      <c r="BX19" s="9">
        <v>57.795999999999999</v>
      </c>
      <c r="BY19" s="9">
        <v>124.98699999999999</v>
      </c>
      <c r="BZ19" s="9">
        <v>54.911999999999999</v>
      </c>
      <c r="CA19" s="9">
        <v>32.387999999999998</v>
      </c>
      <c r="CB19" s="9">
        <v>22.524000000000001</v>
      </c>
      <c r="CC19" s="9">
        <v>77.138999999999996</v>
      </c>
      <c r="CD19" s="9">
        <v>16.962</v>
      </c>
      <c r="CE19" s="9">
        <v>60.177</v>
      </c>
      <c r="CF19" s="9">
        <v>50.731999999999999</v>
      </c>
      <c r="CG19" s="9">
        <v>8.4459999999999997</v>
      </c>
      <c r="CH19" s="9">
        <v>42.286000000000001</v>
      </c>
      <c r="CI19" s="9">
        <v>522.25699999999995</v>
      </c>
      <c r="CJ19" s="9">
        <v>282.21199999999999</v>
      </c>
      <c r="CK19" s="9">
        <v>240.04499999999999</v>
      </c>
      <c r="CL19" s="9">
        <v>740.50800000000004</v>
      </c>
      <c r="CM19" s="9">
        <v>391.32600000000002</v>
      </c>
      <c r="CN19" s="9">
        <v>349.18200000000002</v>
      </c>
      <c r="CO19" s="9">
        <v>3356.6329999999998</v>
      </c>
      <c r="CP19" s="9">
        <v>1678.98</v>
      </c>
      <c r="CQ19" s="9">
        <v>1677.653</v>
      </c>
      <c r="CR19" s="9">
        <v>594.32000000000005</v>
      </c>
      <c r="CS19" s="9">
        <v>277.935</v>
      </c>
      <c r="CT19" s="9">
        <v>316.38499999999999</v>
      </c>
      <c r="CU19" s="9">
        <v>3502.8209999999999</v>
      </c>
      <c r="CV19" s="9">
        <v>1792.3710000000001</v>
      </c>
      <c r="CW19" s="9">
        <v>1710.45</v>
      </c>
      <c r="CX19" s="9">
        <v>964.08900000000006</v>
      </c>
      <c r="CY19" s="9">
        <v>479.351</v>
      </c>
      <c r="CZ19" s="9">
        <v>484.73700000000002</v>
      </c>
      <c r="DA19" s="9">
        <v>370.73899999999998</v>
      </c>
      <c r="DB19" s="9">
        <v>189.91</v>
      </c>
      <c r="DC19" s="9">
        <v>180.82900000000001</v>
      </c>
      <c r="DD19" s="9">
        <v>369.76900000000001</v>
      </c>
      <c r="DE19" s="9">
        <v>201.416</v>
      </c>
      <c r="DF19" s="9">
        <v>168.35300000000001</v>
      </c>
      <c r="DG19" s="9">
        <v>223.58099999999999</v>
      </c>
      <c r="DH19" s="9">
        <v>88.025000000000006</v>
      </c>
      <c r="DI19" s="9">
        <v>135.55600000000001</v>
      </c>
      <c r="DJ19" s="9">
        <v>3133.0520000000001</v>
      </c>
      <c r="DK19" s="9">
        <v>1590.9549999999999</v>
      </c>
      <c r="DL19" s="9">
        <v>1542.097</v>
      </c>
      <c r="DM19" s="9">
        <v>735.00300000000004</v>
      </c>
      <c r="DN19" s="9">
        <v>477.53199999999998</v>
      </c>
      <c r="DO19" s="9">
        <v>257.471</v>
      </c>
      <c r="DP19" s="9">
        <v>452.125</v>
      </c>
      <c r="DQ19" s="9">
        <v>306.221</v>
      </c>
      <c r="DR19" s="9">
        <v>145.904</v>
      </c>
      <c r="DS19" s="9">
        <v>41.466999999999999</v>
      </c>
      <c r="DT19" s="9">
        <v>23.899000000000001</v>
      </c>
      <c r="DU19" s="9">
        <v>17.568000000000001</v>
      </c>
      <c r="DV19" s="9">
        <v>13.111000000000001</v>
      </c>
      <c r="DW19" s="9">
        <v>9.8810000000000002</v>
      </c>
      <c r="DX19" s="9">
        <v>3.23</v>
      </c>
      <c r="DY19" s="9">
        <v>15.068</v>
      </c>
      <c r="DZ19" s="9">
        <v>8.3140000000000001</v>
      </c>
      <c r="EA19" s="9">
        <v>6.7539999999999996</v>
      </c>
      <c r="EB19" s="9">
        <v>13.289</v>
      </c>
      <c r="EC19" s="9">
        <v>5.7039999999999997</v>
      </c>
      <c r="ED19" s="9">
        <v>7.585</v>
      </c>
      <c r="EE19" s="9">
        <v>36.372999999999998</v>
      </c>
      <c r="EF19" s="9">
        <v>19.443000000000001</v>
      </c>
      <c r="EG19" s="9">
        <v>16.93</v>
      </c>
      <c r="EH19" s="9">
        <v>14.069000000000001</v>
      </c>
      <c r="EI19" s="9">
        <v>10.606999999999999</v>
      </c>
      <c r="EJ19" s="9">
        <v>3.4630000000000001</v>
      </c>
      <c r="EK19" s="9">
        <v>13.542</v>
      </c>
      <c r="EL19" s="9">
        <v>5.9690000000000003</v>
      </c>
      <c r="EM19" s="9">
        <v>7.5730000000000004</v>
      </c>
      <c r="EN19" s="9">
        <v>8.7620000000000005</v>
      </c>
      <c r="EO19" s="9">
        <v>2.867</v>
      </c>
      <c r="EP19" s="9">
        <v>5.8949999999999996</v>
      </c>
      <c r="EQ19" s="9">
        <v>205.03800000000001</v>
      </c>
      <c r="ER19" s="9">
        <v>127.97</v>
      </c>
      <c r="ES19" s="9">
        <v>77.067999999999998</v>
      </c>
      <c r="ET19" s="9">
        <v>4671.9009999999998</v>
      </c>
      <c r="EU19" s="9">
        <v>2405.674</v>
      </c>
      <c r="EV19" s="9">
        <v>2266.2269999999999</v>
      </c>
      <c r="EW19" s="9">
        <v>555.41800000000001</v>
      </c>
      <c r="EX19" s="9">
        <v>265.17099999999999</v>
      </c>
      <c r="EY19" s="9">
        <v>290.24700000000001</v>
      </c>
      <c r="EZ19" s="9">
        <v>276.86399999999998</v>
      </c>
      <c r="FA19" s="9">
        <v>142.27500000000001</v>
      </c>
      <c r="FB19" s="9">
        <v>134.59</v>
      </c>
      <c r="FC19" s="9">
        <v>120.77500000000001</v>
      </c>
      <c r="FD19" s="9">
        <v>67.033000000000001</v>
      </c>
      <c r="FE19" s="9">
        <v>53.741999999999997</v>
      </c>
      <c r="FF19" s="9">
        <v>154.04499999999999</v>
      </c>
      <c r="FG19" s="9">
        <v>74.144000000000005</v>
      </c>
      <c r="FH19" s="9">
        <v>79.900999999999996</v>
      </c>
      <c r="FI19" s="9">
        <v>165.07900000000001</v>
      </c>
      <c r="FJ19" s="9">
        <v>90.965000000000003</v>
      </c>
      <c r="FK19" s="9">
        <v>74.114000000000004</v>
      </c>
      <c r="FL19" s="9">
        <v>109.61799999999999</v>
      </c>
      <c r="FM19" s="9">
        <v>50.09</v>
      </c>
      <c r="FN19" s="9">
        <v>59.527999999999999</v>
      </c>
      <c r="FO19" s="9">
        <v>103.961</v>
      </c>
      <c r="FP19" s="9">
        <v>66.412000000000006</v>
      </c>
      <c r="FQ19" s="9">
        <v>37.548999999999999</v>
      </c>
      <c r="FR19" s="9">
        <v>71.468999999999994</v>
      </c>
      <c r="FS19" s="9">
        <v>33.167999999999999</v>
      </c>
      <c r="FT19" s="9">
        <v>38.301000000000002</v>
      </c>
      <c r="FU19" s="9">
        <v>31.254000000000001</v>
      </c>
      <c r="FV19" s="9">
        <v>19.878</v>
      </c>
      <c r="FW19" s="9">
        <v>11.377000000000001</v>
      </c>
      <c r="FX19" s="9">
        <v>24.635999999999999</v>
      </c>
      <c r="FY19" s="9">
        <v>10.923</v>
      </c>
      <c r="FZ19" s="9">
        <v>13.712999999999999</v>
      </c>
      <c r="GA19" s="9">
        <v>15.579000000000001</v>
      </c>
      <c r="GB19" s="9">
        <v>2.367</v>
      </c>
      <c r="GC19" s="9">
        <v>13.211</v>
      </c>
      <c r="GD19" s="9">
        <v>101.435</v>
      </c>
      <c r="GE19" s="9">
        <v>42.694000000000003</v>
      </c>
      <c r="GF19" s="9">
        <v>58.74</v>
      </c>
      <c r="GG19" s="9">
        <v>48.125999999999998</v>
      </c>
      <c r="GH19" s="9">
        <v>27.506</v>
      </c>
      <c r="GI19" s="9">
        <v>20.619</v>
      </c>
      <c r="GJ19" s="9">
        <v>32.276000000000003</v>
      </c>
      <c r="GK19" s="9">
        <v>11.96</v>
      </c>
      <c r="GL19" s="9">
        <v>20.315999999999999</v>
      </c>
      <c r="GM19" s="9">
        <v>21.033000000000001</v>
      </c>
      <c r="GN19" s="9">
        <v>3.2280000000000002</v>
      </c>
      <c r="GO19" s="9">
        <v>17.803999999999998</v>
      </c>
      <c r="GP19" s="9">
        <v>199.935</v>
      </c>
      <c r="GQ19" s="9">
        <v>103.288</v>
      </c>
      <c r="GR19" s="9">
        <v>96.647999999999996</v>
      </c>
      <c r="GS19" s="9">
        <v>76.929000000000002</v>
      </c>
      <c r="GT19" s="9">
        <v>38.987000000000002</v>
      </c>
      <c r="GU19" s="9">
        <v>37.942</v>
      </c>
      <c r="GV19" s="9">
        <v>278.553</v>
      </c>
      <c r="GW19" s="9">
        <v>122.896</v>
      </c>
      <c r="GX19" s="9">
        <v>155.65700000000001</v>
      </c>
      <c r="GY19" s="9">
        <v>4116.4840000000004</v>
      </c>
      <c r="GZ19" s="9">
        <v>2140.5030000000002</v>
      </c>
      <c r="HA19" s="9">
        <v>1975.98</v>
      </c>
      <c r="HB19" s="9">
        <v>3203.4340000000002</v>
      </c>
      <c r="HC19" s="9">
        <v>1558.2370000000001</v>
      </c>
      <c r="HD19" s="9">
        <v>1645.1969999999999</v>
      </c>
      <c r="HE19" s="9">
        <v>3035.0569999999998</v>
      </c>
      <c r="HF19" s="9">
        <v>1490.011</v>
      </c>
      <c r="HG19" s="9">
        <v>1545.046</v>
      </c>
      <c r="HH19" s="9">
        <v>91.504999999999995</v>
      </c>
      <c r="HI19" s="9">
        <v>36.164999999999999</v>
      </c>
      <c r="HJ19" s="9">
        <v>55.34</v>
      </c>
      <c r="HK19" s="9">
        <v>73.754999999999995</v>
      </c>
      <c r="HL19" s="9">
        <v>31.794</v>
      </c>
      <c r="HM19" s="9">
        <v>41.960999999999999</v>
      </c>
      <c r="HN19" s="9">
        <v>2518.634</v>
      </c>
      <c r="HO19" s="9">
        <v>1279.7380000000001</v>
      </c>
      <c r="HP19" s="9">
        <v>1238.896</v>
      </c>
      <c r="HQ19" s="9">
        <v>160.35599999999999</v>
      </c>
      <c r="HR19" s="9">
        <v>44.042000000000002</v>
      </c>
      <c r="HS19" s="9">
        <v>116.31399999999999</v>
      </c>
      <c r="HT19" s="9">
        <v>49.393999999999998</v>
      </c>
      <c r="HU19" s="9">
        <v>19.861000000000001</v>
      </c>
      <c r="HV19" s="9">
        <v>29.533000000000001</v>
      </c>
      <c r="HW19" s="9">
        <v>53.341999999999999</v>
      </c>
      <c r="HX19" s="9">
        <v>13.288</v>
      </c>
      <c r="HY19" s="9">
        <v>40.052999999999997</v>
      </c>
      <c r="HZ19" s="9">
        <v>57.62</v>
      </c>
      <c r="IA19" s="9">
        <v>10.891999999999999</v>
      </c>
      <c r="IB19" s="9">
        <v>46.728000000000002</v>
      </c>
      <c r="IC19" s="9">
        <v>142.464</v>
      </c>
      <c r="ID19" s="9">
        <v>43.969000000000001</v>
      </c>
      <c r="IE19" s="9">
        <v>98.494</v>
      </c>
      <c r="IF19" s="9">
        <v>42.415999999999997</v>
      </c>
      <c r="IG19" s="9">
        <v>19.98</v>
      </c>
      <c r="IH19" s="9">
        <v>22.436</v>
      </c>
      <c r="II19" s="9">
        <v>49.756999999999998</v>
      </c>
      <c r="IJ19" s="9">
        <v>15.164999999999999</v>
      </c>
      <c r="IK19" s="9">
        <v>34.591000000000001</v>
      </c>
      <c r="IL19" s="9">
        <v>50.29</v>
      </c>
      <c r="IM19" s="9">
        <v>8.8230000000000004</v>
      </c>
      <c r="IN19" s="9">
        <v>41.466999999999999</v>
      </c>
      <c r="IO19" s="9">
        <v>381.98</v>
      </c>
      <c r="IP19" s="9">
        <v>190.488</v>
      </c>
      <c r="IQ19" s="9">
        <v>191.49199999999999</v>
      </c>
    </row>
    <row r="20" spans="1:251">
      <c r="A20" s="10">
        <v>45323</v>
      </c>
      <c r="B20" s="9">
        <v>144.184</v>
      </c>
      <c r="C20" s="9">
        <v>357.935</v>
      </c>
      <c r="D20" s="9">
        <v>200.41200000000001</v>
      </c>
      <c r="E20" s="9">
        <v>157.523</v>
      </c>
      <c r="F20" s="9">
        <v>233.53700000000001</v>
      </c>
      <c r="G20" s="9">
        <v>112.264</v>
      </c>
      <c r="H20" s="9">
        <v>121.273</v>
      </c>
      <c r="I20" s="9">
        <v>239.74600000000001</v>
      </c>
      <c r="J20" s="9">
        <v>132.07300000000001</v>
      </c>
      <c r="K20" s="9">
        <v>107.673</v>
      </c>
      <c r="L20" s="9">
        <v>166.04599999999999</v>
      </c>
      <c r="M20" s="9">
        <v>81.802000000000007</v>
      </c>
      <c r="N20" s="9">
        <v>84.245000000000005</v>
      </c>
      <c r="O20" s="9">
        <v>70.513999999999996</v>
      </c>
      <c r="P20" s="9">
        <v>46.779000000000003</v>
      </c>
      <c r="Q20" s="9">
        <v>23.736000000000001</v>
      </c>
      <c r="R20" s="9">
        <v>56.238</v>
      </c>
      <c r="S20" s="9">
        <v>22.251999999999999</v>
      </c>
      <c r="T20" s="9">
        <v>33.985999999999997</v>
      </c>
      <c r="U20" s="9">
        <v>39.293999999999997</v>
      </c>
      <c r="V20" s="9">
        <v>12.771000000000001</v>
      </c>
      <c r="W20" s="9">
        <v>26.523</v>
      </c>
      <c r="X20" s="9">
        <v>190.476</v>
      </c>
      <c r="Y20" s="9">
        <v>101.43300000000001</v>
      </c>
      <c r="Z20" s="9">
        <v>89.043000000000006</v>
      </c>
      <c r="AA20" s="9">
        <v>119.35899999999999</v>
      </c>
      <c r="AB20" s="9">
        <v>77.143000000000001</v>
      </c>
      <c r="AC20" s="9">
        <v>42.216000000000001</v>
      </c>
      <c r="AD20" s="9">
        <v>50.493000000000002</v>
      </c>
      <c r="AE20" s="9">
        <v>18.245999999999999</v>
      </c>
      <c r="AF20" s="9">
        <v>32.247</v>
      </c>
      <c r="AG20" s="9">
        <v>20.623999999999999</v>
      </c>
      <c r="AH20" s="9">
        <v>6.0430000000000001</v>
      </c>
      <c r="AI20" s="9">
        <v>14.581</v>
      </c>
      <c r="AJ20" s="9">
        <v>427.35300000000001</v>
      </c>
      <c r="AK20" s="9">
        <v>220.78800000000001</v>
      </c>
      <c r="AL20" s="9">
        <v>206.565</v>
      </c>
      <c r="AM20" s="9">
        <v>168.91499999999999</v>
      </c>
      <c r="AN20" s="9">
        <v>94.519000000000005</v>
      </c>
      <c r="AO20" s="9">
        <v>74.396000000000001</v>
      </c>
      <c r="AP20" s="9">
        <v>650.33600000000001</v>
      </c>
      <c r="AQ20" s="9">
        <v>299.02</v>
      </c>
      <c r="AR20" s="9">
        <v>351.31599999999997</v>
      </c>
      <c r="AS20" s="9">
        <v>5177.6059999999998</v>
      </c>
      <c r="AT20" s="9">
        <v>2716.259</v>
      </c>
      <c r="AU20" s="9">
        <v>2461.3470000000002</v>
      </c>
      <c r="AV20" s="9">
        <v>4455.9179999999997</v>
      </c>
      <c r="AW20" s="9">
        <v>2238.2449999999999</v>
      </c>
      <c r="AX20" s="9">
        <v>2217.6729999999998</v>
      </c>
      <c r="AY20" s="9">
        <v>4180.0460000000003</v>
      </c>
      <c r="AZ20" s="9">
        <v>2102.9960000000001</v>
      </c>
      <c r="BA20" s="9">
        <v>2077.0509999999999</v>
      </c>
      <c r="BB20" s="9">
        <v>142.935</v>
      </c>
      <c r="BC20" s="9">
        <v>73.093000000000004</v>
      </c>
      <c r="BD20" s="9">
        <v>69.841999999999999</v>
      </c>
      <c r="BE20" s="9">
        <v>116.474</v>
      </c>
      <c r="BF20" s="9">
        <v>55.616999999999997</v>
      </c>
      <c r="BG20" s="9">
        <v>60.856000000000002</v>
      </c>
      <c r="BH20" s="9">
        <v>3473.366</v>
      </c>
      <c r="BI20" s="9">
        <v>1800.896</v>
      </c>
      <c r="BJ20" s="9">
        <v>1672.47</v>
      </c>
      <c r="BK20" s="9">
        <v>237.03200000000001</v>
      </c>
      <c r="BL20" s="9">
        <v>71.227999999999994</v>
      </c>
      <c r="BM20" s="9">
        <v>165.80500000000001</v>
      </c>
      <c r="BN20" s="9">
        <v>55.082999999999998</v>
      </c>
      <c r="BO20" s="9">
        <v>33.963999999999999</v>
      </c>
      <c r="BP20" s="9">
        <v>21.119</v>
      </c>
      <c r="BQ20" s="9">
        <v>87.436000000000007</v>
      </c>
      <c r="BR20" s="9">
        <v>25.783999999999999</v>
      </c>
      <c r="BS20" s="9">
        <v>61.652000000000001</v>
      </c>
      <c r="BT20" s="9">
        <v>94.513999999999996</v>
      </c>
      <c r="BU20" s="9">
        <v>11.481</v>
      </c>
      <c r="BV20" s="9">
        <v>83.034000000000006</v>
      </c>
      <c r="BW20" s="9">
        <v>175.27600000000001</v>
      </c>
      <c r="BX20" s="9">
        <v>56.408999999999999</v>
      </c>
      <c r="BY20" s="9">
        <v>118.867</v>
      </c>
      <c r="BZ20" s="9">
        <v>56.189</v>
      </c>
      <c r="CA20" s="9">
        <v>32.261000000000003</v>
      </c>
      <c r="CB20" s="9">
        <v>23.928999999999998</v>
      </c>
      <c r="CC20" s="9">
        <v>77.861000000000004</v>
      </c>
      <c r="CD20" s="9">
        <v>16.02</v>
      </c>
      <c r="CE20" s="9">
        <v>61.841000000000001</v>
      </c>
      <c r="CF20" s="9">
        <v>41.225999999999999</v>
      </c>
      <c r="CG20" s="9">
        <v>8.1289999999999996</v>
      </c>
      <c r="CH20" s="9">
        <v>33.097000000000001</v>
      </c>
      <c r="CI20" s="9">
        <v>570.24400000000003</v>
      </c>
      <c r="CJ20" s="9">
        <v>309.71199999999999</v>
      </c>
      <c r="CK20" s="9">
        <v>260.53100000000001</v>
      </c>
      <c r="CL20" s="9">
        <v>696.99800000000005</v>
      </c>
      <c r="CM20" s="9">
        <v>355.80700000000002</v>
      </c>
      <c r="CN20" s="9">
        <v>341.19099999999997</v>
      </c>
      <c r="CO20" s="9">
        <v>3758.92</v>
      </c>
      <c r="CP20" s="9">
        <v>1882.4380000000001</v>
      </c>
      <c r="CQ20" s="9">
        <v>1876.482</v>
      </c>
      <c r="CR20" s="9">
        <v>554.19200000000001</v>
      </c>
      <c r="CS20" s="9">
        <v>263.39600000000002</v>
      </c>
      <c r="CT20" s="9">
        <v>290.79599999999999</v>
      </c>
      <c r="CU20" s="9">
        <v>3901.7260000000001</v>
      </c>
      <c r="CV20" s="9">
        <v>1974.8489999999999</v>
      </c>
      <c r="CW20" s="9">
        <v>1926.876</v>
      </c>
      <c r="CX20" s="9">
        <v>925.30399999999997</v>
      </c>
      <c r="CY20" s="9">
        <v>454.56200000000001</v>
      </c>
      <c r="CZ20" s="9">
        <v>470.74299999999999</v>
      </c>
      <c r="DA20" s="9">
        <v>325.88600000000002</v>
      </c>
      <c r="DB20" s="9">
        <v>164.64099999999999</v>
      </c>
      <c r="DC20" s="9">
        <v>161.244</v>
      </c>
      <c r="DD20" s="9">
        <v>371.11200000000002</v>
      </c>
      <c r="DE20" s="9">
        <v>191.166</v>
      </c>
      <c r="DF20" s="9">
        <v>179.946</v>
      </c>
      <c r="DG20" s="9">
        <v>228.30600000000001</v>
      </c>
      <c r="DH20" s="9">
        <v>98.754000000000005</v>
      </c>
      <c r="DI20" s="9">
        <v>129.55199999999999</v>
      </c>
      <c r="DJ20" s="9">
        <v>3530.614</v>
      </c>
      <c r="DK20" s="9">
        <v>1783.684</v>
      </c>
      <c r="DL20" s="9">
        <v>1746.93</v>
      </c>
      <c r="DM20" s="9">
        <v>721.68799999999999</v>
      </c>
      <c r="DN20" s="9">
        <v>478.01400000000001</v>
      </c>
      <c r="DO20" s="9">
        <v>243.67500000000001</v>
      </c>
      <c r="DP20" s="9">
        <v>443.36900000000003</v>
      </c>
      <c r="DQ20" s="9">
        <v>297.63400000000001</v>
      </c>
      <c r="DR20" s="9">
        <v>145.73500000000001</v>
      </c>
      <c r="DS20" s="9">
        <v>33.036999999999999</v>
      </c>
      <c r="DT20" s="9">
        <v>18.074000000000002</v>
      </c>
      <c r="DU20" s="9">
        <v>14.962999999999999</v>
      </c>
      <c r="DV20" s="9">
        <v>13.039</v>
      </c>
      <c r="DW20" s="9">
        <v>9.766</v>
      </c>
      <c r="DX20" s="9">
        <v>3.2730000000000001</v>
      </c>
      <c r="DY20" s="9">
        <v>9.6690000000000005</v>
      </c>
      <c r="DZ20" s="9">
        <v>5.8920000000000003</v>
      </c>
      <c r="EA20" s="9">
        <v>3.7770000000000001</v>
      </c>
      <c r="EB20" s="9">
        <v>10.329000000000001</v>
      </c>
      <c r="EC20" s="9">
        <v>2.4159999999999999</v>
      </c>
      <c r="ED20" s="9">
        <v>7.9130000000000003</v>
      </c>
      <c r="EE20" s="9">
        <v>23.859000000000002</v>
      </c>
      <c r="EF20" s="9">
        <v>12.396000000000001</v>
      </c>
      <c r="EG20" s="9">
        <v>11.462</v>
      </c>
      <c r="EH20" s="9">
        <v>10.138</v>
      </c>
      <c r="EI20" s="9">
        <v>8.2650000000000006</v>
      </c>
      <c r="EJ20" s="9">
        <v>1.873</v>
      </c>
      <c r="EK20" s="9">
        <v>7.3710000000000004</v>
      </c>
      <c r="EL20" s="9">
        <v>2.6240000000000001</v>
      </c>
      <c r="EM20" s="9">
        <v>4.7469999999999999</v>
      </c>
      <c r="EN20" s="9">
        <v>6.35</v>
      </c>
      <c r="EO20" s="9">
        <v>1.5069999999999999</v>
      </c>
      <c r="EP20" s="9">
        <v>4.8419999999999996</v>
      </c>
      <c r="EQ20" s="9">
        <v>221.42400000000001</v>
      </c>
      <c r="ER20" s="9">
        <v>149.91</v>
      </c>
      <c r="ES20" s="9">
        <v>71.513999999999996</v>
      </c>
      <c r="ET20" s="9">
        <v>4721.866</v>
      </c>
      <c r="EU20" s="9">
        <v>2430.5749999999998</v>
      </c>
      <c r="EV20" s="9">
        <v>2291.2910000000002</v>
      </c>
      <c r="EW20" s="9">
        <v>502.495</v>
      </c>
      <c r="EX20" s="9">
        <v>252.21</v>
      </c>
      <c r="EY20" s="9">
        <v>250.286</v>
      </c>
      <c r="EZ20" s="9">
        <v>249.99</v>
      </c>
      <c r="FA20" s="9">
        <v>129.39099999999999</v>
      </c>
      <c r="FB20" s="9">
        <v>120.599</v>
      </c>
      <c r="FC20" s="9">
        <v>102.405</v>
      </c>
      <c r="FD20" s="9">
        <v>50.619</v>
      </c>
      <c r="FE20" s="9">
        <v>51.786000000000001</v>
      </c>
      <c r="FF20" s="9">
        <v>142.68199999999999</v>
      </c>
      <c r="FG20" s="9">
        <v>75.174999999999997</v>
      </c>
      <c r="FH20" s="9">
        <v>67.507000000000005</v>
      </c>
      <c r="FI20" s="9">
        <v>132.33199999999999</v>
      </c>
      <c r="FJ20" s="9">
        <v>65.001000000000005</v>
      </c>
      <c r="FK20" s="9">
        <v>67.331000000000003</v>
      </c>
      <c r="FL20" s="9">
        <v>111.285</v>
      </c>
      <c r="FM20" s="9">
        <v>59.91</v>
      </c>
      <c r="FN20" s="9">
        <v>51.375</v>
      </c>
      <c r="FO20" s="9">
        <v>93.484999999999999</v>
      </c>
      <c r="FP20" s="9">
        <v>51.353999999999999</v>
      </c>
      <c r="FQ20" s="9">
        <v>42.131999999999998</v>
      </c>
      <c r="FR20" s="9">
        <v>72.927999999999997</v>
      </c>
      <c r="FS20" s="9">
        <v>35.841999999999999</v>
      </c>
      <c r="FT20" s="9">
        <v>37.085000000000001</v>
      </c>
      <c r="FU20" s="9">
        <v>31.526</v>
      </c>
      <c r="FV20" s="9">
        <v>22.527999999999999</v>
      </c>
      <c r="FW20" s="9">
        <v>8.9979999999999993</v>
      </c>
      <c r="FX20" s="9">
        <v>25.847000000000001</v>
      </c>
      <c r="FY20" s="9">
        <v>12.279</v>
      </c>
      <c r="FZ20" s="9">
        <v>13.568</v>
      </c>
      <c r="GA20" s="9">
        <v>15.555</v>
      </c>
      <c r="GB20" s="9">
        <v>1.036</v>
      </c>
      <c r="GC20" s="9">
        <v>14.519</v>
      </c>
      <c r="GD20" s="9">
        <v>83.576999999999998</v>
      </c>
      <c r="GE20" s="9">
        <v>42.195</v>
      </c>
      <c r="GF20" s="9">
        <v>41.381999999999998</v>
      </c>
      <c r="GG20" s="9">
        <v>42.219000000000001</v>
      </c>
      <c r="GH20" s="9">
        <v>29.117999999999999</v>
      </c>
      <c r="GI20" s="9">
        <v>13.1</v>
      </c>
      <c r="GJ20" s="9">
        <v>24.753</v>
      </c>
      <c r="GK20" s="9">
        <v>10.157</v>
      </c>
      <c r="GL20" s="9">
        <v>14.596</v>
      </c>
      <c r="GM20" s="9">
        <v>16.605</v>
      </c>
      <c r="GN20" s="9">
        <v>2.92</v>
      </c>
      <c r="GO20" s="9">
        <v>13.686</v>
      </c>
      <c r="GP20" s="9">
        <v>179.78800000000001</v>
      </c>
      <c r="GQ20" s="9">
        <v>91.087000000000003</v>
      </c>
      <c r="GR20" s="9">
        <v>88.700999999999993</v>
      </c>
      <c r="GS20" s="9">
        <v>70.201999999999998</v>
      </c>
      <c r="GT20" s="9">
        <v>38.304000000000002</v>
      </c>
      <c r="GU20" s="9">
        <v>31.898</v>
      </c>
      <c r="GV20" s="9">
        <v>252.505</v>
      </c>
      <c r="GW20" s="9">
        <v>122.818</v>
      </c>
      <c r="GX20" s="9">
        <v>129.68700000000001</v>
      </c>
      <c r="GY20" s="9">
        <v>4219.3710000000001</v>
      </c>
      <c r="GZ20" s="9">
        <v>2178.366</v>
      </c>
      <c r="HA20" s="9">
        <v>2041.0050000000001</v>
      </c>
      <c r="HB20" s="9">
        <v>3252.1849999999999</v>
      </c>
      <c r="HC20" s="9">
        <v>1573.808</v>
      </c>
      <c r="HD20" s="9">
        <v>1678.377</v>
      </c>
      <c r="HE20" s="9">
        <v>3117.7620000000002</v>
      </c>
      <c r="HF20" s="9">
        <v>1515.7660000000001</v>
      </c>
      <c r="HG20" s="9">
        <v>1601.9960000000001</v>
      </c>
      <c r="HH20" s="9">
        <v>76.616</v>
      </c>
      <c r="HI20" s="9">
        <v>33.606000000000002</v>
      </c>
      <c r="HJ20" s="9">
        <v>43.01</v>
      </c>
      <c r="HK20" s="9">
        <v>49.097000000000001</v>
      </c>
      <c r="HL20" s="9">
        <v>21.234999999999999</v>
      </c>
      <c r="HM20" s="9">
        <v>27.861999999999998</v>
      </c>
      <c r="HN20" s="9">
        <v>2600.489</v>
      </c>
      <c r="HO20" s="9">
        <v>1294.6869999999999</v>
      </c>
      <c r="HP20" s="9">
        <v>1305.8019999999999</v>
      </c>
      <c r="HQ20" s="9">
        <v>133.68</v>
      </c>
      <c r="HR20" s="9">
        <v>39.398000000000003</v>
      </c>
      <c r="HS20" s="9">
        <v>94.281999999999996</v>
      </c>
      <c r="HT20" s="9">
        <v>37.103999999999999</v>
      </c>
      <c r="HU20" s="9">
        <v>19.716999999999999</v>
      </c>
      <c r="HV20" s="9">
        <v>17.387</v>
      </c>
      <c r="HW20" s="9">
        <v>40.317999999999998</v>
      </c>
      <c r="HX20" s="9">
        <v>12.914999999999999</v>
      </c>
      <c r="HY20" s="9">
        <v>27.404</v>
      </c>
      <c r="HZ20" s="9">
        <v>56.256999999999998</v>
      </c>
      <c r="IA20" s="9">
        <v>6.766</v>
      </c>
      <c r="IB20" s="9">
        <v>49.491</v>
      </c>
      <c r="IC20" s="9">
        <v>147.54499999999999</v>
      </c>
      <c r="ID20" s="9">
        <v>53.875</v>
      </c>
      <c r="IE20" s="9">
        <v>93.67</v>
      </c>
      <c r="IF20" s="9">
        <v>43.664999999999999</v>
      </c>
      <c r="IG20" s="9">
        <v>27.962</v>
      </c>
      <c r="IH20" s="9">
        <v>15.702999999999999</v>
      </c>
      <c r="II20" s="9">
        <v>50.661000000000001</v>
      </c>
      <c r="IJ20" s="9">
        <v>16.923999999999999</v>
      </c>
      <c r="IK20" s="9">
        <v>33.737000000000002</v>
      </c>
      <c r="IL20" s="9">
        <v>53.219000000000001</v>
      </c>
      <c r="IM20" s="9">
        <v>8.9890000000000008</v>
      </c>
      <c r="IN20" s="9">
        <v>44.23</v>
      </c>
      <c r="IO20" s="9">
        <v>370.471</v>
      </c>
      <c r="IP20" s="9">
        <v>185.84800000000001</v>
      </c>
      <c r="IQ20" s="9">
        <v>184.624</v>
      </c>
    </row>
  </sheetData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Q20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1428</v>
      </c>
      <c r="C1" s="3" t="s">
        <v>1429</v>
      </c>
      <c r="D1" s="3" t="s">
        <v>1430</v>
      </c>
      <c r="E1" s="3" t="s">
        <v>1431</v>
      </c>
      <c r="F1" s="3" t="s">
        <v>1432</v>
      </c>
      <c r="G1" s="3" t="s">
        <v>1433</v>
      </c>
      <c r="H1" s="3" t="s">
        <v>1434</v>
      </c>
      <c r="I1" s="3" t="s">
        <v>1435</v>
      </c>
      <c r="J1" s="3" t="s">
        <v>1436</v>
      </c>
      <c r="K1" s="3" t="s">
        <v>1437</v>
      </c>
      <c r="L1" s="3" t="s">
        <v>1438</v>
      </c>
      <c r="M1" s="3" t="s">
        <v>1439</v>
      </c>
      <c r="N1" s="3" t="s">
        <v>1440</v>
      </c>
      <c r="O1" s="3" t="s">
        <v>1441</v>
      </c>
      <c r="P1" s="3" t="s">
        <v>1442</v>
      </c>
      <c r="Q1" s="3" t="s">
        <v>1443</v>
      </c>
      <c r="R1" s="3" t="s">
        <v>1444</v>
      </c>
      <c r="S1" s="3" t="s">
        <v>1445</v>
      </c>
      <c r="T1" s="3" t="s">
        <v>1446</v>
      </c>
      <c r="U1" s="3" t="s">
        <v>1447</v>
      </c>
      <c r="V1" s="3" t="s">
        <v>1448</v>
      </c>
      <c r="W1" s="3" t="s">
        <v>1449</v>
      </c>
      <c r="X1" s="3" t="s">
        <v>1450</v>
      </c>
      <c r="Y1" s="3" t="s">
        <v>1451</v>
      </c>
      <c r="Z1" s="3" t="s">
        <v>1452</v>
      </c>
      <c r="AA1" s="3" t="s">
        <v>1453</v>
      </c>
      <c r="AB1" s="3" t="s">
        <v>1454</v>
      </c>
      <c r="AC1" s="3" t="s">
        <v>1455</v>
      </c>
      <c r="AD1" s="3" t="s">
        <v>1456</v>
      </c>
      <c r="AE1" s="3" t="s">
        <v>1457</v>
      </c>
      <c r="AF1" s="3" t="s">
        <v>1458</v>
      </c>
      <c r="AG1" s="3" t="s">
        <v>1459</v>
      </c>
      <c r="AH1" s="3" t="s">
        <v>1460</v>
      </c>
      <c r="AI1" s="3" t="s">
        <v>1461</v>
      </c>
      <c r="AJ1" s="3" t="s">
        <v>1462</v>
      </c>
      <c r="AK1" s="3" t="s">
        <v>1463</v>
      </c>
      <c r="AL1" s="3" t="s">
        <v>1154</v>
      </c>
      <c r="AM1" s="3" t="s">
        <v>1155</v>
      </c>
      <c r="AN1" s="3" t="s">
        <v>1156</v>
      </c>
      <c r="AO1" s="3" t="s">
        <v>1157</v>
      </c>
      <c r="AP1" s="3" t="s">
        <v>1158</v>
      </c>
      <c r="AQ1" s="3" t="s">
        <v>1159</v>
      </c>
      <c r="AR1" s="3" t="s">
        <v>1160</v>
      </c>
      <c r="AS1" s="3" t="s">
        <v>1161</v>
      </c>
      <c r="AT1" s="3" t="s">
        <v>1162</v>
      </c>
      <c r="AU1" s="3" t="s">
        <v>1464</v>
      </c>
      <c r="AV1" s="3" t="s">
        <v>1465</v>
      </c>
      <c r="AW1" s="3" t="s">
        <v>1466</v>
      </c>
      <c r="AX1" s="3" t="s">
        <v>1166</v>
      </c>
      <c r="AY1" s="3" t="s">
        <v>1167</v>
      </c>
      <c r="AZ1" s="3" t="s">
        <v>1168</v>
      </c>
      <c r="BA1" s="3" t="s">
        <v>1169</v>
      </c>
      <c r="BB1" s="3" t="s">
        <v>1170</v>
      </c>
      <c r="BC1" s="3" t="s">
        <v>1171</v>
      </c>
      <c r="BD1" s="3" t="s">
        <v>1172</v>
      </c>
      <c r="BE1" s="3" t="s">
        <v>1173</v>
      </c>
      <c r="BF1" s="3" t="s">
        <v>1174</v>
      </c>
      <c r="BG1" s="3" t="s">
        <v>1175</v>
      </c>
      <c r="BH1" s="3" t="s">
        <v>1176</v>
      </c>
      <c r="BI1" s="3" t="s">
        <v>1177</v>
      </c>
      <c r="BJ1" s="3" t="s">
        <v>1467</v>
      </c>
      <c r="BK1" s="3" t="s">
        <v>1468</v>
      </c>
      <c r="BL1" s="3" t="s">
        <v>1469</v>
      </c>
      <c r="BM1" s="3" t="s">
        <v>1470</v>
      </c>
      <c r="BN1" s="3" t="s">
        <v>1471</v>
      </c>
      <c r="BO1" s="3" t="s">
        <v>1472</v>
      </c>
      <c r="BP1" s="3" t="s">
        <v>1473</v>
      </c>
      <c r="BQ1" s="3" t="s">
        <v>1474</v>
      </c>
      <c r="BR1" s="3" t="s">
        <v>1475</v>
      </c>
      <c r="BS1" s="3" t="s">
        <v>1476</v>
      </c>
      <c r="BT1" s="3" t="s">
        <v>1477</v>
      </c>
      <c r="BU1" s="3" t="s">
        <v>1478</v>
      </c>
      <c r="BV1" s="3" t="s">
        <v>1479</v>
      </c>
      <c r="BW1" s="3" t="s">
        <v>1480</v>
      </c>
      <c r="BX1" s="3" t="s">
        <v>1481</v>
      </c>
      <c r="BY1" s="3" t="s">
        <v>1482</v>
      </c>
      <c r="BZ1" s="3" t="s">
        <v>1483</v>
      </c>
      <c r="CA1" s="3" t="s">
        <v>1484</v>
      </c>
      <c r="CB1" s="3" t="s">
        <v>1485</v>
      </c>
      <c r="CC1" s="3" t="s">
        <v>1486</v>
      </c>
      <c r="CD1" s="3" t="s">
        <v>1487</v>
      </c>
      <c r="CE1" s="3" t="s">
        <v>1488</v>
      </c>
      <c r="CF1" s="3" t="s">
        <v>1489</v>
      </c>
      <c r="CG1" s="3" t="s">
        <v>1490</v>
      </c>
      <c r="CH1" s="3" t="s">
        <v>1491</v>
      </c>
      <c r="CI1" s="3" t="s">
        <v>1492</v>
      </c>
      <c r="CJ1" s="3" t="s">
        <v>1493</v>
      </c>
      <c r="CK1" s="3" t="s">
        <v>1494</v>
      </c>
      <c r="CL1" s="3" t="s">
        <v>1495</v>
      </c>
      <c r="CM1" s="3" t="s">
        <v>1496</v>
      </c>
      <c r="CN1" s="3" t="s">
        <v>1497</v>
      </c>
      <c r="CO1" s="3" t="s">
        <v>1498</v>
      </c>
      <c r="CP1" s="3" t="s">
        <v>1499</v>
      </c>
      <c r="CQ1" s="3" t="s">
        <v>1500</v>
      </c>
      <c r="CR1" s="3" t="s">
        <v>1501</v>
      </c>
      <c r="CS1" s="3" t="s">
        <v>1502</v>
      </c>
      <c r="CT1" s="3" t="s">
        <v>1503</v>
      </c>
      <c r="CU1" s="3" t="s">
        <v>1504</v>
      </c>
      <c r="CV1" s="3" t="s">
        <v>1505</v>
      </c>
      <c r="CW1" s="3" t="s">
        <v>1506</v>
      </c>
      <c r="CX1" s="3" t="s">
        <v>1507</v>
      </c>
      <c r="CY1" s="3" t="s">
        <v>1508</v>
      </c>
      <c r="CZ1" s="3" t="s">
        <v>1509</v>
      </c>
      <c r="DA1" s="3" t="s">
        <v>1510</v>
      </c>
      <c r="DB1" s="3" t="s">
        <v>1511</v>
      </c>
      <c r="DC1" s="3" t="s">
        <v>1512</v>
      </c>
      <c r="DD1" s="3" t="s">
        <v>1513</v>
      </c>
      <c r="DE1" s="3" t="s">
        <v>1514</v>
      </c>
      <c r="DF1" s="3" t="s">
        <v>1515</v>
      </c>
      <c r="DG1" s="3" t="s">
        <v>1516</v>
      </c>
      <c r="DH1" s="3" t="s">
        <v>1517</v>
      </c>
      <c r="DI1" s="3" t="s">
        <v>1518</v>
      </c>
      <c r="DJ1" s="3" t="s">
        <v>1519</v>
      </c>
      <c r="DK1" s="3" t="s">
        <v>1520</v>
      </c>
      <c r="DL1" s="3" t="s">
        <v>1521</v>
      </c>
      <c r="DM1" s="3" t="s">
        <v>1522</v>
      </c>
      <c r="DN1" s="3" t="s">
        <v>1523</v>
      </c>
      <c r="DO1" s="3" t="s">
        <v>1524</v>
      </c>
      <c r="DP1" s="3" t="s">
        <v>1525</v>
      </c>
      <c r="DQ1" s="3" t="s">
        <v>1526</v>
      </c>
      <c r="DR1" s="3" t="s">
        <v>1527</v>
      </c>
      <c r="DS1" s="3" t="s">
        <v>1528</v>
      </c>
      <c r="DT1" s="3" t="s">
        <v>1529</v>
      </c>
      <c r="DU1" s="3" t="s">
        <v>1530</v>
      </c>
      <c r="DV1" s="3" t="s">
        <v>1531</v>
      </c>
      <c r="DW1" s="3" t="s">
        <v>1532</v>
      </c>
      <c r="DX1" s="3" t="s">
        <v>1533</v>
      </c>
      <c r="DY1" s="3" t="s">
        <v>1534</v>
      </c>
      <c r="DZ1" s="3" t="s">
        <v>1535</v>
      </c>
      <c r="EA1" s="3" t="s">
        <v>1536</v>
      </c>
      <c r="EB1" s="3" t="s">
        <v>1537</v>
      </c>
      <c r="EC1" s="3" t="s">
        <v>1538</v>
      </c>
      <c r="ED1" s="3" t="s">
        <v>1539</v>
      </c>
      <c r="EE1" s="3" t="s">
        <v>1540</v>
      </c>
      <c r="EF1" s="3" t="s">
        <v>1541</v>
      </c>
      <c r="EG1" s="3" t="s">
        <v>1542</v>
      </c>
      <c r="EH1" s="3" t="s">
        <v>1543</v>
      </c>
      <c r="EI1" s="3" t="s">
        <v>1544</v>
      </c>
      <c r="EJ1" s="3" t="s">
        <v>1545</v>
      </c>
      <c r="EK1" s="3" t="s">
        <v>1546</v>
      </c>
      <c r="EL1" s="3" t="s">
        <v>1547</v>
      </c>
      <c r="EM1" s="3" t="s">
        <v>1548</v>
      </c>
      <c r="EN1" s="3" t="s">
        <v>1549</v>
      </c>
      <c r="EO1" s="3" t="s">
        <v>1550</v>
      </c>
      <c r="EP1" s="3" t="s">
        <v>1551</v>
      </c>
      <c r="EQ1" s="3" t="s">
        <v>1552</v>
      </c>
      <c r="ER1" s="3" t="s">
        <v>1553</v>
      </c>
      <c r="ES1" s="3" t="s">
        <v>1554</v>
      </c>
      <c r="ET1" s="3" t="s">
        <v>1555</v>
      </c>
      <c r="EU1" s="3" t="s">
        <v>1556</v>
      </c>
      <c r="EV1" s="3" t="s">
        <v>1557</v>
      </c>
      <c r="EW1" s="3" t="s">
        <v>1558</v>
      </c>
      <c r="EX1" s="3" t="s">
        <v>1559</v>
      </c>
      <c r="EY1" s="3" t="s">
        <v>1560</v>
      </c>
      <c r="EZ1" s="3" t="s">
        <v>1561</v>
      </c>
      <c r="FA1" s="3" t="s">
        <v>1562</v>
      </c>
      <c r="FB1" s="3" t="s">
        <v>1563</v>
      </c>
      <c r="FC1" s="3" t="s">
        <v>1564</v>
      </c>
      <c r="FD1" s="3" t="s">
        <v>1565</v>
      </c>
      <c r="FE1" s="3" t="s">
        <v>1566</v>
      </c>
      <c r="FF1" s="3" t="s">
        <v>1567</v>
      </c>
      <c r="FG1" s="3" t="s">
        <v>1568</v>
      </c>
      <c r="FH1" s="3" t="s">
        <v>1569</v>
      </c>
      <c r="FI1" s="3" t="s">
        <v>1570</v>
      </c>
      <c r="FJ1" s="3" t="s">
        <v>1571</v>
      </c>
      <c r="FK1" s="3" t="s">
        <v>1572</v>
      </c>
      <c r="FL1" s="3" t="s">
        <v>1573</v>
      </c>
      <c r="FM1" s="3" t="s">
        <v>1574</v>
      </c>
      <c r="FN1" s="3" t="s">
        <v>1575</v>
      </c>
      <c r="FO1" s="3" t="s">
        <v>1576</v>
      </c>
      <c r="FP1" s="3" t="s">
        <v>1577</v>
      </c>
      <c r="FQ1" s="3" t="s">
        <v>1578</v>
      </c>
      <c r="FR1" s="3" t="s">
        <v>1579</v>
      </c>
      <c r="FS1" s="3" t="s">
        <v>1580</v>
      </c>
      <c r="FT1" s="3" t="s">
        <v>1581</v>
      </c>
      <c r="FU1" s="3" t="s">
        <v>1582</v>
      </c>
      <c r="FV1" s="3" t="s">
        <v>1583</v>
      </c>
      <c r="FW1" s="3" t="s">
        <v>1584</v>
      </c>
      <c r="FX1" s="3" t="s">
        <v>1585</v>
      </c>
      <c r="FY1" s="3" t="s">
        <v>1586</v>
      </c>
      <c r="FZ1" s="3" t="s">
        <v>1587</v>
      </c>
      <c r="GA1" s="3" t="s">
        <v>1588</v>
      </c>
      <c r="GB1" s="3" t="s">
        <v>1589</v>
      </c>
      <c r="GC1" s="3" t="s">
        <v>1590</v>
      </c>
      <c r="GD1" s="3" t="s">
        <v>1591</v>
      </c>
      <c r="GE1" s="3" t="s">
        <v>1592</v>
      </c>
      <c r="GF1" s="3" t="s">
        <v>1593</v>
      </c>
      <c r="GG1" s="3" t="s">
        <v>1594</v>
      </c>
      <c r="GH1" s="3" t="s">
        <v>1595</v>
      </c>
      <c r="GI1" s="3" t="s">
        <v>1596</v>
      </c>
      <c r="GJ1" s="3" t="s">
        <v>1597</v>
      </c>
      <c r="GK1" s="3" t="s">
        <v>1598</v>
      </c>
      <c r="GL1" s="3" t="s">
        <v>1599</v>
      </c>
      <c r="GM1" s="3" t="s">
        <v>1600</v>
      </c>
      <c r="GN1" s="3" t="s">
        <v>1601</v>
      </c>
      <c r="GO1" s="3" t="s">
        <v>1602</v>
      </c>
      <c r="GP1" s="3" t="s">
        <v>1603</v>
      </c>
      <c r="GQ1" s="3" t="s">
        <v>1604</v>
      </c>
      <c r="GR1" s="3" t="s">
        <v>1545</v>
      </c>
      <c r="GS1" s="3" t="s">
        <v>1546</v>
      </c>
      <c r="GT1" s="3" t="s">
        <v>1547</v>
      </c>
      <c r="GU1" s="3" t="s">
        <v>1548</v>
      </c>
      <c r="GV1" s="3" t="s">
        <v>1549</v>
      </c>
      <c r="GW1" s="3" t="s">
        <v>1550</v>
      </c>
      <c r="GX1" s="3" t="s">
        <v>1551</v>
      </c>
      <c r="GY1" s="3" t="s">
        <v>1552</v>
      </c>
      <c r="GZ1" s="3" t="s">
        <v>1553</v>
      </c>
      <c r="HA1" s="3" t="s">
        <v>1605</v>
      </c>
      <c r="HB1" s="3" t="s">
        <v>1606</v>
      </c>
      <c r="HC1" s="3" t="s">
        <v>1607</v>
      </c>
      <c r="HD1" s="3" t="s">
        <v>1557</v>
      </c>
      <c r="HE1" s="3" t="s">
        <v>1558</v>
      </c>
      <c r="HF1" s="3" t="s">
        <v>1559</v>
      </c>
      <c r="HG1" s="3" t="s">
        <v>1560</v>
      </c>
      <c r="HH1" s="3" t="s">
        <v>1561</v>
      </c>
      <c r="HI1" s="3" t="s">
        <v>1562</v>
      </c>
      <c r="HJ1" s="3" t="s">
        <v>1563</v>
      </c>
      <c r="HK1" s="3" t="s">
        <v>1564</v>
      </c>
      <c r="HL1" s="3" t="s">
        <v>1565</v>
      </c>
      <c r="HM1" s="3" t="s">
        <v>1566</v>
      </c>
      <c r="HN1" s="3" t="s">
        <v>1567</v>
      </c>
      <c r="HO1" s="3" t="s">
        <v>1568</v>
      </c>
      <c r="HP1" s="3" t="s">
        <v>1608</v>
      </c>
      <c r="HQ1" s="3" t="s">
        <v>1609</v>
      </c>
      <c r="HR1" s="3" t="s">
        <v>1610</v>
      </c>
      <c r="HS1" s="3" t="s">
        <v>1611</v>
      </c>
      <c r="HT1" s="3" t="s">
        <v>1612</v>
      </c>
      <c r="HU1" s="3" t="s">
        <v>1613</v>
      </c>
      <c r="HV1" s="3" t="s">
        <v>1614</v>
      </c>
      <c r="HW1" s="3" t="s">
        <v>1615</v>
      </c>
      <c r="HX1" s="3" t="s">
        <v>1616</v>
      </c>
      <c r="HY1" s="3" t="s">
        <v>1617</v>
      </c>
      <c r="HZ1" s="3" t="s">
        <v>1618</v>
      </c>
      <c r="IA1" s="3" t="s">
        <v>1619</v>
      </c>
      <c r="IB1" s="3" t="s">
        <v>1620</v>
      </c>
      <c r="IC1" s="3" t="s">
        <v>1621</v>
      </c>
      <c r="ID1" s="3" t="s">
        <v>1622</v>
      </c>
      <c r="IE1" s="3" t="s">
        <v>1623</v>
      </c>
      <c r="IF1" s="3" t="s">
        <v>1624</v>
      </c>
      <c r="IG1" s="3" t="s">
        <v>1625</v>
      </c>
      <c r="IH1" s="3" t="s">
        <v>1626</v>
      </c>
      <c r="II1" s="3" t="s">
        <v>1627</v>
      </c>
      <c r="IJ1" s="3" t="s">
        <v>1628</v>
      </c>
      <c r="IK1" s="3" t="s">
        <v>1629</v>
      </c>
      <c r="IL1" s="3" t="s">
        <v>1630</v>
      </c>
      <c r="IM1" s="3" t="s">
        <v>1631</v>
      </c>
      <c r="IN1" s="3" t="s">
        <v>1632</v>
      </c>
      <c r="IO1" s="3" t="s">
        <v>1633</v>
      </c>
      <c r="IP1" s="3" t="s">
        <v>1634</v>
      </c>
      <c r="IQ1" s="3" t="s">
        <v>1635</v>
      </c>
    </row>
    <row r="2" spans="1:251">
      <c r="A2" s="4" t="s">
        <v>229</v>
      </c>
      <c r="B2" s="7" t="s">
        <v>238</v>
      </c>
      <c r="C2" s="7" t="s">
        <v>238</v>
      </c>
      <c r="D2" s="7" t="s">
        <v>238</v>
      </c>
      <c r="E2" s="7" t="s">
        <v>238</v>
      </c>
      <c r="F2" s="7" t="s">
        <v>238</v>
      </c>
      <c r="G2" s="7" t="s">
        <v>238</v>
      </c>
      <c r="H2" s="7" t="s">
        <v>238</v>
      </c>
      <c r="I2" s="7" t="s">
        <v>238</v>
      </c>
      <c r="J2" s="7" t="s">
        <v>238</v>
      </c>
      <c r="K2" s="7" t="s">
        <v>238</v>
      </c>
      <c r="L2" s="7" t="s">
        <v>238</v>
      </c>
      <c r="M2" s="7" t="s">
        <v>238</v>
      </c>
      <c r="N2" s="7" t="s">
        <v>238</v>
      </c>
      <c r="O2" s="7" t="s">
        <v>238</v>
      </c>
      <c r="P2" s="7" t="s">
        <v>238</v>
      </c>
      <c r="Q2" s="7" t="s">
        <v>238</v>
      </c>
      <c r="R2" s="7" t="s">
        <v>238</v>
      </c>
      <c r="S2" s="7" t="s">
        <v>238</v>
      </c>
      <c r="T2" s="7" t="s">
        <v>238</v>
      </c>
      <c r="U2" s="7" t="s">
        <v>238</v>
      </c>
      <c r="V2" s="7" t="s">
        <v>238</v>
      </c>
      <c r="W2" s="7" t="s">
        <v>238</v>
      </c>
      <c r="X2" s="7" t="s">
        <v>238</v>
      </c>
      <c r="Y2" s="7" t="s">
        <v>238</v>
      </c>
      <c r="Z2" s="7" t="s">
        <v>238</v>
      </c>
      <c r="AA2" s="7" t="s">
        <v>238</v>
      </c>
      <c r="AB2" s="7" t="s">
        <v>238</v>
      </c>
      <c r="AC2" s="7" t="s">
        <v>238</v>
      </c>
      <c r="AD2" s="7" t="s">
        <v>238</v>
      </c>
      <c r="AE2" s="7" t="s">
        <v>238</v>
      </c>
      <c r="AF2" s="7" t="s">
        <v>238</v>
      </c>
      <c r="AG2" s="7" t="s">
        <v>238</v>
      </c>
      <c r="AH2" s="7" t="s">
        <v>238</v>
      </c>
      <c r="AI2" s="7" t="s">
        <v>238</v>
      </c>
      <c r="AJ2" s="7" t="s">
        <v>238</v>
      </c>
      <c r="AK2" s="7" t="s">
        <v>238</v>
      </c>
      <c r="AL2" s="7" t="s">
        <v>238</v>
      </c>
      <c r="AM2" s="7" t="s">
        <v>238</v>
      </c>
      <c r="AN2" s="7" t="s">
        <v>238</v>
      </c>
      <c r="AO2" s="7" t="s">
        <v>238</v>
      </c>
      <c r="AP2" s="7" t="s">
        <v>238</v>
      </c>
      <c r="AQ2" s="7" t="s">
        <v>238</v>
      </c>
      <c r="AR2" s="7" t="s">
        <v>238</v>
      </c>
      <c r="AS2" s="7" t="s">
        <v>238</v>
      </c>
      <c r="AT2" s="7" t="s">
        <v>238</v>
      </c>
      <c r="AU2" s="7" t="s">
        <v>238</v>
      </c>
      <c r="AV2" s="7" t="s">
        <v>238</v>
      </c>
      <c r="AW2" s="7" t="s">
        <v>238</v>
      </c>
      <c r="AX2" s="7" t="s">
        <v>238</v>
      </c>
      <c r="AY2" s="7" t="s">
        <v>238</v>
      </c>
      <c r="AZ2" s="7" t="s">
        <v>238</v>
      </c>
      <c r="BA2" s="7" t="s">
        <v>238</v>
      </c>
      <c r="BB2" s="7" t="s">
        <v>238</v>
      </c>
      <c r="BC2" s="7" t="s">
        <v>238</v>
      </c>
      <c r="BD2" s="7" t="s">
        <v>238</v>
      </c>
      <c r="BE2" s="7" t="s">
        <v>238</v>
      </c>
      <c r="BF2" s="7" t="s">
        <v>238</v>
      </c>
      <c r="BG2" s="7" t="s">
        <v>238</v>
      </c>
      <c r="BH2" s="7" t="s">
        <v>238</v>
      </c>
      <c r="BI2" s="7" t="s">
        <v>238</v>
      </c>
      <c r="BJ2" s="7" t="s">
        <v>238</v>
      </c>
      <c r="BK2" s="7" t="s">
        <v>238</v>
      </c>
      <c r="BL2" s="7" t="s">
        <v>238</v>
      </c>
      <c r="BM2" s="7" t="s">
        <v>238</v>
      </c>
      <c r="BN2" s="7" t="s">
        <v>238</v>
      </c>
      <c r="BO2" s="7" t="s">
        <v>238</v>
      </c>
      <c r="BP2" s="7" t="s">
        <v>238</v>
      </c>
      <c r="BQ2" s="7" t="s">
        <v>238</v>
      </c>
      <c r="BR2" s="7" t="s">
        <v>238</v>
      </c>
      <c r="BS2" s="7" t="s">
        <v>238</v>
      </c>
      <c r="BT2" s="7" t="s">
        <v>238</v>
      </c>
      <c r="BU2" s="7" t="s">
        <v>238</v>
      </c>
      <c r="BV2" s="7" t="s">
        <v>238</v>
      </c>
      <c r="BW2" s="7" t="s">
        <v>238</v>
      </c>
      <c r="BX2" s="7" t="s">
        <v>238</v>
      </c>
      <c r="BY2" s="7" t="s">
        <v>238</v>
      </c>
      <c r="BZ2" s="7" t="s">
        <v>238</v>
      </c>
      <c r="CA2" s="7" t="s">
        <v>238</v>
      </c>
      <c r="CB2" s="7" t="s">
        <v>238</v>
      </c>
      <c r="CC2" s="7" t="s">
        <v>238</v>
      </c>
      <c r="CD2" s="7" t="s">
        <v>238</v>
      </c>
      <c r="CE2" s="7" t="s">
        <v>238</v>
      </c>
      <c r="CF2" s="7" t="s">
        <v>238</v>
      </c>
      <c r="CG2" s="7" t="s">
        <v>238</v>
      </c>
      <c r="CH2" s="7" t="s">
        <v>238</v>
      </c>
      <c r="CI2" s="7" t="s">
        <v>238</v>
      </c>
      <c r="CJ2" s="7" t="s">
        <v>238</v>
      </c>
      <c r="CK2" s="7" t="s">
        <v>238</v>
      </c>
      <c r="CL2" s="7" t="s">
        <v>238</v>
      </c>
      <c r="CM2" s="7" t="s">
        <v>238</v>
      </c>
      <c r="CN2" s="7" t="s">
        <v>238</v>
      </c>
      <c r="CO2" s="7" t="s">
        <v>238</v>
      </c>
      <c r="CP2" s="7" t="s">
        <v>238</v>
      </c>
      <c r="CQ2" s="7" t="s">
        <v>238</v>
      </c>
      <c r="CR2" s="7" t="s">
        <v>238</v>
      </c>
      <c r="CS2" s="7" t="s">
        <v>238</v>
      </c>
      <c r="CT2" s="7" t="s">
        <v>238</v>
      </c>
      <c r="CU2" s="7" t="s">
        <v>238</v>
      </c>
      <c r="CV2" s="7" t="s">
        <v>238</v>
      </c>
      <c r="CW2" s="7" t="s">
        <v>238</v>
      </c>
      <c r="CX2" s="7" t="s">
        <v>238</v>
      </c>
      <c r="CY2" s="7" t="s">
        <v>238</v>
      </c>
      <c r="CZ2" s="7" t="s">
        <v>238</v>
      </c>
      <c r="DA2" s="7" t="s">
        <v>238</v>
      </c>
      <c r="DB2" s="7" t="s">
        <v>238</v>
      </c>
      <c r="DC2" s="7" t="s">
        <v>238</v>
      </c>
      <c r="DD2" s="7" t="s">
        <v>238</v>
      </c>
      <c r="DE2" s="7" t="s">
        <v>238</v>
      </c>
      <c r="DF2" s="7" t="s">
        <v>238</v>
      </c>
      <c r="DG2" s="7" t="s">
        <v>238</v>
      </c>
      <c r="DH2" s="7" t="s">
        <v>238</v>
      </c>
      <c r="DI2" s="7" t="s">
        <v>238</v>
      </c>
      <c r="DJ2" s="7" t="s">
        <v>238</v>
      </c>
      <c r="DK2" s="7" t="s">
        <v>238</v>
      </c>
      <c r="DL2" s="7" t="s">
        <v>238</v>
      </c>
      <c r="DM2" s="7" t="s">
        <v>238</v>
      </c>
      <c r="DN2" s="7" t="s">
        <v>238</v>
      </c>
      <c r="DO2" s="7" t="s">
        <v>238</v>
      </c>
      <c r="DP2" s="7" t="s">
        <v>238</v>
      </c>
      <c r="DQ2" s="7" t="s">
        <v>238</v>
      </c>
      <c r="DR2" s="7" t="s">
        <v>238</v>
      </c>
      <c r="DS2" s="7" t="s">
        <v>238</v>
      </c>
      <c r="DT2" s="7" t="s">
        <v>238</v>
      </c>
      <c r="DU2" s="7" t="s">
        <v>238</v>
      </c>
      <c r="DV2" s="7" t="s">
        <v>238</v>
      </c>
      <c r="DW2" s="7" t="s">
        <v>238</v>
      </c>
      <c r="DX2" s="7" t="s">
        <v>238</v>
      </c>
      <c r="DY2" s="7" t="s">
        <v>238</v>
      </c>
      <c r="DZ2" s="7" t="s">
        <v>238</v>
      </c>
      <c r="EA2" s="7" t="s">
        <v>238</v>
      </c>
      <c r="EB2" s="7" t="s">
        <v>238</v>
      </c>
      <c r="EC2" s="7" t="s">
        <v>238</v>
      </c>
      <c r="ED2" s="7" t="s">
        <v>238</v>
      </c>
      <c r="EE2" s="7" t="s">
        <v>238</v>
      </c>
      <c r="EF2" s="7" t="s">
        <v>238</v>
      </c>
      <c r="EG2" s="7" t="s">
        <v>238</v>
      </c>
      <c r="EH2" s="7" t="s">
        <v>238</v>
      </c>
      <c r="EI2" s="7" t="s">
        <v>238</v>
      </c>
      <c r="EJ2" s="7" t="s">
        <v>238</v>
      </c>
      <c r="EK2" s="7" t="s">
        <v>238</v>
      </c>
      <c r="EL2" s="7" t="s">
        <v>238</v>
      </c>
      <c r="EM2" s="7" t="s">
        <v>238</v>
      </c>
      <c r="EN2" s="7" t="s">
        <v>238</v>
      </c>
      <c r="EO2" s="7" t="s">
        <v>238</v>
      </c>
      <c r="EP2" s="7" t="s">
        <v>238</v>
      </c>
      <c r="EQ2" s="7" t="s">
        <v>238</v>
      </c>
      <c r="ER2" s="7" t="s">
        <v>238</v>
      </c>
      <c r="ES2" s="7" t="s">
        <v>238</v>
      </c>
      <c r="ET2" s="7" t="s">
        <v>238</v>
      </c>
      <c r="EU2" s="7" t="s">
        <v>238</v>
      </c>
      <c r="EV2" s="7" t="s">
        <v>238</v>
      </c>
      <c r="EW2" s="7" t="s">
        <v>238</v>
      </c>
      <c r="EX2" s="7" t="s">
        <v>238</v>
      </c>
      <c r="EY2" s="7" t="s">
        <v>238</v>
      </c>
      <c r="EZ2" s="7" t="s">
        <v>238</v>
      </c>
      <c r="FA2" s="7" t="s">
        <v>238</v>
      </c>
      <c r="FB2" s="7" t="s">
        <v>238</v>
      </c>
      <c r="FC2" s="7" t="s">
        <v>238</v>
      </c>
      <c r="FD2" s="7" t="s">
        <v>238</v>
      </c>
      <c r="FE2" s="7" t="s">
        <v>238</v>
      </c>
      <c r="FF2" s="7" t="s">
        <v>238</v>
      </c>
      <c r="FG2" s="7" t="s">
        <v>238</v>
      </c>
      <c r="FH2" s="7" t="s">
        <v>238</v>
      </c>
      <c r="FI2" s="7" t="s">
        <v>238</v>
      </c>
      <c r="FJ2" s="7" t="s">
        <v>238</v>
      </c>
      <c r="FK2" s="7" t="s">
        <v>238</v>
      </c>
      <c r="FL2" s="7" t="s">
        <v>238</v>
      </c>
      <c r="FM2" s="7" t="s">
        <v>238</v>
      </c>
      <c r="FN2" s="7" t="s">
        <v>238</v>
      </c>
      <c r="FO2" s="7" t="s">
        <v>238</v>
      </c>
      <c r="FP2" s="7" t="s">
        <v>238</v>
      </c>
      <c r="FQ2" s="7" t="s">
        <v>238</v>
      </c>
      <c r="FR2" s="7" t="s">
        <v>238</v>
      </c>
      <c r="FS2" s="7" t="s">
        <v>238</v>
      </c>
      <c r="FT2" s="7" t="s">
        <v>238</v>
      </c>
      <c r="FU2" s="7" t="s">
        <v>238</v>
      </c>
      <c r="FV2" s="7" t="s">
        <v>238</v>
      </c>
      <c r="FW2" s="7" t="s">
        <v>238</v>
      </c>
      <c r="FX2" s="7" t="s">
        <v>238</v>
      </c>
      <c r="FY2" s="7" t="s">
        <v>238</v>
      </c>
      <c r="FZ2" s="7" t="s">
        <v>238</v>
      </c>
      <c r="GA2" s="7" t="s">
        <v>238</v>
      </c>
      <c r="GB2" s="7" t="s">
        <v>238</v>
      </c>
      <c r="GC2" s="7" t="s">
        <v>238</v>
      </c>
      <c r="GD2" s="7" t="s">
        <v>238</v>
      </c>
      <c r="GE2" s="7" t="s">
        <v>238</v>
      </c>
      <c r="GF2" s="7" t="s">
        <v>238</v>
      </c>
      <c r="GG2" s="7" t="s">
        <v>238</v>
      </c>
      <c r="GH2" s="7" t="s">
        <v>238</v>
      </c>
      <c r="GI2" s="7" t="s">
        <v>238</v>
      </c>
      <c r="GJ2" s="7" t="s">
        <v>238</v>
      </c>
      <c r="GK2" s="7" t="s">
        <v>238</v>
      </c>
      <c r="GL2" s="7" t="s">
        <v>238</v>
      </c>
      <c r="GM2" s="7" t="s">
        <v>238</v>
      </c>
      <c r="GN2" s="7" t="s">
        <v>238</v>
      </c>
      <c r="GO2" s="7" t="s">
        <v>238</v>
      </c>
      <c r="GP2" s="7" t="s">
        <v>238</v>
      </c>
      <c r="GQ2" s="7" t="s">
        <v>238</v>
      </c>
      <c r="GR2" s="7" t="s">
        <v>238</v>
      </c>
      <c r="GS2" s="7" t="s">
        <v>238</v>
      </c>
      <c r="GT2" s="7" t="s">
        <v>238</v>
      </c>
      <c r="GU2" s="7" t="s">
        <v>238</v>
      </c>
      <c r="GV2" s="7" t="s">
        <v>238</v>
      </c>
      <c r="GW2" s="7" t="s">
        <v>238</v>
      </c>
      <c r="GX2" s="7" t="s">
        <v>238</v>
      </c>
      <c r="GY2" s="7" t="s">
        <v>238</v>
      </c>
      <c r="GZ2" s="7" t="s">
        <v>238</v>
      </c>
      <c r="HA2" s="7" t="s">
        <v>238</v>
      </c>
      <c r="HB2" s="7" t="s">
        <v>238</v>
      </c>
      <c r="HC2" s="7" t="s">
        <v>238</v>
      </c>
      <c r="HD2" s="7" t="s">
        <v>238</v>
      </c>
      <c r="HE2" s="7" t="s">
        <v>238</v>
      </c>
      <c r="HF2" s="7" t="s">
        <v>238</v>
      </c>
      <c r="HG2" s="7" t="s">
        <v>238</v>
      </c>
      <c r="HH2" s="7" t="s">
        <v>238</v>
      </c>
      <c r="HI2" s="7" t="s">
        <v>238</v>
      </c>
      <c r="HJ2" s="7" t="s">
        <v>238</v>
      </c>
      <c r="HK2" s="7" t="s">
        <v>238</v>
      </c>
      <c r="HL2" s="7" t="s">
        <v>238</v>
      </c>
      <c r="HM2" s="7" t="s">
        <v>238</v>
      </c>
      <c r="HN2" s="7" t="s">
        <v>238</v>
      </c>
      <c r="HO2" s="7" t="s">
        <v>238</v>
      </c>
      <c r="HP2" s="7" t="s">
        <v>238</v>
      </c>
      <c r="HQ2" s="7" t="s">
        <v>238</v>
      </c>
      <c r="HR2" s="7" t="s">
        <v>238</v>
      </c>
      <c r="HS2" s="7" t="s">
        <v>238</v>
      </c>
      <c r="HT2" s="7" t="s">
        <v>238</v>
      </c>
      <c r="HU2" s="7" t="s">
        <v>238</v>
      </c>
      <c r="HV2" s="7" t="s">
        <v>238</v>
      </c>
      <c r="HW2" s="7" t="s">
        <v>238</v>
      </c>
      <c r="HX2" s="7" t="s">
        <v>238</v>
      </c>
      <c r="HY2" s="7" t="s">
        <v>238</v>
      </c>
      <c r="HZ2" s="7" t="s">
        <v>238</v>
      </c>
      <c r="IA2" s="7" t="s">
        <v>238</v>
      </c>
      <c r="IB2" s="7" t="s">
        <v>238</v>
      </c>
      <c r="IC2" s="7" t="s">
        <v>238</v>
      </c>
      <c r="ID2" s="7" t="s">
        <v>238</v>
      </c>
      <c r="IE2" s="7" t="s">
        <v>238</v>
      </c>
      <c r="IF2" s="7" t="s">
        <v>238</v>
      </c>
      <c r="IG2" s="7" t="s">
        <v>238</v>
      </c>
      <c r="IH2" s="7" t="s">
        <v>238</v>
      </c>
      <c r="II2" s="7" t="s">
        <v>238</v>
      </c>
      <c r="IJ2" s="7" t="s">
        <v>238</v>
      </c>
      <c r="IK2" s="7" t="s">
        <v>238</v>
      </c>
      <c r="IL2" s="7" t="s">
        <v>238</v>
      </c>
      <c r="IM2" s="7" t="s">
        <v>238</v>
      </c>
      <c r="IN2" s="7" t="s">
        <v>238</v>
      </c>
      <c r="IO2" s="7" t="s">
        <v>238</v>
      </c>
      <c r="IP2" s="7" t="s">
        <v>238</v>
      </c>
      <c r="IQ2" s="7" t="s">
        <v>238</v>
      </c>
    </row>
    <row r="3" spans="1:251">
      <c r="A3" s="4" t="s">
        <v>230</v>
      </c>
      <c r="B3" s="8" t="s">
        <v>239</v>
      </c>
      <c r="C3" s="8" t="s">
        <v>239</v>
      </c>
      <c r="D3" s="8" t="s">
        <v>239</v>
      </c>
      <c r="E3" s="8" t="s">
        <v>239</v>
      </c>
      <c r="F3" s="8" t="s">
        <v>239</v>
      </c>
      <c r="G3" s="8" t="s">
        <v>239</v>
      </c>
      <c r="H3" s="8" t="s">
        <v>239</v>
      </c>
      <c r="I3" s="8" t="s">
        <v>239</v>
      </c>
      <c r="J3" s="8" t="s">
        <v>239</v>
      </c>
      <c r="K3" s="8" t="s">
        <v>239</v>
      </c>
      <c r="L3" s="8" t="s">
        <v>239</v>
      </c>
      <c r="M3" s="8" t="s">
        <v>239</v>
      </c>
      <c r="N3" s="8" t="s">
        <v>239</v>
      </c>
      <c r="O3" s="8" t="s">
        <v>239</v>
      </c>
      <c r="P3" s="8" t="s">
        <v>239</v>
      </c>
      <c r="Q3" s="8" t="s">
        <v>239</v>
      </c>
      <c r="R3" s="8" t="s">
        <v>239</v>
      </c>
      <c r="S3" s="8" t="s">
        <v>239</v>
      </c>
      <c r="T3" s="8" t="s">
        <v>239</v>
      </c>
      <c r="U3" s="8" t="s">
        <v>239</v>
      </c>
      <c r="V3" s="8" t="s">
        <v>239</v>
      </c>
      <c r="W3" s="8" t="s">
        <v>239</v>
      </c>
      <c r="X3" s="8" t="s">
        <v>239</v>
      </c>
      <c r="Y3" s="8" t="s">
        <v>239</v>
      </c>
      <c r="Z3" s="8" t="s">
        <v>239</v>
      </c>
      <c r="AA3" s="8" t="s">
        <v>239</v>
      </c>
      <c r="AB3" s="8" t="s">
        <v>239</v>
      </c>
      <c r="AC3" s="8" t="s">
        <v>239</v>
      </c>
      <c r="AD3" s="8" t="s">
        <v>239</v>
      </c>
      <c r="AE3" s="8" t="s">
        <v>239</v>
      </c>
      <c r="AF3" s="8" t="s">
        <v>239</v>
      </c>
      <c r="AG3" s="8" t="s">
        <v>239</v>
      </c>
      <c r="AH3" s="8" t="s">
        <v>239</v>
      </c>
      <c r="AI3" s="8" t="s">
        <v>239</v>
      </c>
      <c r="AJ3" s="8" t="s">
        <v>239</v>
      </c>
      <c r="AK3" s="8" t="s">
        <v>239</v>
      </c>
      <c r="AL3" s="8" t="s">
        <v>239</v>
      </c>
      <c r="AM3" s="8" t="s">
        <v>239</v>
      </c>
      <c r="AN3" s="8" t="s">
        <v>239</v>
      </c>
      <c r="AO3" s="8" t="s">
        <v>239</v>
      </c>
      <c r="AP3" s="8" t="s">
        <v>239</v>
      </c>
      <c r="AQ3" s="8" t="s">
        <v>239</v>
      </c>
      <c r="AR3" s="8" t="s">
        <v>239</v>
      </c>
      <c r="AS3" s="8" t="s">
        <v>239</v>
      </c>
      <c r="AT3" s="8" t="s">
        <v>239</v>
      </c>
      <c r="AU3" s="8" t="s">
        <v>239</v>
      </c>
      <c r="AV3" s="8" t="s">
        <v>239</v>
      </c>
      <c r="AW3" s="8" t="s">
        <v>239</v>
      </c>
      <c r="AX3" s="8" t="s">
        <v>239</v>
      </c>
      <c r="AY3" s="8" t="s">
        <v>239</v>
      </c>
      <c r="AZ3" s="8" t="s">
        <v>239</v>
      </c>
      <c r="BA3" s="8" t="s">
        <v>239</v>
      </c>
      <c r="BB3" s="8" t="s">
        <v>239</v>
      </c>
      <c r="BC3" s="8" t="s">
        <v>239</v>
      </c>
      <c r="BD3" s="8" t="s">
        <v>239</v>
      </c>
      <c r="BE3" s="8" t="s">
        <v>239</v>
      </c>
      <c r="BF3" s="8" t="s">
        <v>239</v>
      </c>
      <c r="BG3" s="8" t="s">
        <v>239</v>
      </c>
      <c r="BH3" s="8" t="s">
        <v>239</v>
      </c>
      <c r="BI3" s="8" t="s">
        <v>239</v>
      </c>
      <c r="BJ3" s="8" t="s">
        <v>239</v>
      </c>
      <c r="BK3" s="8" t="s">
        <v>239</v>
      </c>
      <c r="BL3" s="8" t="s">
        <v>239</v>
      </c>
      <c r="BM3" s="8" t="s">
        <v>239</v>
      </c>
      <c r="BN3" s="8" t="s">
        <v>239</v>
      </c>
      <c r="BO3" s="8" t="s">
        <v>239</v>
      </c>
      <c r="BP3" s="8" t="s">
        <v>239</v>
      </c>
      <c r="BQ3" s="8" t="s">
        <v>239</v>
      </c>
      <c r="BR3" s="8" t="s">
        <v>239</v>
      </c>
      <c r="BS3" s="8" t="s">
        <v>239</v>
      </c>
      <c r="BT3" s="8" t="s">
        <v>239</v>
      </c>
      <c r="BU3" s="8" t="s">
        <v>239</v>
      </c>
      <c r="BV3" s="8" t="s">
        <v>239</v>
      </c>
      <c r="BW3" s="8" t="s">
        <v>239</v>
      </c>
      <c r="BX3" s="8" t="s">
        <v>239</v>
      </c>
      <c r="BY3" s="8" t="s">
        <v>239</v>
      </c>
      <c r="BZ3" s="8" t="s">
        <v>239</v>
      </c>
      <c r="CA3" s="8" t="s">
        <v>239</v>
      </c>
      <c r="CB3" s="8" t="s">
        <v>239</v>
      </c>
      <c r="CC3" s="8" t="s">
        <v>239</v>
      </c>
      <c r="CD3" s="8" t="s">
        <v>239</v>
      </c>
      <c r="CE3" s="8" t="s">
        <v>239</v>
      </c>
      <c r="CF3" s="8" t="s">
        <v>239</v>
      </c>
      <c r="CG3" s="8" t="s">
        <v>239</v>
      </c>
      <c r="CH3" s="8" t="s">
        <v>239</v>
      </c>
      <c r="CI3" s="8" t="s">
        <v>239</v>
      </c>
      <c r="CJ3" s="8" t="s">
        <v>239</v>
      </c>
      <c r="CK3" s="8" t="s">
        <v>239</v>
      </c>
      <c r="CL3" s="8" t="s">
        <v>239</v>
      </c>
      <c r="CM3" s="8" t="s">
        <v>239</v>
      </c>
      <c r="CN3" s="8" t="s">
        <v>239</v>
      </c>
      <c r="CO3" s="8" t="s">
        <v>239</v>
      </c>
      <c r="CP3" s="8" t="s">
        <v>239</v>
      </c>
      <c r="CQ3" s="8" t="s">
        <v>239</v>
      </c>
      <c r="CR3" s="8" t="s">
        <v>239</v>
      </c>
      <c r="CS3" s="8" t="s">
        <v>239</v>
      </c>
      <c r="CT3" s="8" t="s">
        <v>239</v>
      </c>
      <c r="CU3" s="8" t="s">
        <v>239</v>
      </c>
      <c r="CV3" s="8" t="s">
        <v>239</v>
      </c>
      <c r="CW3" s="8" t="s">
        <v>239</v>
      </c>
      <c r="CX3" s="8" t="s">
        <v>239</v>
      </c>
      <c r="CY3" s="8" t="s">
        <v>239</v>
      </c>
      <c r="CZ3" s="8" t="s">
        <v>239</v>
      </c>
      <c r="DA3" s="8" t="s">
        <v>239</v>
      </c>
      <c r="DB3" s="8" t="s">
        <v>239</v>
      </c>
      <c r="DC3" s="8" t="s">
        <v>239</v>
      </c>
      <c r="DD3" s="8" t="s">
        <v>239</v>
      </c>
      <c r="DE3" s="8" t="s">
        <v>239</v>
      </c>
      <c r="DF3" s="8" t="s">
        <v>239</v>
      </c>
      <c r="DG3" s="8" t="s">
        <v>239</v>
      </c>
      <c r="DH3" s="8" t="s">
        <v>239</v>
      </c>
      <c r="DI3" s="8" t="s">
        <v>239</v>
      </c>
      <c r="DJ3" s="8" t="s">
        <v>239</v>
      </c>
      <c r="DK3" s="8" t="s">
        <v>239</v>
      </c>
      <c r="DL3" s="8" t="s">
        <v>239</v>
      </c>
      <c r="DM3" s="8" t="s">
        <v>239</v>
      </c>
      <c r="DN3" s="8" t="s">
        <v>239</v>
      </c>
      <c r="DO3" s="8" t="s">
        <v>239</v>
      </c>
      <c r="DP3" s="8" t="s">
        <v>239</v>
      </c>
      <c r="DQ3" s="8" t="s">
        <v>239</v>
      </c>
      <c r="DR3" s="8" t="s">
        <v>239</v>
      </c>
      <c r="DS3" s="8" t="s">
        <v>239</v>
      </c>
      <c r="DT3" s="8" t="s">
        <v>239</v>
      </c>
      <c r="DU3" s="8" t="s">
        <v>239</v>
      </c>
      <c r="DV3" s="8" t="s">
        <v>239</v>
      </c>
      <c r="DW3" s="8" t="s">
        <v>239</v>
      </c>
      <c r="DX3" s="8" t="s">
        <v>239</v>
      </c>
      <c r="DY3" s="8" t="s">
        <v>239</v>
      </c>
      <c r="DZ3" s="8" t="s">
        <v>239</v>
      </c>
      <c r="EA3" s="8" t="s">
        <v>239</v>
      </c>
      <c r="EB3" s="8" t="s">
        <v>239</v>
      </c>
      <c r="EC3" s="8" t="s">
        <v>239</v>
      </c>
      <c r="ED3" s="8" t="s">
        <v>239</v>
      </c>
      <c r="EE3" s="8" t="s">
        <v>239</v>
      </c>
      <c r="EF3" s="8" t="s">
        <v>239</v>
      </c>
      <c r="EG3" s="8" t="s">
        <v>239</v>
      </c>
      <c r="EH3" s="8" t="s">
        <v>239</v>
      </c>
      <c r="EI3" s="8" t="s">
        <v>239</v>
      </c>
      <c r="EJ3" s="8" t="s">
        <v>239</v>
      </c>
      <c r="EK3" s="8" t="s">
        <v>239</v>
      </c>
      <c r="EL3" s="8" t="s">
        <v>239</v>
      </c>
      <c r="EM3" s="8" t="s">
        <v>239</v>
      </c>
      <c r="EN3" s="8" t="s">
        <v>239</v>
      </c>
      <c r="EO3" s="8" t="s">
        <v>239</v>
      </c>
      <c r="EP3" s="8" t="s">
        <v>239</v>
      </c>
      <c r="EQ3" s="8" t="s">
        <v>239</v>
      </c>
      <c r="ER3" s="8" t="s">
        <v>239</v>
      </c>
      <c r="ES3" s="8" t="s">
        <v>239</v>
      </c>
      <c r="ET3" s="8" t="s">
        <v>239</v>
      </c>
      <c r="EU3" s="8" t="s">
        <v>239</v>
      </c>
      <c r="EV3" s="8" t="s">
        <v>239</v>
      </c>
      <c r="EW3" s="8" t="s">
        <v>239</v>
      </c>
      <c r="EX3" s="8" t="s">
        <v>239</v>
      </c>
      <c r="EY3" s="8" t="s">
        <v>239</v>
      </c>
      <c r="EZ3" s="8" t="s">
        <v>239</v>
      </c>
      <c r="FA3" s="8" t="s">
        <v>239</v>
      </c>
      <c r="FB3" s="8" t="s">
        <v>239</v>
      </c>
      <c r="FC3" s="8" t="s">
        <v>239</v>
      </c>
      <c r="FD3" s="8" t="s">
        <v>239</v>
      </c>
      <c r="FE3" s="8" t="s">
        <v>239</v>
      </c>
      <c r="FF3" s="8" t="s">
        <v>239</v>
      </c>
      <c r="FG3" s="8" t="s">
        <v>239</v>
      </c>
      <c r="FH3" s="8" t="s">
        <v>239</v>
      </c>
      <c r="FI3" s="8" t="s">
        <v>239</v>
      </c>
      <c r="FJ3" s="8" t="s">
        <v>239</v>
      </c>
      <c r="FK3" s="8" t="s">
        <v>239</v>
      </c>
      <c r="FL3" s="8" t="s">
        <v>239</v>
      </c>
      <c r="FM3" s="8" t="s">
        <v>239</v>
      </c>
      <c r="FN3" s="8" t="s">
        <v>239</v>
      </c>
      <c r="FO3" s="8" t="s">
        <v>239</v>
      </c>
      <c r="FP3" s="8" t="s">
        <v>239</v>
      </c>
      <c r="FQ3" s="8" t="s">
        <v>239</v>
      </c>
      <c r="FR3" s="8" t="s">
        <v>239</v>
      </c>
      <c r="FS3" s="8" t="s">
        <v>239</v>
      </c>
      <c r="FT3" s="8" t="s">
        <v>239</v>
      </c>
      <c r="FU3" s="8" t="s">
        <v>239</v>
      </c>
      <c r="FV3" s="8" t="s">
        <v>239</v>
      </c>
      <c r="FW3" s="8" t="s">
        <v>239</v>
      </c>
      <c r="FX3" s="8" t="s">
        <v>239</v>
      </c>
      <c r="FY3" s="8" t="s">
        <v>239</v>
      </c>
      <c r="FZ3" s="8" t="s">
        <v>239</v>
      </c>
      <c r="GA3" s="8" t="s">
        <v>239</v>
      </c>
      <c r="GB3" s="8" t="s">
        <v>239</v>
      </c>
      <c r="GC3" s="8" t="s">
        <v>239</v>
      </c>
      <c r="GD3" s="8" t="s">
        <v>239</v>
      </c>
      <c r="GE3" s="8" t="s">
        <v>239</v>
      </c>
      <c r="GF3" s="8" t="s">
        <v>239</v>
      </c>
      <c r="GG3" s="8" t="s">
        <v>239</v>
      </c>
      <c r="GH3" s="8" t="s">
        <v>239</v>
      </c>
      <c r="GI3" s="8" t="s">
        <v>239</v>
      </c>
      <c r="GJ3" s="8" t="s">
        <v>239</v>
      </c>
      <c r="GK3" s="8" t="s">
        <v>239</v>
      </c>
      <c r="GL3" s="8" t="s">
        <v>239</v>
      </c>
      <c r="GM3" s="8" t="s">
        <v>239</v>
      </c>
      <c r="GN3" s="8" t="s">
        <v>239</v>
      </c>
      <c r="GO3" s="8" t="s">
        <v>239</v>
      </c>
      <c r="GP3" s="8" t="s">
        <v>239</v>
      </c>
      <c r="GQ3" s="8" t="s">
        <v>239</v>
      </c>
      <c r="GR3" s="8" t="s">
        <v>239</v>
      </c>
      <c r="GS3" s="8" t="s">
        <v>239</v>
      </c>
      <c r="GT3" s="8" t="s">
        <v>239</v>
      </c>
      <c r="GU3" s="8" t="s">
        <v>239</v>
      </c>
      <c r="GV3" s="8" t="s">
        <v>239</v>
      </c>
      <c r="GW3" s="8" t="s">
        <v>239</v>
      </c>
      <c r="GX3" s="8" t="s">
        <v>239</v>
      </c>
      <c r="GY3" s="8" t="s">
        <v>239</v>
      </c>
      <c r="GZ3" s="8" t="s">
        <v>239</v>
      </c>
      <c r="HA3" s="8" t="s">
        <v>239</v>
      </c>
      <c r="HB3" s="8" t="s">
        <v>239</v>
      </c>
      <c r="HC3" s="8" t="s">
        <v>239</v>
      </c>
      <c r="HD3" s="8" t="s">
        <v>239</v>
      </c>
      <c r="HE3" s="8" t="s">
        <v>239</v>
      </c>
      <c r="HF3" s="8" t="s">
        <v>239</v>
      </c>
      <c r="HG3" s="8" t="s">
        <v>239</v>
      </c>
      <c r="HH3" s="8" t="s">
        <v>239</v>
      </c>
      <c r="HI3" s="8" t="s">
        <v>239</v>
      </c>
      <c r="HJ3" s="8" t="s">
        <v>239</v>
      </c>
      <c r="HK3" s="8" t="s">
        <v>239</v>
      </c>
      <c r="HL3" s="8" t="s">
        <v>239</v>
      </c>
      <c r="HM3" s="8" t="s">
        <v>239</v>
      </c>
      <c r="HN3" s="8" t="s">
        <v>239</v>
      </c>
      <c r="HO3" s="8" t="s">
        <v>239</v>
      </c>
      <c r="HP3" s="8" t="s">
        <v>239</v>
      </c>
      <c r="HQ3" s="8" t="s">
        <v>239</v>
      </c>
      <c r="HR3" s="8" t="s">
        <v>239</v>
      </c>
      <c r="HS3" s="8" t="s">
        <v>239</v>
      </c>
      <c r="HT3" s="8" t="s">
        <v>239</v>
      </c>
      <c r="HU3" s="8" t="s">
        <v>239</v>
      </c>
      <c r="HV3" s="8" t="s">
        <v>239</v>
      </c>
      <c r="HW3" s="8" t="s">
        <v>239</v>
      </c>
      <c r="HX3" s="8" t="s">
        <v>239</v>
      </c>
      <c r="HY3" s="8" t="s">
        <v>239</v>
      </c>
      <c r="HZ3" s="8" t="s">
        <v>239</v>
      </c>
      <c r="IA3" s="8" t="s">
        <v>239</v>
      </c>
      <c r="IB3" s="8" t="s">
        <v>239</v>
      </c>
      <c r="IC3" s="8" t="s">
        <v>239</v>
      </c>
      <c r="ID3" s="8" t="s">
        <v>239</v>
      </c>
      <c r="IE3" s="8" t="s">
        <v>239</v>
      </c>
      <c r="IF3" s="8" t="s">
        <v>239</v>
      </c>
      <c r="IG3" s="8" t="s">
        <v>239</v>
      </c>
      <c r="IH3" s="8" t="s">
        <v>239</v>
      </c>
      <c r="II3" s="8" t="s">
        <v>239</v>
      </c>
      <c r="IJ3" s="8" t="s">
        <v>239</v>
      </c>
      <c r="IK3" s="8" t="s">
        <v>239</v>
      </c>
      <c r="IL3" s="8" t="s">
        <v>239</v>
      </c>
      <c r="IM3" s="8" t="s">
        <v>239</v>
      </c>
      <c r="IN3" s="8" t="s">
        <v>239</v>
      </c>
      <c r="IO3" s="8" t="s">
        <v>239</v>
      </c>
      <c r="IP3" s="8" t="s">
        <v>239</v>
      </c>
      <c r="IQ3" s="8" t="s">
        <v>239</v>
      </c>
    </row>
    <row r="4" spans="1:251">
      <c r="A4" s="4" t="s">
        <v>231</v>
      </c>
      <c r="B4" s="8" t="s">
        <v>240</v>
      </c>
      <c r="C4" s="8" t="s">
        <v>240</v>
      </c>
      <c r="D4" s="8" t="s">
        <v>240</v>
      </c>
      <c r="E4" s="8" t="s">
        <v>240</v>
      </c>
      <c r="F4" s="8" t="s">
        <v>240</v>
      </c>
      <c r="G4" s="8" t="s">
        <v>240</v>
      </c>
      <c r="H4" s="8" t="s">
        <v>240</v>
      </c>
      <c r="I4" s="8" t="s">
        <v>240</v>
      </c>
      <c r="J4" s="8" t="s">
        <v>240</v>
      </c>
      <c r="K4" s="8" t="s">
        <v>240</v>
      </c>
      <c r="L4" s="8" t="s">
        <v>240</v>
      </c>
      <c r="M4" s="8" t="s">
        <v>240</v>
      </c>
      <c r="N4" s="8" t="s">
        <v>240</v>
      </c>
      <c r="O4" s="8" t="s">
        <v>240</v>
      </c>
      <c r="P4" s="8" t="s">
        <v>240</v>
      </c>
      <c r="Q4" s="8" t="s">
        <v>240</v>
      </c>
      <c r="R4" s="8" t="s">
        <v>240</v>
      </c>
      <c r="S4" s="8" t="s">
        <v>240</v>
      </c>
      <c r="T4" s="8" t="s">
        <v>240</v>
      </c>
      <c r="U4" s="8" t="s">
        <v>240</v>
      </c>
      <c r="V4" s="8" t="s">
        <v>240</v>
      </c>
      <c r="W4" s="8" t="s">
        <v>240</v>
      </c>
      <c r="X4" s="8" t="s">
        <v>240</v>
      </c>
      <c r="Y4" s="8" t="s">
        <v>240</v>
      </c>
      <c r="Z4" s="8" t="s">
        <v>240</v>
      </c>
      <c r="AA4" s="8" t="s">
        <v>240</v>
      </c>
      <c r="AB4" s="8" t="s">
        <v>240</v>
      </c>
      <c r="AC4" s="8" t="s">
        <v>240</v>
      </c>
      <c r="AD4" s="8" t="s">
        <v>240</v>
      </c>
      <c r="AE4" s="8" t="s">
        <v>240</v>
      </c>
      <c r="AF4" s="8" t="s">
        <v>240</v>
      </c>
      <c r="AG4" s="8" t="s">
        <v>240</v>
      </c>
      <c r="AH4" s="8" t="s">
        <v>240</v>
      </c>
      <c r="AI4" s="8" t="s">
        <v>240</v>
      </c>
      <c r="AJ4" s="8" t="s">
        <v>240</v>
      </c>
      <c r="AK4" s="8" t="s">
        <v>240</v>
      </c>
      <c r="AL4" s="8" t="s">
        <v>240</v>
      </c>
      <c r="AM4" s="8" t="s">
        <v>240</v>
      </c>
      <c r="AN4" s="8" t="s">
        <v>240</v>
      </c>
      <c r="AO4" s="8" t="s">
        <v>240</v>
      </c>
      <c r="AP4" s="8" t="s">
        <v>240</v>
      </c>
      <c r="AQ4" s="8" t="s">
        <v>240</v>
      </c>
      <c r="AR4" s="8" t="s">
        <v>240</v>
      </c>
      <c r="AS4" s="8" t="s">
        <v>240</v>
      </c>
      <c r="AT4" s="8" t="s">
        <v>240</v>
      </c>
      <c r="AU4" s="8" t="s">
        <v>240</v>
      </c>
      <c r="AV4" s="8" t="s">
        <v>240</v>
      </c>
      <c r="AW4" s="8" t="s">
        <v>240</v>
      </c>
      <c r="AX4" s="8" t="s">
        <v>240</v>
      </c>
      <c r="AY4" s="8" t="s">
        <v>240</v>
      </c>
      <c r="AZ4" s="8" t="s">
        <v>240</v>
      </c>
      <c r="BA4" s="8" t="s">
        <v>240</v>
      </c>
      <c r="BB4" s="8" t="s">
        <v>240</v>
      </c>
      <c r="BC4" s="8" t="s">
        <v>240</v>
      </c>
      <c r="BD4" s="8" t="s">
        <v>240</v>
      </c>
      <c r="BE4" s="8" t="s">
        <v>240</v>
      </c>
      <c r="BF4" s="8" t="s">
        <v>240</v>
      </c>
      <c r="BG4" s="8" t="s">
        <v>240</v>
      </c>
      <c r="BH4" s="8" t="s">
        <v>240</v>
      </c>
      <c r="BI4" s="8" t="s">
        <v>240</v>
      </c>
      <c r="BJ4" s="8" t="s">
        <v>240</v>
      </c>
      <c r="BK4" s="8" t="s">
        <v>240</v>
      </c>
      <c r="BL4" s="8" t="s">
        <v>240</v>
      </c>
      <c r="BM4" s="8" t="s">
        <v>240</v>
      </c>
      <c r="BN4" s="8" t="s">
        <v>240</v>
      </c>
      <c r="BO4" s="8" t="s">
        <v>240</v>
      </c>
      <c r="BP4" s="8" t="s">
        <v>240</v>
      </c>
      <c r="BQ4" s="8" t="s">
        <v>240</v>
      </c>
      <c r="BR4" s="8" t="s">
        <v>240</v>
      </c>
      <c r="BS4" s="8" t="s">
        <v>240</v>
      </c>
      <c r="BT4" s="8" t="s">
        <v>240</v>
      </c>
      <c r="BU4" s="8" t="s">
        <v>240</v>
      </c>
      <c r="BV4" s="8" t="s">
        <v>240</v>
      </c>
      <c r="BW4" s="8" t="s">
        <v>240</v>
      </c>
      <c r="BX4" s="8" t="s">
        <v>240</v>
      </c>
      <c r="BY4" s="8" t="s">
        <v>240</v>
      </c>
      <c r="BZ4" s="8" t="s">
        <v>240</v>
      </c>
      <c r="CA4" s="8" t="s">
        <v>240</v>
      </c>
      <c r="CB4" s="8" t="s">
        <v>240</v>
      </c>
      <c r="CC4" s="8" t="s">
        <v>240</v>
      </c>
      <c r="CD4" s="8" t="s">
        <v>240</v>
      </c>
      <c r="CE4" s="8" t="s">
        <v>240</v>
      </c>
      <c r="CF4" s="8" t="s">
        <v>240</v>
      </c>
      <c r="CG4" s="8" t="s">
        <v>240</v>
      </c>
      <c r="CH4" s="8" t="s">
        <v>240</v>
      </c>
      <c r="CI4" s="8" t="s">
        <v>240</v>
      </c>
      <c r="CJ4" s="8" t="s">
        <v>240</v>
      </c>
      <c r="CK4" s="8" t="s">
        <v>240</v>
      </c>
      <c r="CL4" s="8" t="s">
        <v>240</v>
      </c>
      <c r="CM4" s="8" t="s">
        <v>240</v>
      </c>
      <c r="CN4" s="8" t="s">
        <v>240</v>
      </c>
      <c r="CO4" s="8" t="s">
        <v>240</v>
      </c>
      <c r="CP4" s="8" t="s">
        <v>240</v>
      </c>
      <c r="CQ4" s="8" t="s">
        <v>240</v>
      </c>
      <c r="CR4" s="8" t="s">
        <v>240</v>
      </c>
      <c r="CS4" s="8" t="s">
        <v>240</v>
      </c>
      <c r="CT4" s="8" t="s">
        <v>240</v>
      </c>
      <c r="CU4" s="8" t="s">
        <v>240</v>
      </c>
      <c r="CV4" s="8" t="s">
        <v>240</v>
      </c>
      <c r="CW4" s="8" t="s">
        <v>240</v>
      </c>
      <c r="CX4" s="8" t="s">
        <v>240</v>
      </c>
      <c r="CY4" s="8" t="s">
        <v>240</v>
      </c>
      <c r="CZ4" s="8" t="s">
        <v>240</v>
      </c>
      <c r="DA4" s="8" t="s">
        <v>240</v>
      </c>
      <c r="DB4" s="8" t="s">
        <v>240</v>
      </c>
      <c r="DC4" s="8" t="s">
        <v>240</v>
      </c>
      <c r="DD4" s="8" t="s">
        <v>240</v>
      </c>
      <c r="DE4" s="8" t="s">
        <v>240</v>
      </c>
      <c r="DF4" s="8" t="s">
        <v>240</v>
      </c>
      <c r="DG4" s="8" t="s">
        <v>240</v>
      </c>
      <c r="DH4" s="8" t="s">
        <v>240</v>
      </c>
      <c r="DI4" s="8" t="s">
        <v>240</v>
      </c>
      <c r="DJ4" s="8" t="s">
        <v>240</v>
      </c>
      <c r="DK4" s="8" t="s">
        <v>240</v>
      </c>
      <c r="DL4" s="8" t="s">
        <v>240</v>
      </c>
      <c r="DM4" s="8" t="s">
        <v>240</v>
      </c>
      <c r="DN4" s="8" t="s">
        <v>240</v>
      </c>
      <c r="DO4" s="8" t="s">
        <v>240</v>
      </c>
      <c r="DP4" s="8" t="s">
        <v>240</v>
      </c>
      <c r="DQ4" s="8" t="s">
        <v>240</v>
      </c>
      <c r="DR4" s="8" t="s">
        <v>240</v>
      </c>
      <c r="DS4" s="8" t="s">
        <v>240</v>
      </c>
      <c r="DT4" s="8" t="s">
        <v>240</v>
      </c>
      <c r="DU4" s="8" t="s">
        <v>240</v>
      </c>
      <c r="DV4" s="8" t="s">
        <v>240</v>
      </c>
      <c r="DW4" s="8" t="s">
        <v>240</v>
      </c>
      <c r="DX4" s="8" t="s">
        <v>240</v>
      </c>
      <c r="DY4" s="8" t="s">
        <v>240</v>
      </c>
      <c r="DZ4" s="8" t="s">
        <v>240</v>
      </c>
      <c r="EA4" s="8" t="s">
        <v>240</v>
      </c>
      <c r="EB4" s="8" t="s">
        <v>240</v>
      </c>
      <c r="EC4" s="8" t="s">
        <v>240</v>
      </c>
      <c r="ED4" s="8" t="s">
        <v>240</v>
      </c>
      <c r="EE4" s="8" t="s">
        <v>240</v>
      </c>
      <c r="EF4" s="8" t="s">
        <v>240</v>
      </c>
      <c r="EG4" s="8" t="s">
        <v>240</v>
      </c>
      <c r="EH4" s="8" t="s">
        <v>240</v>
      </c>
      <c r="EI4" s="8" t="s">
        <v>240</v>
      </c>
      <c r="EJ4" s="8" t="s">
        <v>240</v>
      </c>
      <c r="EK4" s="8" t="s">
        <v>240</v>
      </c>
      <c r="EL4" s="8" t="s">
        <v>240</v>
      </c>
      <c r="EM4" s="8" t="s">
        <v>240</v>
      </c>
      <c r="EN4" s="8" t="s">
        <v>240</v>
      </c>
      <c r="EO4" s="8" t="s">
        <v>240</v>
      </c>
      <c r="EP4" s="8" t="s">
        <v>240</v>
      </c>
      <c r="EQ4" s="8" t="s">
        <v>240</v>
      </c>
      <c r="ER4" s="8" t="s">
        <v>240</v>
      </c>
      <c r="ES4" s="8" t="s">
        <v>240</v>
      </c>
      <c r="ET4" s="8" t="s">
        <v>240</v>
      </c>
      <c r="EU4" s="8" t="s">
        <v>240</v>
      </c>
      <c r="EV4" s="8" t="s">
        <v>240</v>
      </c>
      <c r="EW4" s="8" t="s">
        <v>240</v>
      </c>
      <c r="EX4" s="8" t="s">
        <v>240</v>
      </c>
      <c r="EY4" s="8" t="s">
        <v>240</v>
      </c>
      <c r="EZ4" s="8" t="s">
        <v>240</v>
      </c>
      <c r="FA4" s="8" t="s">
        <v>240</v>
      </c>
      <c r="FB4" s="8" t="s">
        <v>240</v>
      </c>
      <c r="FC4" s="8" t="s">
        <v>240</v>
      </c>
      <c r="FD4" s="8" t="s">
        <v>240</v>
      </c>
      <c r="FE4" s="8" t="s">
        <v>240</v>
      </c>
      <c r="FF4" s="8" t="s">
        <v>240</v>
      </c>
      <c r="FG4" s="8" t="s">
        <v>240</v>
      </c>
      <c r="FH4" s="8" t="s">
        <v>240</v>
      </c>
      <c r="FI4" s="8" t="s">
        <v>240</v>
      </c>
      <c r="FJ4" s="8" t="s">
        <v>240</v>
      </c>
      <c r="FK4" s="8" t="s">
        <v>240</v>
      </c>
      <c r="FL4" s="8" t="s">
        <v>240</v>
      </c>
      <c r="FM4" s="8" t="s">
        <v>240</v>
      </c>
      <c r="FN4" s="8" t="s">
        <v>240</v>
      </c>
      <c r="FO4" s="8" t="s">
        <v>240</v>
      </c>
      <c r="FP4" s="8" t="s">
        <v>240</v>
      </c>
      <c r="FQ4" s="8" t="s">
        <v>240</v>
      </c>
      <c r="FR4" s="8" t="s">
        <v>240</v>
      </c>
      <c r="FS4" s="8" t="s">
        <v>240</v>
      </c>
      <c r="FT4" s="8" t="s">
        <v>240</v>
      </c>
      <c r="FU4" s="8" t="s">
        <v>240</v>
      </c>
      <c r="FV4" s="8" t="s">
        <v>240</v>
      </c>
      <c r="FW4" s="8" t="s">
        <v>240</v>
      </c>
      <c r="FX4" s="8" t="s">
        <v>240</v>
      </c>
      <c r="FY4" s="8" t="s">
        <v>240</v>
      </c>
      <c r="FZ4" s="8" t="s">
        <v>240</v>
      </c>
      <c r="GA4" s="8" t="s">
        <v>240</v>
      </c>
      <c r="GB4" s="8" t="s">
        <v>240</v>
      </c>
      <c r="GC4" s="8" t="s">
        <v>240</v>
      </c>
      <c r="GD4" s="8" t="s">
        <v>240</v>
      </c>
      <c r="GE4" s="8" t="s">
        <v>240</v>
      </c>
      <c r="GF4" s="8" t="s">
        <v>240</v>
      </c>
      <c r="GG4" s="8" t="s">
        <v>240</v>
      </c>
      <c r="GH4" s="8" t="s">
        <v>240</v>
      </c>
      <c r="GI4" s="8" t="s">
        <v>240</v>
      </c>
      <c r="GJ4" s="8" t="s">
        <v>240</v>
      </c>
      <c r="GK4" s="8" t="s">
        <v>240</v>
      </c>
      <c r="GL4" s="8" t="s">
        <v>240</v>
      </c>
      <c r="GM4" s="8" t="s">
        <v>240</v>
      </c>
      <c r="GN4" s="8" t="s">
        <v>240</v>
      </c>
      <c r="GO4" s="8" t="s">
        <v>240</v>
      </c>
      <c r="GP4" s="8" t="s">
        <v>240</v>
      </c>
      <c r="GQ4" s="8" t="s">
        <v>240</v>
      </c>
      <c r="GR4" s="8" t="s">
        <v>240</v>
      </c>
      <c r="GS4" s="8" t="s">
        <v>240</v>
      </c>
      <c r="GT4" s="8" t="s">
        <v>240</v>
      </c>
      <c r="GU4" s="8" t="s">
        <v>240</v>
      </c>
      <c r="GV4" s="8" t="s">
        <v>240</v>
      </c>
      <c r="GW4" s="8" t="s">
        <v>240</v>
      </c>
      <c r="GX4" s="8" t="s">
        <v>240</v>
      </c>
      <c r="GY4" s="8" t="s">
        <v>240</v>
      </c>
      <c r="GZ4" s="8" t="s">
        <v>240</v>
      </c>
      <c r="HA4" s="8" t="s">
        <v>240</v>
      </c>
      <c r="HB4" s="8" t="s">
        <v>240</v>
      </c>
      <c r="HC4" s="8" t="s">
        <v>240</v>
      </c>
      <c r="HD4" s="8" t="s">
        <v>240</v>
      </c>
      <c r="HE4" s="8" t="s">
        <v>240</v>
      </c>
      <c r="HF4" s="8" t="s">
        <v>240</v>
      </c>
      <c r="HG4" s="8" t="s">
        <v>240</v>
      </c>
      <c r="HH4" s="8" t="s">
        <v>240</v>
      </c>
      <c r="HI4" s="8" t="s">
        <v>240</v>
      </c>
      <c r="HJ4" s="8" t="s">
        <v>240</v>
      </c>
      <c r="HK4" s="8" t="s">
        <v>240</v>
      </c>
      <c r="HL4" s="8" t="s">
        <v>240</v>
      </c>
      <c r="HM4" s="8" t="s">
        <v>240</v>
      </c>
      <c r="HN4" s="8" t="s">
        <v>240</v>
      </c>
      <c r="HO4" s="8" t="s">
        <v>240</v>
      </c>
      <c r="HP4" s="8" t="s">
        <v>240</v>
      </c>
      <c r="HQ4" s="8" t="s">
        <v>240</v>
      </c>
      <c r="HR4" s="8" t="s">
        <v>240</v>
      </c>
      <c r="HS4" s="8" t="s">
        <v>240</v>
      </c>
      <c r="HT4" s="8" t="s">
        <v>240</v>
      </c>
      <c r="HU4" s="8" t="s">
        <v>240</v>
      </c>
      <c r="HV4" s="8" t="s">
        <v>240</v>
      </c>
      <c r="HW4" s="8" t="s">
        <v>240</v>
      </c>
      <c r="HX4" s="8" t="s">
        <v>240</v>
      </c>
      <c r="HY4" s="8" t="s">
        <v>240</v>
      </c>
      <c r="HZ4" s="8" t="s">
        <v>240</v>
      </c>
      <c r="IA4" s="8" t="s">
        <v>240</v>
      </c>
      <c r="IB4" s="8" t="s">
        <v>240</v>
      </c>
      <c r="IC4" s="8" t="s">
        <v>240</v>
      </c>
      <c r="ID4" s="8" t="s">
        <v>240</v>
      </c>
      <c r="IE4" s="8" t="s">
        <v>240</v>
      </c>
      <c r="IF4" s="8" t="s">
        <v>240</v>
      </c>
      <c r="IG4" s="8" t="s">
        <v>240</v>
      </c>
      <c r="IH4" s="8" t="s">
        <v>240</v>
      </c>
      <c r="II4" s="8" t="s">
        <v>240</v>
      </c>
      <c r="IJ4" s="8" t="s">
        <v>240</v>
      </c>
      <c r="IK4" s="8" t="s">
        <v>240</v>
      </c>
      <c r="IL4" s="8" t="s">
        <v>240</v>
      </c>
      <c r="IM4" s="8" t="s">
        <v>240</v>
      </c>
      <c r="IN4" s="8" t="s">
        <v>240</v>
      </c>
      <c r="IO4" s="8" t="s">
        <v>240</v>
      </c>
      <c r="IP4" s="8" t="s">
        <v>240</v>
      </c>
      <c r="IQ4" s="8" t="s">
        <v>240</v>
      </c>
    </row>
    <row r="5" spans="1:251">
      <c r="A5" s="4" t="s">
        <v>232</v>
      </c>
      <c r="B5" s="8" t="s">
        <v>4263</v>
      </c>
      <c r="C5" s="8" t="s">
        <v>4263</v>
      </c>
      <c r="D5" s="8" t="s">
        <v>4263</v>
      </c>
      <c r="E5" s="8" t="s">
        <v>4263</v>
      </c>
      <c r="F5" s="8" t="s">
        <v>4263</v>
      </c>
      <c r="G5" s="8" t="s">
        <v>4263</v>
      </c>
      <c r="H5" s="8" t="s">
        <v>4263</v>
      </c>
      <c r="I5" s="8" t="s">
        <v>4263</v>
      </c>
      <c r="J5" s="8" t="s">
        <v>4263</v>
      </c>
      <c r="K5" s="8" t="s">
        <v>4263</v>
      </c>
      <c r="L5" s="8" t="s">
        <v>4263</v>
      </c>
      <c r="M5" s="8" t="s">
        <v>4263</v>
      </c>
      <c r="N5" s="8" t="s">
        <v>4263</v>
      </c>
      <c r="O5" s="8" t="s">
        <v>4263</v>
      </c>
      <c r="P5" s="8" t="s">
        <v>4263</v>
      </c>
      <c r="Q5" s="8" t="s">
        <v>4263</v>
      </c>
      <c r="R5" s="8" t="s">
        <v>4263</v>
      </c>
      <c r="S5" s="8" t="s">
        <v>4263</v>
      </c>
      <c r="T5" s="8" t="s">
        <v>4263</v>
      </c>
      <c r="U5" s="8" t="s">
        <v>4263</v>
      </c>
      <c r="V5" s="8" t="s">
        <v>4263</v>
      </c>
      <c r="W5" s="8" t="s">
        <v>4263</v>
      </c>
      <c r="X5" s="8" t="s">
        <v>4263</v>
      </c>
      <c r="Y5" s="8" t="s">
        <v>4263</v>
      </c>
      <c r="Z5" s="8" t="s">
        <v>4263</v>
      </c>
      <c r="AA5" s="8" t="s">
        <v>4263</v>
      </c>
      <c r="AB5" s="8" t="s">
        <v>4263</v>
      </c>
      <c r="AC5" s="8" t="s">
        <v>4263</v>
      </c>
      <c r="AD5" s="8" t="s">
        <v>4263</v>
      </c>
      <c r="AE5" s="8" t="s">
        <v>4263</v>
      </c>
      <c r="AF5" s="8" t="s">
        <v>4263</v>
      </c>
      <c r="AG5" s="8" t="s">
        <v>4263</v>
      </c>
      <c r="AH5" s="8" t="s">
        <v>4263</v>
      </c>
      <c r="AI5" s="8" t="s">
        <v>4263</v>
      </c>
      <c r="AJ5" s="8" t="s">
        <v>4263</v>
      </c>
      <c r="AK5" s="8" t="s">
        <v>4263</v>
      </c>
      <c r="AL5" s="8" t="s">
        <v>4263</v>
      </c>
      <c r="AM5" s="8" t="s">
        <v>4263</v>
      </c>
      <c r="AN5" s="8" t="s">
        <v>4263</v>
      </c>
      <c r="AO5" s="8" t="s">
        <v>4263</v>
      </c>
      <c r="AP5" s="8" t="s">
        <v>4263</v>
      </c>
      <c r="AQ5" s="8" t="s">
        <v>4263</v>
      </c>
      <c r="AR5" s="8" t="s">
        <v>4263</v>
      </c>
      <c r="AS5" s="8" t="s">
        <v>4263</v>
      </c>
      <c r="AT5" s="8" t="s">
        <v>4263</v>
      </c>
      <c r="AU5" s="8" t="s">
        <v>4263</v>
      </c>
      <c r="AV5" s="8" t="s">
        <v>4263</v>
      </c>
      <c r="AW5" s="8" t="s">
        <v>4263</v>
      </c>
      <c r="AX5" s="8" t="s">
        <v>4263</v>
      </c>
      <c r="AY5" s="8" t="s">
        <v>4263</v>
      </c>
      <c r="AZ5" s="8" t="s">
        <v>4263</v>
      </c>
      <c r="BA5" s="8" t="s">
        <v>4263</v>
      </c>
      <c r="BB5" s="8" t="s">
        <v>4263</v>
      </c>
      <c r="BC5" s="8" t="s">
        <v>4263</v>
      </c>
      <c r="BD5" s="8" t="s">
        <v>4263</v>
      </c>
      <c r="BE5" s="8" t="s">
        <v>4263</v>
      </c>
      <c r="BF5" s="8" t="s">
        <v>4263</v>
      </c>
      <c r="BG5" s="8" t="s">
        <v>4263</v>
      </c>
      <c r="BH5" s="8" t="s">
        <v>4263</v>
      </c>
      <c r="BI5" s="8" t="s">
        <v>4263</v>
      </c>
      <c r="BJ5" s="8" t="s">
        <v>4263</v>
      </c>
      <c r="BK5" s="8" t="s">
        <v>4263</v>
      </c>
      <c r="BL5" s="8" t="s">
        <v>4263</v>
      </c>
      <c r="BM5" s="8" t="s">
        <v>4263</v>
      </c>
      <c r="BN5" s="8" t="s">
        <v>4263</v>
      </c>
      <c r="BO5" s="8" t="s">
        <v>4263</v>
      </c>
      <c r="BP5" s="8" t="s">
        <v>4263</v>
      </c>
      <c r="BQ5" s="8" t="s">
        <v>4263</v>
      </c>
      <c r="BR5" s="8" t="s">
        <v>4263</v>
      </c>
      <c r="BS5" s="8" t="s">
        <v>4263</v>
      </c>
      <c r="BT5" s="8" t="s">
        <v>4263</v>
      </c>
      <c r="BU5" s="8" t="s">
        <v>4263</v>
      </c>
      <c r="BV5" s="8" t="s">
        <v>4263</v>
      </c>
      <c r="BW5" s="8" t="s">
        <v>4263</v>
      </c>
      <c r="BX5" s="8" t="s">
        <v>4263</v>
      </c>
      <c r="BY5" s="8" t="s">
        <v>4263</v>
      </c>
      <c r="BZ5" s="8" t="s">
        <v>4263</v>
      </c>
      <c r="CA5" s="8" t="s">
        <v>4263</v>
      </c>
      <c r="CB5" s="8" t="s">
        <v>4263</v>
      </c>
      <c r="CC5" s="8" t="s">
        <v>4263</v>
      </c>
      <c r="CD5" s="8" t="s">
        <v>4263</v>
      </c>
      <c r="CE5" s="8" t="s">
        <v>4263</v>
      </c>
      <c r="CF5" s="8" t="s">
        <v>4263</v>
      </c>
      <c r="CG5" s="8" t="s">
        <v>4263</v>
      </c>
      <c r="CH5" s="8" t="s">
        <v>4263</v>
      </c>
      <c r="CI5" s="8" t="s">
        <v>4263</v>
      </c>
      <c r="CJ5" s="8" t="s">
        <v>4263</v>
      </c>
      <c r="CK5" s="8" t="s">
        <v>4263</v>
      </c>
      <c r="CL5" s="8" t="s">
        <v>4263</v>
      </c>
      <c r="CM5" s="8" t="s">
        <v>4263</v>
      </c>
      <c r="CN5" s="8" t="s">
        <v>4263</v>
      </c>
      <c r="CO5" s="8" t="s">
        <v>4263</v>
      </c>
      <c r="CP5" s="8" t="s">
        <v>4263</v>
      </c>
      <c r="CQ5" s="8" t="s">
        <v>4263</v>
      </c>
      <c r="CR5" s="8" t="s">
        <v>4263</v>
      </c>
      <c r="CS5" s="8" t="s">
        <v>4263</v>
      </c>
      <c r="CT5" s="8" t="s">
        <v>4263</v>
      </c>
      <c r="CU5" s="8" t="s">
        <v>4263</v>
      </c>
      <c r="CV5" s="8" t="s">
        <v>4263</v>
      </c>
      <c r="CW5" s="8" t="s">
        <v>4263</v>
      </c>
      <c r="CX5" s="8" t="s">
        <v>4263</v>
      </c>
      <c r="CY5" s="8" t="s">
        <v>4263</v>
      </c>
      <c r="CZ5" s="8" t="s">
        <v>4263</v>
      </c>
      <c r="DA5" s="8" t="s">
        <v>4263</v>
      </c>
      <c r="DB5" s="8" t="s">
        <v>4263</v>
      </c>
      <c r="DC5" s="8" t="s">
        <v>4263</v>
      </c>
      <c r="DD5" s="8" t="s">
        <v>4263</v>
      </c>
      <c r="DE5" s="8" t="s">
        <v>4263</v>
      </c>
      <c r="DF5" s="8" t="s">
        <v>4263</v>
      </c>
      <c r="DG5" s="8" t="s">
        <v>4263</v>
      </c>
      <c r="DH5" s="8" t="s">
        <v>4263</v>
      </c>
      <c r="DI5" s="8" t="s">
        <v>4263</v>
      </c>
      <c r="DJ5" s="8" t="s">
        <v>4263</v>
      </c>
      <c r="DK5" s="8" t="s">
        <v>4263</v>
      </c>
      <c r="DL5" s="8" t="s">
        <v>4263</v>
      </c>
      <c r="DM5" s="8" t="s">
        <v>4263</v>
      </c>
      <c r="DN5" s="8" t="s">
        <v>4263</v>
      </c>
      <c r="DO5" s="8" t="s">
        <v>4263</v>
      </c>
      <c r="DP5" s="8" t="s">
        <v>4263</v>
      </c>
      <c r="DQ5" s="8" t="s">
        <v>4263</v>
      </c>
      <c r="DR5" s="8" t="s">
        <v>4263</v>
      </c>
      <c r="DS5" s="8" t="s">
        <v>4263</v>
      </c>
      <c r="DT5" s="8" t="s">
        <v>4263</v>
      </c>
      <c r="DU5" s="8" t="s">
        <v>4263</v>
      </c>
      <c r="DV5" s="8" t="s">
        <v>4263</v>
      </c>
      <c r="DW5" s="8" t="s">
        <v>4263</v>
      </c>
      <c r="DX5" s="8" t="s">
        <v>4263</v>
      </c>
      <c r="DY5" s="8" t="s">
        <v>4263</v>
      </c>
      <c r="DZ5" s="8" t="s">
        <v>4263</v>
      </c>
      <c r="EA5" s="8" t="s">
        <v>4263</v>
      </c>
      <c r="EB5" s="8" t="s">
        <v>4263</v>
      </c>
      <c r="EC5" s="8" t="s">
        <v>4263</v>
      </c>
      <c r="ED5" s="8" t="s">
        <v>4263</v>
      </c>
      <c r="EE5" s="8" t="s">
        <v>4263</v>
      </c>
      <c r="EF5" s="8" t="s">
        <v>4263</v>
      </c>
      <c r="EG5" s="8" t="s">
        <v>4263</v>
      </c>
      <c r="EH5" s="8" t="s">
        <v>4263</v>
      </c>
      <c r="EI5" s="8" t="s">
        <v>4263</v>
      </c>
      <c r="EJ5" s="8" t="s">
        <v>4263</v>
      </c>
      <c r="EK5" s="8" t="s">
        <v>4263</v>
      </c>
      <c r="EL5" s="8" t="s">
        <v>4263</v>
      </c>
      <c r="EM5" s="8" t="s">
        <v>4263</v>
      </c>
      <c r="EN5" s="8" t="s">
        <v>4263</v>
      </c>
      <c r="EO5" s="8" t="s">
        <v>4263</v>
      </c>
      <c r="EP5" s="8" t="s">
        <v>4263</v>
      </c>
      <c r="EQ5" s="8" t="s">
        <v>4263</v>
      </c>
      <c r="ER5" s="8" t="s">
        <v>4263</v>
      </c>
      <c r="ES5" s="8" t="s">
        <v>4263</v>
      </c>
      <c r="ET5" s="8" t="s">
        <v>4263</v>
      </c>
      <c r="EU5" s="8" t="s">
        <v>4263</v>
      </c>
      <c r="EV5" s="8" t="s">
        <v>4263</v>
      </c>
      <c r="EW5" s="8" t="s">
        <v>4263</v>
      </c>
      <c r="EX5" s="8" t="s">
        <v>4263</v>
      </c>
      <c r="EY5" s="8" t="s">
        <v>4263</v>
      </c>
      <c r="EZ5" s="8" t="s">
        <v>4263</v>
      </c>
      <c r="FA5" s="8" t="s">
        <v>4263</v>
      </c>
      <c r="FB5" s="8" t="s">
        <v>4263</v>
      </c>
      <c r="FC5" s="8" t="s">
        <v>4263</v>
      </c>
      <c r="FD5" s="8" t="s">
        <v>4263</v>
      </c>
      <c r="FE5" s="8" t="s">
        <v>4263</v>
      </c>
      <c r="FF5" s="8" t="s">
        <v>4263</v>
      </c>
      <c r="FG5" s="8" t="s">
        <v>4263</v>
      </c>
      <c r="FH5" s="8" t="s">
        <v>4263</v>
      </c>
      <c r="FI5" s="8" t="s">
        <v>4263</v>
      </c>
      <c r="FJ5" s="8" t="s">
        <v>4263</v>
      </c>
      <c r="FK5" s="8" t="s">
        <v>4263</v>
      </c>
      <c r="FL5" s="8" t="s">
        <v>4263</v>
      </c>
      <c r="FM5" s="8" t="s">
        <v>4263</v>
      </c>
      <c r="FN5" s="8" t="s">
        <v>4263</v>
      </c>
      <c r="FO5" s="8" t="s">
        <v>4263</v>
      </c>
      <c r="FP5" s="8" t="s">
        <v>4263</v>
      </c>
      <c r="FQ5" s="8" t="s">
        <v>4263</v>
      </c>
      <c r="FR5" s="8" t="s">
        <v>4263</v>
      </c>
      <c r="FS5" s="8" t="s">
        <v>4263</v>
      </c>
      <c r="FT5" s="8" t="s">
        <v>4263</v>
      </c>
      <c r="FU5" s="8" t="s">
        <v>4263</v>
      </c>
      <c r="FV5" s="8" t="s">
        <v>4263</v>
      </c>
      <c r="FW5" s="8" t="s">
        <v>4263</v>
      </c>
      <c r="FX5" s="8" t="s">
        <v>4263</v>
      </c>
      <c r="FY5" s="8" t="s">
        <v>4263</v>
      </c>
      <c r="FZ5" s="8" t="s">
        <v>4263</v>
      </c>
      <c r="GA5" s="8" t="s">
        <v>4263</v>
      </c>
      <c r="GB5" s="8" t="s">
        <v>4263</v>
      </c>
      <c r="GC5" s="8" t="s">
        <v>4263</v>
      </c>
      <c r="GD5" s="8" t="s">
        <v>4263</v>
      </c>
      <c r="GE5" s="8" t="s">
        <v>4263</v>
      </c>
      <c r="GF5" s="8" t="s">
        <v>4263</v>
      </c>
      <c r="GG5" s="8" t="s">
        <v>4263</v>
      </c>
      <c r="GH5" s="8" t="s">
        <v>4263</v>
      </c>
      <c r="GI5" s="8" t="s">
        <v>4263</v>
      </c>
      <c r="GJ5" s="8" t="s">
        <v>4263</v>
      </c>
      <c r="GK5" s="8" t="s">
        <v>4263</v>
      </c>
      <c r="GL5" s="8" t="s">
        <v>4263</v>
      </c>
      <c r="GM5" s="8" t="s">
        <v>4263</v>
      </c>
      <c r="GN5" s="8" t="s">
        <v>4263</v>
      </c>
      <c r="GO5" s="8" t="s">
        <v>4263</v>
      </c>
      <c r="GP5" s="8" t="s">
        <v>4263</v>
      </c>
      <c r="GQ5" s="8" t="s">
        <v>4263</v>
      </c>
      <c r="GR5" s="8" t="s">
        <v>4263</v>
      </c>
      <c r="GS5" s="8" t="s">
        <v>4263</v>
      </c>
      <c r="GT5" s="8" t="s">
        <v>4263</v>
      </c>
      <c r="GU5" s="8" t="s">
        <v>4263</v>
      </c>
      <c r="GV5" s="8" t="s">
        <v>4263</v>
      </c>
      <c r="GW5" s="8" t="s">
        <v>4263</v>
      </c>
      <c r="GX5" s="8" t="s">
        <v>4263</v>
      </c>
      <c r="GY5" s="8" t="s">
        <v>4263</v>
      </c>
      <c r="GZ5" s="8" t="s">
        <v>4263</v>
      </c>
      <c r="HA5" s="8" t="s">
        <v>4263</v>
      </c>
      <c r="HB5" s="8" t="s">
        <v>4263</v>
      </c>
      <c r="HC5" s="8" t="s">
        <v>4263</v>
      </c>
      <c r="HD5" s="8" t="s">
        <v>4263</v>
      </c>
      <c r="HE5" s="8" t="s">
        <v>4263</v>
      </c>
      <c r="HF5" s="8" t="s">
        <v>4263</v>
      </c>
      <c r="HG5" s="8" t="s">
        <v>4263</v>
      </c>
      <c r="HH5" s="8" t="s">
        <v>4263</v>
      </c>
      <c r="HI5" s="8" t="s">
        <v>4263</v>
      </c>
      <c r="HJ5" s="8" t="s">
        <v>4263</v>
      </c>
      <c r="HK5" s="8" t="s">
        <v>4263</v>
      </c>
      <c r="HL5" s="8" t="s">
        <v>4263</v>
      </c>
      <c r="HM5" s="8" t="s">
        <v>4263</v>
      </c>
      <c r="HN5" s="8" t="s">
        <v>4263</v>
      </c>
      <c r="HO5" s="8" t="s">
        <v>4263</v>
      </c>
      <c r="HP5" s="8" t="s">
        <v>4263</v>
      </c>
      <c r="HQ5" s="8" t="s">
        <v>4263</v>
      </c>
      <c r="HR5" s="8" t="s">
        <v>4263</v>
      </c>
      <c r="HS5" s="8" t="s">
        <v>4263</v>
      </c>
      <c r="HT5" s="8" t="s">
        <v>4263</v>
      </c>
      <c r="HU5" s="8" t="s">
        <v>4263</v>
      </c>
      <c r="HV5" s="8" t="s">
        <v>4263</v>
      </c>
      <c r="HW5" s="8" t="s">
        <v>4263</v>
      </c>
      <c r="HX5" s="8" t="s">
        <v>4263</v>
      </c>
      <c r="HY5" s="8" t="s">
        <v>4263</v>
      </c>
      <c r="HZ5" s="8" t="s">
        <v>4263</v>
      </c>
      <c r="IA5" s="8" t="s">
        <v>4263</v>
      </c>
      <c r="IB5" s="8" t="s">
        <v>4263</v>
      </c>
      <c r="IC5" s="8" t="s">
        <v>4263</v>
      </c>
      <c r="ID5" s="8" t="s">
        <v>4263</v>
      </c>
      <c r="IE5" s="8" t="s">
        <v>4263</v>
      </c>
      <c r="IF5" s="8" t="s">
        <v>4263</v>
      </c>
      <c r="IG5" s="8" t="s">
        <v>4263</v>
      </c>
      <c r="IH5" s="8" t="s">
        <v>4263</v>
      </c>
      <c r="II5" s="8" t="s">
        <v>4263</v>
      </c>
      <c r="IJ5" s="8" t="s">
        <v>4263</v>
      </c>
      <c r="IK5" s="8" t="s">
        <v>4263</v>
      </c>
      <c r="IL5" s="8" t="s">
        <v>4263</v>
      </c>
      <c r="IM5" s="8" t="s">
        <v>4263</v>
      </c>
      <c r="IN5" s="8" t="s">
        <v>4263</v>
      </c>
      <c r="IO5" s="8" t="s">
        <v>4263</v>
      </c>
      <c r="IP5" s="8" t="s">
        <v>4263</v>
      </c>
      <c r="IQ5" s="8" t="s">
        <v>4263</v>
      </c>
    </row>
    <row r="6" spans="1:251">
      <c r="A6" s="4" t="s">
        <v>233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234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235</v>
      </c>
      <c r="B8" s="6">
        <v>45323</v>
      </c>
      <c r="C8" s="6">
        <v>45323</v>
      </c>
      <c r="D8" s="6">
        <v>45323</v>
      </c>
      <c r="E8" s="6">
        <v>45323</v>
      </c>
      <c r="F8" s="6">
        <v>45323</v>
      </c>
      <c r="G8" s="6">
        <v>45323</v>
      </c>
      <c r="H8" s="6">
        <v>45323</v>
      </c>
      <c r="I8" s="6">
        <v>45323</v>
      </c>
      <c r="J8" s="6">
        <v>45323</v>
      </c>
      <c r="K8" s="6">
        <v>45323</v>
      </c>
      <c r="L8" s="6">
        <v>45323</v>
      </c>
      <c r="M8" s="6">
        <v>45323</v>
      </c>
      <c r="N8" s="6">
        <v>45323</v>
      </c>
      <c r="O8" s="6">
        <v>45323</v>
      </c>
      <c r="P8" s="6">
        <v>45323</v>
      </c>
      <c r="Q8" s="6">
        <v>45323</v>
      </c>
      <c r="R8" s="6">
        <v>45323</v>
      </c>
      <c r="S8" s="6">
        <v>45323</v>
      </c>
      <c r="T8" s="6">
        <v>45323</v>
      </c>
      <c r="U8" s="6">
        <v>45323</v>
      </c>
      <c r="V8" s="6">
        <v>45323</v>
      </c>
      <c r="W8" s="6">
        <v>45323</v>
      </c>
      <c r="X8" s="6">
        <v>45323</v>
      </c>
      <c r="Y8" s="6">
        <v>45323</v>
      </c>
      <c r="Z8" s="6">
        <v>45323</v>
      </c>
      <c r="AA8" s="6">
        <v>45323</v>
      </c>
      <c r="AB8" s="6">
        <v>45323</v>
      </c>
      <c r="AC8" s="6">
        <v>45323</v>
      </c>
      <c r="AD8" s="6">
        <v>45323</v>
      </c>
      <c r="AE8" s="6">
        <v>45323</v>
      </c>
      <c r="AF8" s="6">
        <v>45323</v>
      </c>
      <c r="AG8" s="6">
        <v>45323</v>
      </c>
      <c r="AH8" s="6">
        <v>45323</v>
      </c>
      <c r="AI8" s="6">
        <v>45323</v>
      </c>
      <c r="AJ8" s="6">
        <v>45323</v>
      </c>
      <c r="AK8" s="6">
        <v>45323</v>
      </c>
      <c r="AL8" s="6">
        <v>45323</v>
      </c>
      <c r="AM8" s="6">
        <v>45323</v>
      </c>
      <c r="AN8" s="6">
        <v>45323</v>
      </c>
      <c r="AO8" s="6">
        <v>45323</v>
      </c>
      <c r="AP8" s="6">
        <v>45323</v>
      </c>
      <c r="AQ8" s="6">
        <v>45323</v>
      </c>
      <c r="AR8" s="6">
        <v>45323</v>
      </c>
      <c r="AS8" s="6">
        <v>45323</v>
      </c>
      <c r="AT8" s="6">
        <v>45323</v>
      </c>
      <c r="AU8" s="6">
        <v>45323</v>
      </c>
      <c r="AV8" s="6">
        <v>45323</v>
      </c>
      <c r="AW8" s="6">
        <v>45323</v>
      </c>
      <c r="AX8" s="6">
        <v>45323</v>
      </c>
      <c r="AY8" s="6">
        <v>45323</v>
      </c>
      <c r="AZ8" s="6">
        <v>45323</v>
      </c>
      <c r="BA8" s="6">
        <v>45323</v>
      </c>
      <c r="BB8" s="6">
        <v>45323</v>
      </c>
      <c r="BC8" s="6">
        <v>45323</v>
      </c>
      <c r="BD8" s="6">
        <v>45323</v>
      </c>
      <c r="BE8" s="6">
        <v>45323</v>
      </c>
      <c r="BF8" s="6">
        <v>45323</v>
      </c>
      <c r="BG8" s="6">
        <v>45323</v>
      </c>
      <c r="BH8" s="6">
        <v>45323</v>
      </c>
      <c r="BI8" s="6">
        <v>45323</v>
      </c>
      <c r="BJ8" s="6">
        <v>45323</v>
      </c>
      <c r="BK8" s="6">
        <v>45323</v>
      </c>
      <c r="BL8" s="6">
        <v>45323</v>
      </c>
      <c r="BM8" s="6">
        <v>45323</v>
      </c>
      <c r="BN8" s="6">
        <v>45323</v>
      </c>
      <c r="BO8" s="6">
        <v>45323</v>
      </c>
      <c r="BP8" s="6">
        <v>45323</v>
      </c>
      <c r="BQ8" s="6">
        <v>45323</v>
      </c>
      <c r="BR8" s="6">
        <v>45323</v>
      </c>
      <c r="BS8" s="6">
        <v>45323</v>
      </c>
      <c r="BT8" s="6">
        <v>45323</v>
      </c>
      <c r="BU8" s="6">
        <v>45323</v>
      </c>
      <c r="BV8" s="6">
        <v>45323</v>
      </c>
      <c r="BW8" s="6">
        <v>45323</v>
      </c>
      <c r="BX8" s="6">
        <v>45323</v>
      </c>
      <c r="BY8" s="6">
        <v>45323</v>
      </c>
      <c r="BZ8" s="6">
        <v>45323</v>
      </c>
      <c r="CA8" s="6">
        <v>45323</v>
      </c>
      <c r="CB8" s="6">
        <v>45323</v>
      </c>
      <c r="CC8" s="6">
        <v>45323</v>
      </c>
      <c r="CD8" s="6">
        <v>45323</v>
      </c>
      <c r="CE8" s="6">
        <v>45323</v>
      </c>
      <c r="CF8" s="6">
        <v>45323</v>
      </c>
      <c r="CG8" s="6">
        <v>45323</v>
      </c>
      <c r="CH8" s="6">
        <v>45323</v>
      </c>
      <c r="CI8" s="6">
        <v>45323</v>
      </c>
      <c r="CJ8" s="6">
        <v>45323</v>
      </c>
      <c r="CK8" s="6">
        <v>45323</v>
      </c>
      <c r="CL8" s="6">
        <v>45323</v>
      </c>
      <c r="CM8" s="6">
        <v>45323</v>
      </c>
      <c r="CN8" s="6">
        <v>45323</v>
      </c>
      <c r="CO8" s="6">
        <v>45323</v>
      </c>
      <c r="CP8" s="6">
        <v>45323</v>
      </c>
      <c r="CQ8" s="6">
        <v>45323</v>
      </c>
      <c r="CR8" s="6">
        <v>45323</v>
      </c>
      <c r="CS8" s="6">
        <v>45323</v>
      </c>
      <c r="CT8" s="6">
        <v>45323</v>
      </c>
      <c r="CU8" s="6">
        <v>45323</v>
      </c>
      <c r="CV8" s="6">
        <v>45323</v>
      </c>
      <c r="CW8" s="6">
        <v>45323</v>
      </c>
      <c r="CX8" s="6">
        <v>45323</v>
      </c>
      <c r="CY8" s="6">
        <v>45323</v>
      </c>
      <c r="CZ8" s="6">
        <v>45323</v>
      </c>
      <c r="DA8" s="6">
        <v>45323</v>
      </c>
      <c r="DB8" s="6">
        <v>45323</v>
      </c>
      <c r="DC8" s="6">
        <v>45323</v>
      </c>
      <c r="DD8" s="6">
        <v>45323</v>
      </c>
      <c r="DE8" s="6">
        <v>45323</v>
      </c>
      <c r="DF8" s="6">
        <v>45323</v>
      </c>
      <c r="DG8" s="6">
        <v>45323</v>
      </c>
      <c r="DH8" s="6">
        <v>45323</v>
      </c>
      <c r="DI8" s="6">
        <v>45323</v>
      </c>
      <c r="DJ8" s="6">
        <v>45323</v>
      </c>
      <c r="DK8" s="6">
        <v>45323</v>
      </c>
      <c r="DL8" s="6">
        <v>45323</v>
      </c>
      <c r="DM8" s="6">
        <v>45323</v>
      </c>
      <c r="DN8" s="6">
        <v>45323</v>
      </c>
      <c r="DO8" s="6">
        <v>45323</v>
      </c>
      <c r="DP8" s="6">
        <v>45323</v>
      </c>
      <c r="DQ8" s="6">
        <v>45323</v>
      </c>
      <c r="DR8" s="6">
        <v>45323</v>
      </c>
      <c r="DS8" s="6">
        <v>45323</v>
      </c>
      <c r="DT8" s="6">
        <v>45323</v>
      </c>
      <c r="DU8" s="6">
        <v>45323</v>
      </c>
      <c r="DV8" s="6">
        <v>45323</v>
      </c>
      <c r="DW8" s="6">
        <v>45323</v>
      </c>
      <c r="DX8" s="6">
        <v>45323</v>
      </c>
      <c r="DY8" s="6">
        <v>45323</v>
      </c>
      <c r="DZ8" s="6">
        <v>45323</v>
      </c>
      <c r="EA8" s="6">
        <v>45323</v>
      </c>
      <c r="EB8" s="6">
        <v>45323</v>
      </c>
      <c r="EC8" s="6">
        <v>45323</v>
      </c>
      <c r="ED8" s="6">
        <v>45323</v>
      </c>
      <c r="EE8" s="6">
        <v>45323</v>
      </c>
      <c r="EF8" s="6">
        <v>45323</v>
      </c>
      <c r="EG8" s="6">
        <v>45323</v>
      </c>
      <c r="EH8" s="6">
        <v>45323</v>
      </c>
      <c r="EI8" s="6">
        <v>45323</v>
      </c>
      <c r="EJ8" s="6">
        <v>45323</v>
      </c>
      <c r="EK8" s="6">
        <v>45323</v>
      </c>
      <c r="EL8" s="6">
        <v>45323</v>
      </c>
      <c r="EM8" s="6">
        <v>45323</v>
      </c>
      <c r="EN8" s="6">
        <v>45323</v>
      </c>
      <c r="EO8" s="6">
        <v>45323</v>
      </c>
      <c r="EP8" s="6">
        <v>45323</v>
      </c>
      <c r="EQ8" s="6">
        <v>45323</v>
      </c>
      <c r="ER8" s="6">
        <v>45323</v>
      </c>
      <c r="ES8" s="6">
        <v>45323</v>
      </c>
      <c r="ET8" s="6">
        <v>45323</v>
      </c>
      <c r="EU8" s="6">
        <v>45323</v>
      </c>
      <c r="EV8" s="6">
        <v>45323</v>
      </c>
      <c r="EW8" s="6">
        <v>45323</v>
      </c>
      <c r="EX8" s="6">
        <v>45323</v>
      </c>
      <c r="EY8" s="6">
        <v>45323</v>
      </c>
      <c r="EZ8" s="6">
        <v>45323</v>
      </c>
      <c r="FA8" s="6">
        <v>45323</v>
      </c>
      <c r="FB8" s="6">
        <v>45323</v>
      </c>
      <c r="FC8" s="6">
        <v>45323</v>
      </c>
      <c r="FD8" s="6">
        <v>45323</v>
      </c>
      <c r="FE8" s="6">
        <v>45323</v>
      </c>
      <c r="FF8" s="6">
        <v>45323</v>
      </c>
      <c r="FG8" s="6">
        <v>45323</v>
      </c>
      <c r="FH8" s="6">
        <v>45323</v>
      </c>
      <c r="FI8" s="6">
        <v>45323</v>
      </c>
      <c r="FJ8" s="6">
        <v>45323</v>
      </c>
      <c r="FK8" s="6">
        <v>45323</v>
      </c>
      <c r="FL8" s="6">
        <v>45323</v>
      </c>
      <c r="FM8" s="6">
        <v>45323</v>
      </c>
      <c r="FN8" s="6">
        <v>45323</v>
      </c>
      <c r="FO8" s="6">
        <v>45323</v>
      </c>
      <c r="FP8" s="6">
        <v>45323</v>
      </c>
      <c r="FQ8" s="6">
        <v>45323</v>
      </c>
      <c r="FR8" s="6">
        <v>45323</v>
      </c>
      <c r="FS8" s="6">
        <v>45323</v>
      </c>
      <c r="FT8" s="6">
        <v>45323</v>
      </c>
      <c r="FU8" s="6">
        <v>45323</v>
      </c>
      <c r="FV8" s="6">
        <v>45323</v>
      </c>
      <c r="FW8" s="6">
        <v>45323</v>
      </c>
      <c r="FX8" s="6">
        <v>45323</v>
      </c>
      <c r="FY8" s="6">
        <v>45323</v>
      </c>
      <c r="FZ8" s="6">
        <v>45323</v>
      </c>
      <c r="GA8" s="6">
        <v>45323</v>
      </c>
      <c r="GB8" s="6">
        <v>45323</v>
      </c>
      <c r="GC8" s="6">
        <v>45323</v>
      </c>
      <c r="GD8" s="6">
        <v>45323</v>
      </c>
      <c r="GE8" s="6">
        <v>45323</v>
      </c>
      <c r="GF8" s="6">
        <v>45323</v>
      </c>
      <c r="GG8" s="6">
        <v>45323</v>
      </c>
      <c r="GH8" s="6">
        <v>45323</v>
      </c>
      <c r="GI8" s="6">
        <v>45323</v>
      </c>
      <c r="GJ8" s="6">
        <v>45323</v>
      </c>
      <c r="GK8" s="6">
        <v>45323</v>
      </c>
      <c r="GL8" s="6">
        <v>45323</v>
      </c>
      <c r="GM8" s="6">
        <v>45323</v>
      </c>
      <c r="GN8" s="6">
        <v>45323</v>
      </c>
      <c r="GO8" s="6">
        <v>45323</v>
      </c>
      <c r="GP8" s="6">
        <v>45323</v>
      </c>
      <c r="GQ8" s="6">
        <v>45323</v>
      </c>
      <c r="GR8" s="6">
        <v>45323</v>
      </c>
      <c r="GS8" s="6">
        <v>45323</v>
      </c>
      <c r="GT8" s="6">
        <v>45323</v>
      </c>
      <c r="GU8" s="6">
        <v>45323</v>
      </c>
      <c r="GV8" s="6">
        <v>45323</v>
      </c>
      <c r="GW8" s="6">
        <v>45323</v>
      </c>
      <c r="GX8" s="6">
        <v>45323</v>
      </c>
      <c r="GY8" s="6">
        <v>45323</v>
      </c>
      <c r="GZ8" s="6">
        <v>45323</v>
      </c>
      <c r="HA8" s="6">
        <v>45323</v>
      </c>
      <c r="HB8" s="6">
        <v>45323</v>
      </c>
      <c r="HC8" s="6">
        <v>45323</v>
      </c>
      <c r="HD8" s="6">
        <v>45323</v>
      </c>
      <c r="HE8" s="6">
        <v>45323</v>
      </c>
      <c r="HF8" s="6">
        <v>45323</v>
      </c>
      <c r="HG8" s="6">
        <v>45323</v>
      </c>
      <c r="HH8" s="6">
        <v>45323</v>
      </c>
      <c r="HI8" s="6">
        <v>45323</v>
      </c>
      <c r="HJ8" s="6">
        <v>45323</v>
      </c>
      <c r="HK8" s="6">
        <v>45323</v>
      </c>
      <c r="HL8" s="6">
        <v>45323</v>
      </c>
      <c r="HM8" s="6">
        <v>45323</v>
      </c>
      <c r="HN8" s="6">
        <v>45323</v>
      </c>
      <c r="HO8" s="6">
        <v>45323</v>
      </c>
      <c r="HP8" s="6">
        <v>45323</v>
      </c>
      <c r="HQ8" s="6">
        <v>45323</v>
      </c>
      <c r="HR8" s="6">
        <v>45323</v>
      </c>
      <c r="HS8" s="6">
        <v>45323</v>
      </c>
      <c r="HT8" s="6">
        <v>45323</v>
      </c>
      <c r="HU8" s="6">
        <v>45323</v>
      </c>
      <c r="HV8" s="6">
        <v>45323</v>
      </c>
      <c r="HW8" s="6">
        <v>45323</v>
      </c>
      <c r="HX8" s="6">
        <v>45323</v>
      </c>
      <c r="HY8" s="6">
        <v>45323</v>
      </c>
      <c r="HZ8" s="6">
        <v>45323</v>
      </c>
      <c r="IA8" s="6">
        <v>45323</v>
      </c>
      <c r="IB8" s="6">
        <v>45323</v>
      </c>
      <c r="IC8" s="6">
        <v>45323</v>
      </c>
      <c r="ID8" s="6">
        <v>45323</v>
      </c>
      <c r="IE8" s="6">
        <v>45323</v>
      </c>
      <c r="IF8" s="6">
        <v>45323</v>
      </c>
      <c r="IG8" s="6">
        <v>45323</v>
      </c>
      <c r="IH8" s="6">
        <v>45323</v>
      </c>
      <c r="II8" s="6">
        <v>45323</v>
      </c>
      <c r="IJ8" s="6">
        <v>45323</v>
      </c>
      <c r="IK8" s="6">
        <v>45323</v>
      </c>
      <c r="IL8" s="6">
        <v>45323</v>
      </c>
      <c r="IM8" s="6">
        <v>45323</v>
      </c>
      <c r="IN8" s="6">
        <v>45323</v>
      </c>
      <c r="IO8" s="6">
        <v>45323</v>
      </c>
      <c r="IP8" s="6">
        <v>45323</v>
      </c>
      <c r="IQ8" s="6">
        <v>45323</v>
      </c>
    </row>
    <row r="9" spans="1:251">
      <c r="A9" s="4" t="s">
        <v>236</v>
      </c>
      <c r="B9" s="1">
        <v>10</v>
      </c>
      <c r="C9" s="1">
        <v>10</v>
      </c>
      <c r="D9" s="1">
        <v>10</v>
      </c>
      <c r="E9" s="1">
        <v>10</v>
      </c>
      <c r="F9" s="1">
        <v>10</v>
      </c>
      <c r="G9" s="1">
        <v>10</v>
      </c>
      <c r="H9" s="1">
        <v>10</v>
      </c>
      <c r="I9" s="1">
        <v>10</v>
      </c>
      <c r="J9" s="1">
        <v>10</v>
      </c>
      <c r="K9" s="1">
        <v>10</v>
      </c>
      <c r="L9" s="1">
        <v>10</v>
      </c>
      <c r="M9" s="1">
        <v>10</v>
      </c>
      <c r="N9" s="1">
        <v>10</v>
      </c>
      <c r="O9" s="1">
        <v>10</v>
      </c>
      <c r="P9" s="1">
        <v>10</v>
      </c>
      <c r="Q9" s="1">
        <v>10</v>
      </c>
      <c r="R9" s="1">
        <v>10</v>
      </c>
      <c r="S9" s="1">
        <v>10</v>
      </c>
      <c r="T9" s="1">
        <v>10</v>
      </c>
      <c r="U9" s="1">
        <v>10</v>
      </c>
      <c r="V9" s="1">
        <v>10</v>
      </c>
      <c r="W9" s="1">
        <v>10</v>
      </c>
      <c r="X9" s="1">
        <v>10</v>
      </c>
      <c r="Y9" s="1">
        <v>10</v>
      </c>
      <c r="Z9" s="1">
        <v>10</v>
      </c>
      <c r="AA9" s="1">
        <v>10</v>
      </c>
      <c r="AB9" s="1">
        <v>10</v>
      </c>
      <c r="AC9" s="1">
        <v>10</v>
      </c>
      <c r="AD9" s="1">
        <v>10</v>
      </c>
      <c r="AE9" s="1">
        <v>10</v>
      </c>
      <c r="AF9" s="1">
        <v>10</v>
      </c>
      <c r="AG9" s="1">
        <v>10</v>
      </c>
      <c r="AH9" s="1">
        <v>10</v>
      </c>
      <c r="AI9" s="1">
        <v>10</v>
      </c>
      <c r="AJ9" s="1">
        <v>10</v>
      </c>
      <c r="AK9" s="1">
        <v>10</v>
      </c>
      <c r="AL9" s="1">
        <v>10</v>
      </c>
      <c r="AM9" s="1">
        <v>10</v>
      </c>
      <c r="AN9" s="1">
        <v>10</v>
      </c>
      <c r="AO9" s="1">
        <v>10</v>
      </c>
      <c r="AP9" s="1">
        <v>10</v>
      </c>
      <c r="AQ9" s="1">
        <v>10</v>
      </c>
      <c r="AR9" s="1">
        <v>10</v>
      </c>
      <c r="AS9" s="1">
        <v>10</v>
      </c>
      <c r="AT9" s="1">
        <v>10</v>
      </c>
      <c r="AU9" s="1">
        <v>10</v>
      </c>
      <c r="AV9" s="1">
        <v>10</v>
      </c>
      <c r="AW9" s="1">
        <v>10</v>
      </c>
      <c r="AX9" s="1">
        <v>10</v>
      </c>
      <c r="AY9" s="1">
        <v>10</v>
      </c>
      <c r="AZ9" s="1">
        <v>10</v>
      </c>
      <c r="BA9" s="1">
        <v>10</v>
      </c>
      <c r="BB9" s="1">
        <v>10</v>
      </c>
      <c r="BC9" s="1">
        <v>10</v>
      </c>
      <c r="BD9" s="1">
        <v>10</v>
      </c>
      <c r="BE9" s="1">
        <v>10</v>
      </c>
      <c r="BF9" s="1">
        <v>10</v>
      </c>
      <c r="BG9" s="1">
        <v>10</v>
      </c>
      <c r="BH9" s="1">
        <v>10</v>
      </c>
      <c r="BI9" s="1">
        <v>10</v>
      </c>
      <c r="BJ9" s="1">
        <v>10</v>
      </c>
      <c r="BK9" s="1">
        <v>10</v>
      </c>
      <c r="BL9" s="1">
        <v>10</v>
      </c>
      <c r="BM9" s="1">
        <v>10</v>
      </c>
      <c r="BN9" s="1">
        <v>10</v>
      </c>
      <c r="BO9" s="1">
        <v>10</v>
      </c>
      <c r="BP9" s="1">
        <v>10</v>
      </c>
      <c r="BQ9" s="1">
        <v>10</v>
      </c>
      <c r="BR9" s="1">
        <v>10</v>
      </c>
      <c r="BS9" s="1">
        <v>10</v>
      </c>
      <c r="BT9" s="1">
        <v>10</v>
      </c>
      <c r="BU9" s="1">
        <v>10</v>
      </c>
      <c r="BV9" s="1">
        <v>10</v>
      </c>
      <c r="BW9" s="1">
        <v>10</v>
      </c>
      <c r="BX9" s="1">
        <v>10</v>
      </c>
      <c r="BY9" s="1">
        <v>10</v>
      </c>
      <c r="BZ9" s="1">
        <v>10</v>
      </c>
      <c r="CA9" s="1">
        <v>10</v>
      </c>
      <c r="CB9" s="1">
        <v>10</v>
      </c>
      <c r="CC9" s="1">
        <v>10</v>
      </c>
      <c r="CD9" s="1">
        <v>10</v>
      </c>
      <c r="CE9" s="1">
        <v>10</v>
      </c>
      <c r="CF9" s="1">
        <v>10</v>
      </c>
      <c r="CG9" s="1">
        <v>10</v>
      </c>
      <c r="CH9" s="1">
        <v>10</v>
      </c>
      <c r="CI9" s="1">
        <v>10</v>
      </c>
      <c r="CJ9" s="1">
        <v>10</v>
      </c>
      <c r="CK9" s="1">
        <v>10</v>
      </c>
      <c r="CL9" s="1">
        <v>10</v>
      </c>
      <c r="CM9" s="1">
        <v>10</v>
      </c>
      <c r="CN9" s="1">
        <v>10</v>
      </c>
      <c r="CO9" s="1">
        <v>10</v>
      </c>
      <c r="CP9" s="1">
        <v>10</v>
      </c>
      <c r="CQ9" s="1">
        <v>10</v>
      </c>
      <c r="CR9" s="1">
        <v>10</v>
      </c>
      <c r="CS9" s="1">
        <v>10</v>
      </c>
      <c r="CT9" s="1">
        <v>10</v>
      </c>
      <c r="CU9" s="1">
        <v>10</v>
      </c>
      <c r="CV9" s="1">
        <v>10</v>
      </c>
      <c r="CW9" s="1">
        <v>10</v>
      </c>
      <c r="CX9" s="1">
        <v>10</v>
      </c>
      <c r="CY9" s="1">
        <v>10</v>
      </c>
      <c r="CZ9" s="1">
        <v>10</v>
      </c>
      <c r="DA9" s="1">
        <v>10</v>
      </c>
      <c r="DB9" s="1">
        <v>10</v>
      </c>
      <c r="DC9" s="1">
        <v>10</v>
      </c>
      <c r="DD9" s="1">
        <v>10</v>
      </c>
      <c r="DE9" s="1">
        <v>10</v>
      </c>
      <c r="DF9" s="1">
        <v>10</v>
      </c>
      <c r="DG9" s="1">
        <v>10</v>
      </c>
      <c r="DH9" s="1">
        <v>10</v>
      </c>
      <c r="DI9" s="1">
        <v>10</v>
      </c>
      <c r="DJ9" s="1">
        <v>10</v>
      </c>
      <c r="DK9" s="1">
        <v>10</v>
      </c>
      <c r="DL9" s="1">
        <v>10</v>
      </c>
      <c r="DM9" s="1">
        <v>10</v>
      </c>
      <c r="DN9" s="1">
        <v>10</v>
      </c>
      <c r="DO9" s="1">
        <v>10</v>
      </c>
      <c r="DP9" s="1">
        <v>10</v>
      </c>
      <c r="DQ9" s="1">
        <v>10</v>
      </c>
      <c r="DR9" s="1">
        <v>10</v>
      </c>
      <c r="DS9" s="1">
        <v>10</v>
      </c>
      <c r="DT9" s="1">
        <v>10</v>
      </c>
      <c r="DU9" s="1">
        <v>10</v>
      </c>
      <c r="DV9" s="1">
        <v>10</v>
      </c>
      <c r="DW9" s="1">
        <v>10</v>
      </c>
      <c r="DX9" s="1">
        <v>10</v>
      </c>
      <c r="DY9" s="1">
        <v>10</v>
      </c>
      <c r="DZ9" s="1">
        <v>10</v>
      </c>
      <c r="EA9" s="1">
        <v>10</v>
      </c>
      <c r="EB9" s="1">
        <v>10</v>
      </c>
      <c r="EC9" s="1">
        <v>10</v>
      </c>
      <c r="ED9" s="1">
        <v>10</v>
      </c>
      <c r="EE9" s="1">
        <v>10</v>
      </c>
      <c r="EF9" s="1">
        <v>10</v>
      </c>
      <c r="EG9" s="1">
        <v>10</v>
      </c>
      <c r="EH9" s="1">
        <v>10</v>
      </c>
      <c r="EI9" s="1">
        <v>10</v>
      </c>
      <c r="EJ9" s="1">
        <v>10</v>
      </c>
      <c r="EK9" s="1">
        <v>10</v>
      </c>
      <c r="EL9" s="1">
        <v>10</v>
      </c>
      <c r="EM9" s="1">
        <v>10</v>
      </c>
      <c r="EN9" s="1">
        <v>10</v>
      </c>
      <c r="EO9" s="1">
        <v>10</v>
      </c>
      <c r="EP9" s="1">
        <v>10</v>
      </c>
      <c r="EQ9" s="1">
        <v>10</v>
      </c>
      <c r="ER9" s="1">
        <v>10</v>
      </c>
      <c r="ES9" s="1">
        <v>10</v>
      </c>
      <c r="ET9" s="1">
        <v>10</v>
      </c>
      <c r="EU9" s="1">
        <v>10</v>
      </c>
      <c r="EV9" s="1">
        <v>10</v>
      </c>
      <c r="EW9" s="1">
        <v>10</v>
      </c>
      <c r="EX9" s="1">
        <v>10</v>
      </c>
      <c r="EY9" s="1">
        <v>10</v>
      </c>
      <c r="EZ9" s="1">
        <v>10</v>
      </c>
      <c r="FA9" s="1">
        <v>10</v>
      </c>
      <c r="FB9" s="1">
        <v>10</v>
      </c>
      <c r="FC9" s="1">
        <v>10</v>
      </c>
      <c r="FD9" s="1">
        <v>10</v>
      </c>
      <c r="FE9" s="1">
        <v>10</v>
      </c>
      <c r="FF9" s="1">
        <v>10</v>
      </c>
      <c r="FG9" s="1">
        <v>10</v>
      </c>
      <c r="FH9" s="1">
        <v>10</v>
      </c>
      <c r="FI9" s="1">
        <v>10</v>
      </c>
      <c r="FJ9" s="1">
        <v>10</v>
      </c>
      <c r="FK9" s="1">
        <v>10</v>
      </c>
      <c r="FL9" s="1">
        <v>10</v>
      </c>
      <c r="FM9" s="1">
        <v>10</v>
      </c>
      <c r="FN9" s="1">
        <v>10</v>
      </c>
      <c r="FO9" s="1">
        <v>10</v>
      </c>
      <c r="FP9" s="1">
        <v>10</v>
      </c>
      <c r="FQ9" s="1">
        <v>10</v>
      </c>
      <c r="FR9" s="1">
        <v>10</v>
      </c>
      <c r="FS9" s="1">
        <v>10</v>
      </c>
      <c r="FT9" s="1">
        <v>10</v>
      </c>
      <c r="FU9" s="1">
        <v>10</v>
      </c>
      <c r="FV9" s="1">
        <v>10</v>
      </c>
      <c r="FW9" s="1">
        <v>10</v>
      </c>
      <c r="FX9" s="1">
        <v>10</v>
      </c>
      <c r="FY9" s="1">
        <v>10</v>
      </c>
      <c r="FZ9" s="1">
        <v>10</v>
      </c>
      <c r="GA9" s="1">
        <v>10</v>
      </c>
      <c r="GB9" s="1">
        <v>10</v>
      </c>
      <c r="GC9" s="1">
        <v>10</v>
      </c>
      <c r="GD9" s="1">
        <v>10</v>
      </c>
      <c r="GE9" s="1">
        <v>10</v>
      </c>
      <c r="GF9" s="1">
        <v>10</v>
      </c>
      <c r="GG9" s="1">
        <v>10</v>
      </c>
      <c r="GH9" s="1">
        <v>10</v>
      </c>
      <c r="GI9" s="1">
        <v>10</v>
      </c>
      <c r="GJ9" s="1">
        <v>10</v>
      </c>
      <c r="GK9" s="1">
        <v>10</v>
      </c>
      <c r="GL9" s="1">
        <v>10</v>
      </c>
      <c r="GM9" s="1">
        <v>10</v>
      </c>
      <c r="GN9" s="1">
        <v>10</v>
      </c>
      <c r="GO9" s="1">
        <v>10</v>
      </c>
      <c r="GP9" s="1">
        <v>10</v>
      </c>
      <c r="GQ9" s="1">
        <v>10</v>
      </c>
      <c r="GR9" s="1">
        <v>10</v>
      </c>
      <c r="GS9" s="1">
        <v>10</v>
      </c>
      <c r="GT9" s="1">
        <v>10</v>
      </c>
      <c r="GU9" s="1">
        <v>10</v>
      </c>
      <c r="GV9" s="1">
        <v>10</v>
      </c>
      <c r="GW9" s="1">
        <v>10</v>
      </c>
      <c r="GX9" s="1">
        <v>10</v>
      </c>
      <c r="GY9" s="1">
        <v>10</v>
      </c>
      <c r="GZ9" s="1">
        <v>10</v>
      </c>
      <c r="HA9" s="1">
        <v>10</v>
      </c>
      <c r="HB9" s="1">
        <v>10</v>
      </c>
      <c r="HC9" s="1">
        <v>10</v>
      </c>
      <c r="HD9" s="1">
        <v>10</v>
      </c>
      <c r="HE9" s="1">
        <v>10</v>
      </c>
      <c r="HF9" s="1">
        <v>10</v>
      </c>
      <c r="HG9" s="1">
        <v>10</v>
      </c>
      <c r="HH9" s="1">
        <v>10</v>
      </c>
      <c r="HI9" s="1">
        <v>10</v>
      </c>
      <c r="HJ9" s="1">
        <v>10</v>
      </c>
      <c r="HK9" s="1">
        <v>10</v>
      </c>
      <c r="HL9" s="1">
        <v>10</v>
      </c>
      <c r="HM9" s="1">
        <v>10</v>
      </c>
      <c r="HN9" s="1">
        <v>10</v>
      </c>
      <c r="HO9" s="1">
        <v>10</v>
      </c>
      <c r="HP9" s="1">
        <v>10</v>
      </c>
      <c r="HQ9" s="1">
        <v>10</v>
      </c>
      <c r="HR9" s="1">
        <v>10</v>
      </c>
      <c r="HS9" s="1">
        <v>10</v>
      </c>
      <c r="HT9" s="1">
        <v>10</v>
      </c>
      <c r="HU9" s="1">
        <v>10</v>
      </c>
      <c r="HV9" s="1">
        <v>10</v>
      </c>
      <c r="HW9" s="1">
        <v>10</v>
      </c>
      <c r="HX9" s="1">
        <v>10</v>
      </c>
      <c r="HY9" s="1">
        <v>10</v>
      </c>
      <c r="HZ9" s="1">
        <v>10</v>
      </c>
      <c r="IA9" s="1">
        <v>10</v>
      </c>
      <c r="IB9" s="1">
        <v>10</v>
      </c>
      <c r="IC9" s="1">
        <v>10</v>
      </c>
      <c r="ID9" s="1">
        <v>10</v>
      </c>
      <c r="IE9" s="1">
        <v>10</v>
      </c>
      <c r="IF9" s="1">
        <v>10</v>
      </c>
      <c r="IG9" s="1">
        <v>10</v>
      </c>
      <c r="IH9" s="1">
        <v>10</v>
      </c>
      <c r="II9" s="1">
        <v>10</v>
      </c>
      <c r="IJ9" s="1">
        <v>10</v>
      </c>
      <c r="IK9" s="1">
        <v>10</v>
      </c>
      <c r="IL9" s="1">
        <v>10</v>
      </c>
      <c r="IM9" s="1">
        <v>10</v>
      </c>
      <c r="IN9" s="1">
        <v>10</v>
      </c>
      <c r="IO9" s="1">
        <v>10</v>
      </c>
      <c r="IP9" s="1">
        <v>10</v>
      </c>
      <c r="IQ9" s="1">
        <v>10</v>
      </c>
    </row>
    <row r="10" spans="1:251">
      <c r="A10" s="4" t="s">
        <v>237</v>
      </c>
      <c r="B10" s="8" t="s">
        <v>1636</v>
      </c>
      <c r="C10" s="8" t="s">
        <v>1637</v>
      </c>
      <c r="D10" s="8" t="s">
        <v>1638</v>
      </c>
      <c r="E10" s="8" t="s">
        <v>1639</v>
      </c>
      <c r="F10" s="8" t="s">
        <v>1640</v>
      </c>
      <c r="G10" s="8" t="s">
        <v>1641</v>
      </c>
      <c r="H10" s="8" t="s">
        <v>1642</v>
      </c>
      <c r="I10" s="8" t="s">
        <v>1643</v>
      </c>
      <c r="J10" s="8" t="s">
        <v>1644</v>
      </c>
      <c r="K10" s="8" t="s">
        <v>1645</v>
      </c>
      <c r="L10" s="8" t="s">
        <v>1646</v>
      </c>
      <c r="M10" s="8" t="s">
        <v>1647</v>
      </c>
      <c r="N10" s="8" t="s">
        <v>1648</v>
      </c>
      <c r="O10" s="8" t="s">
        <v>1649</v>
      </c>
      <c r="P10" s="8" t="s">
        <v>1650</v>
      </c>
      <c r="Q10" s="8" t="s">
        <v>1651</v>
      </c>
      <c r="R10" s="8" t="s">
        <v>1652</v>
      </c>
      <c r="S10" s="8" t="s">
        <v>1653</v>
      </c>
      <c r="T10" s="8" t="s">
        <v>1654</v>
      </c>
      <c r="U10" s="8" t="s">
        <v>1655</v>
      </c>
      <c r="V10" s="8" t="s">
        <v>1656</v>
      </c>
      <c r="W10" s="8" t="s">
        <v>1657</v>
      </c>
      <c r="X10" s="8" t="s">
        <v>1658</v>
      </c>
      <c r="Y10" s="8" t="s">
        <v>1659</v>
      </c>
      <c r="Z10" s="8" t="s">
        <v>1660</v>
      </c>
      <c r="AA10" s="8" t="s">
        <v>1661</v>
      </c>
      <c r="AB10" s="8" t="s">
        <v>1662</v>
      </c>
      <c r="AC10" s="8" t="s">
        <v>1663</v>
      </c>
      <c r="AD10" s="8" t="s">
        <v>1664</v>
      </c>
      <c r="AE10" s="8" t="s">
        <v>1665</v>
      </c>
      <c r="AF10" s="8" t="s">
        <v>1666</v>
      </c>
      <c r="AG10" s="8" t="s">
        <v>1667</v>
      </c>
      <c r="AH10" s="8" t="s">
        <v>1668</v>
      </c>
      <c r="AI10" s="8" t="s">
        <v>1669</v>
      </c>
      <c r="AJ10" s="8" t="s">
        <v>1670</v>
      </c>
      <c r="AK10" s="8" t="s">
        <v>1671</v>
      </c>
      <c r="AL10" s="8" t="s">
        <v>1672</v>
      </c>
      <c r="AM10" s="8" t="s">
        <v>1673</v>
      </c>
      <c r="AN10" s="8" t="s">
        <v>1674</v>
      </c>
      <c r="AO10" s="8" t="s">
        <v>1675</v>
      </c>
      <c r="AP10" s="8" t="s">
        <v>1676</v>
      </c>
      <c r="AQ10" s="8" t="s">
        <v>1677</v>
      </c>
      <c r="AR10" s="8" t="s">
        <v>1678</v>
      </c>
      <c r="AS10" s="8" t="s">
        <v>1679</v>
      </c>
      <c r="AT10" s="8" t="s">
        <v>1680</v>
      </c>
      <c r="AU10" s="8" t="s">
        <v>1681</v>
      </c>
      <c r="AV10" s="8" t="s">
        <v>1682</v>
      </c>
      <c r="AW10" s="8" t="s">
        <v>1683</v>
      </c>
      <c r="AX10" s="8" t="s">
        <v>1684</v>
      </c>
      <c r="AY10" s="8" t="s">
        <v>1685</v>
      </c>
      <c r="AZ10" s="8" t="s">
        <v>1686</v>
      </c>
      <c r="BA10" s="8" t="s">
        <v>1687</v>
      </c>
      <c r="BB10" s="8" t="s">
        <v>1688</v>
      </c>
      <c r="BC10" s="8" t="s">
        <v>1689</v>
      </c>
      <c r="BD10" s="8" t="s">
        <v>1690</v>
      </c>
      <c r="BE10" s="8" t="s">
        <v>1691</v>
      </c>
      <c r="BF10" s="8" t="s">
        <v>1692</v>
      </c>
      <c r="BG10" s="8" t="s">
        <v>1693</v>
      </c>
      <c r="BH10" s="8" t="s">
        <v>1694</v>
      </c>
      <c r="BI10" s="8" t="s">
        <v>1695</v>
      </c>
      <c r="BJ10" s="8" t="s">
        <v>1696</v>
      </c>
      <c r="BK10" s="8" t="s">
        <v>1697</v>
      </c>
      <c r="BL10" s="8" t="s">
        <v>1698</v>
      </c>
      <c r="BM10" s="8" t="s">
        <v>1699</v>
      </c>
      <c r="BN10" s="8" t="s">
        <v>1700</v>
      </c>
      <c r="BO10" s="8" t="s">
        <v>1701</v>
      </c>
      <c r="BP10" s="8" t="s">
        <v>1702</v>
      </c>
      <c r="BQ10" s="8" t="s">
        <v>1703</v>
      </c>
      <c r="BR10" s="8" t="s">
        <v>1704</v>
      </c>
      <c r="BS10" s="8" t="s">
        <v>1705</v>
      </c>
      <c r="BT10" s="8" t="s">
        <v>1706</v>
      </c>
      <c r="BU10" s="8" t="s">
        <v>1707</v>
      </c>
      <c r="BV10" s="8" t="s">
        <v>1708</v>
      </c>
      <c r="BW10" s="8" t="s">
        <v>1709</v>
      </c>
      <c r="BX10" s="8" t="s">
        <v>1710</v>
      </c>
      <c r="BY10" s="8" t="s">
        <v>1711</v>
      </c>
      <c r="BZ10" s="8" t="s">
        <v>1712</v>
      </c>
      <c r="CA10" s="8" t="s">
        <v>1713</v>
      </c>
      <c r="CB10" s="8" t="s">
        <v>1714</v>
      </c>
      <c r="CC10" s="8" t="s">
        <v>1715</v>
      </c>
      <c r="CD10" s="8" t="s">
        <v>1716</v>
      </c>
      <c r="CE10" s="8" t="s">
        <v>1717</v>
      </c>
      <c r="CF10" s="8" t="s">
        <v>1718</v>
      </c>
      <c r="CG10" s="8" t="s">
        <v>1719</v>
      </c>
      <c r="CH10" s="8" t="s">
        <v>1720</v>
      </c>
      <c r="CI10" s="8" t="s">
        <v>1721</v>
      </c>
      <c r="CJ10" s="8" t="s">
        <v>1722</v>
      </c>
      <c r="CK10" s="8" t="s">
        <v>1723</v>
      </c>
      <c r="CL10" s="8" t="s">
        <v>1724</v>
      </c>
      <c r="CM10" s="8" t="s">
        <v>1725</v>
      </c>
      <c r="CN10" s="8" t="s">
        <v>1726</v>
      </c>
      <c r="CO10" s="8" t="s">
        <v>1727</v>
      </c>
      <c r="CP10" s="8" t="s">
        <v>1728</v>
      </c>
      <c r="CQ10" s="8" t="s">
        <v>1729</v>
      </c>
      <c r="CR10" s="8" t="s">
        <v>1730</v>
      </c>
      <c r="CS10" s="8" t="s">
        <v>1731</v>
      </c>
      <c r="CT10" s="8" t="s">
        <v>1732</v>
      </c>
      <c r="CU10" s="8" t="s">
        <v>1733</v>
      </c>
      <c r="CV10" s="8" t="s">
        <v>1734</v>
      </c>
      <c r="CW10" s="8" t="s">
        <v>1735</v>
      </c>
      <c r="CX10" s="8" t="s">
        <v>1736</v>
      </c>
      <c r="CY10" s="8" t="s">
        <v>1737</v>
      </c>
      <c r="CZ10" s="8" t="s">
        <v>1738</v>
      </c>
      <c r="DA10" s="8" t="s">
        <v>1739</v>
      </c>
      <c r="DB10" s="8" t="s">
        <v>1740</v>
      </c>
      <c r="DC10" s="8" t="s">
        <v>1741</v>
      </c>
      <c r="DD10" s="8" t="s">
        <v>1742</v>
      </c>
      <c r="DE10" s="8" t="s">
        <v>1743</v>
      </c>
      <c r="DF10" s="8" t="s">
        <v>1744</v>
      </c>
      <c r="DG10" s="8" t="s">
        <v>1745</v>
      </c>
      <c r="DH10" s="8" t="s">
        <v>1746</v>
      </c>
      <c r="DI10" s="8" t="s">
        <v>1747</v>
      </c>
      <c r="DJ10" s="8" t="s">
        <v>1748</v>
      </c>
      <c r="DK10" s="8" t="s">
        <v>1749</v>
      </c>
      <c r="DL10" s="8" t="s">
        <v>1750</v>
      </c>
      <c r="DM10" s="8" t="s">
        <v>1751</v>
      </c>
      <c r="DN10" s="8" t="s">
        <v>1752</v>
      </c>
      <c r="DO10" s="8" t="s">
        <v>1753</v>
      </c>
      <c r="DP10" s="8" t="s">
        <v>1754</v>
      </c>
      <c r="DQ10" s="8" t="s">
        <v>1755</v>
      </c>
      <c r="DR10" s="8" t="s">
        <v>1756</v>
      </c>
      <c r="DS10" s="8" t="s">
        <v>1757</v>
      </c>
      <c r="DT10" s="8" t="s">
        <v>1758</v>
      </c>
      <c r="DU10" s="8" t="s">
        <v>1759</v>
      </c>
      <c r="DV10" s="8" t="s">
        <v>1760</v>
      </c>
      <c r="DW10" s="8" t="s">
        <v>1761</v>
      </c>
      <c r="DX10" s="8" t="s">
        <v>1762</v>
      </c>
      <c r="DY10" s="8" t="s">
        <v>1763</v>
      </c>
      <c r="DZ10" s="8" t="s">
        <v>1764</v>
      </c>
      <c r="EA10" s="8" t="s">
        <v>1765</v>
      </c>
      <c r="EB10" s="8" t="s">
        <v>1766</v>
      </c>
      <c r="EC10" s="8" t="s">
        <v>1767</v>
      </c>
      <c r="ED10" s="8" t="s">
        <v>1768</v>
      </c>
      <c r="EE10" s="8" t="s">
        <v>1769</v>
      </c>
      <c r="EF10" s="8" t="s">
        <v>1770</v>
      </c>
      <c r="EG10" s="8" t="s">
        <v>1771</v>
      </c>
      <c r="EH10" s="8" t="s">
        <v>1772</v>
      </c>
      <c r="EI10" s="8" t="s">
        <v>1773</v>
      </c>
      <c r="EJ10" s="8" t="s">
        <v>1774</v>
      </c>
      <c r="EK10" s="8" t="s">
        <v>1775</v>
      </c>
      <c r="EL10" s="8" t="s">
        <v>1776</v>
      </c>
      <c r="EM10" s="8" t="s">
        <v>1777</v>
      </c>
      <c r="EN10" s="8" t="s">
        <v>1778</v>
      </c>
      <c r="EO10" s="8" t="s">
        <v>1779</v>
      </c>
      <c r="EP10" s="8" t="s">
        <v>1780</v>
      </c>
      <c r="EQ10" s="8" t="s">
        <v>1781</v>
      </c>
      <c r="ER10" s="8" t="s">
        <v>1782</v>
      </c>
      <c r="ES10" s="8" t="s">
        <v>1783</v>
      </c>
      <c r="ET10" s="8" t="s">
        <v>1784</v>
      </c>
      <c r="EU10" s="8" t="s">
        <v>1785</v>
      </c>
      <c r="EV10" s="8" t="s">
        <v>1786</v>
      </c>
      <c r="EW10" s="8" t="s">
        <v>1787</v>
      </c>
      <c r="EX10" s="8" t="s">
        <v>1788</v>
      </c>
      <c r="EY10" s="8" t="s">
        <v>1789</v>
      </c>
      <c r="EZ10" s="8" t="s">
        <v>1790</v>
      </c>
      <c r="FA10" s="8" t="s">
        <v>1791</v>
      </c>
      <c r="FB10" s="8" t="s">
        <v>1792</v>
      </c>
      <c r="FC10" s="8" t="s">
        <v>1793</v>
      </c>
      <c r="FD10" s="8" t="s">
        <v>1794</v>
      </c>
      <c r="FE10" s="8" t="s">
        <v>1795</v>
      </c>
      <c r="FF10" s="8" t="s">
        <v>1796</v>
      </c>
      <c r="FG10" s="8" t="s">
        <v>1797</v>
      </c>
      <c r="FH10" s="8" t="s">
        <v>1798</v>
      </c>
      <c r="FI10" s="8" t="s">
        <v>1799</v>
      </c>
      <c r="FJ10" s="8" t="s">
        <v>1800</v>
      </c>
      <c r="FK10" s="8" t="s">
        <v>1801</v>
      </c>
      <c r="FL10" s="8" t="s">
        <v>1802</v>
      </c>
      <c r="FM10" s="8" t="s">
        <v>1803</v>
      </c>
      <c r="FN10" s="8" t="s">
        <v>1804</v>
      </c>
      <c r="FO10" s="8" t="s">
        <v>1805</v>
      </c>
      <c r="FP10" s="8" t="s">
        <v>1806</v>
      </c>
      <c r="FQ10" s="8" t="s">
        <v>1807</v>
      </c>
      <c r="FR10" s="8" t="s">
        <v>1808</v>
      </c>
      <c r="FS10" s="8" t="s">
        <v>1809</v>
      </c>
      <c r="FT10" s="8" t="s">
        <v>1810</v>
      </c>
      <c r="FU10" s="8" t="s">
        <v>1811</v>
      </c>
      <c r="FV10" s="8" t="s">
        <v>1812</v>
      </c>
      <c r="FW10" s="8" t="s">
        <v>1813</v>
      </c>
      <c r="FX10" s="8" t="s">
        <v>1814</v>
      </c>
      <c r="FY10" s="8" t="s">
        <v>1815</v>
      </c>
      <c r="FZ10" s="8" t="s">
        <v>1816</v>
      </c>
      <c r="GA10" s="8" t="s">
        <v>1817</v>
      </c>
      <c r="GB10" s="8" t="s">
        <v>1818</v>
      </c>
      <c r="GC10" s="8" t="s">
        <v>1819</v>
      </c>
      <c r="GD10" s="8" t="s">
        <v>1820</v>
      </c>
      <c r="GE10" s="8" t="s">
        <v>1821</v>
      </c>
      <c r="GF10" s="8" t="s">
        <v>1822</v>
      </c>
      <c r="GG10" s="8" t="s">
        <v>1823</v>
      </c>
      <c r="GH10" s="8" t="s">
        <v>1824</v>
      </c>
      <c r="GI10" s="8" t="s">
        <v>1825</v>
      </c>
      <c r="GJ10" s="8" t="s">
        <v>1826</v>
      </c>
      <c r="GK10" s="8" t="s">
        <v>1827</v>
      </c>
      <c r="GL10" s="8" t="s">
        <v>1828</v>
      </c>
      <c r="GM10" s="8" t="s">
        <v>1829</v>
      </c>
      <c r="GN10" s="8" t="s">
        <v>1830</v>
      </c>
      <c r="GO10" s="8" t="s">
        <v>1831</v>
      </c>
      <c r="GP10" s="8" t="s">
        <v>1832</v>
      </c>
      <c r="GQ10" s="8" t="s">
        <v>1833</v>
      </c>
      <c r="GR10" s="8" t="s">
        <v>1834</v>
      </c>
      <c r="GS10" s="8" t="s">
        <v>1835</v>
      </c>
      <c r="GT10" s="8" t="s">
        <v>1836</v>
      </c>
      <c r="GU10" s="8" t="s">
        <v>1837</v>
      </c>
      <c r="GV10" s="8" t="s">
        <v>1838</v>
      </c>
      <c r="GW10" s="8" t="s">
        <v>1839</v>
      </c>
      <c r="GX10" s="8" t="s">
        <v>1840</v>
      </c>
      <c r="GY10" s="8" t="s">
        <v>1841</v>
      </c>
      <c r="GZ10" s="8" t="s">
        <v>1842</v>
      </c>
      <c r="HA10" s="8" t="s">
        <v>1843</v>
      </c>
      <c r="HB10" s="8" t="s">
        <v>1844</v>
      </c>
      <c r="HC10" s="8" t="s">
        <v>1845</v>
      </c>
      <c r="HD10" s="8" t="s">
        <v>1846</v>
      </c>
      <c r="HE10" s="8" t="s">
        <v>1847</v>
      </c>
      <c r="HF10" s="8" t="s">
        <v>1848</v>
      </c>
      <c r="HG10" s="8" t="s">
        <v>1849</v>
      </c>
      <c r="HH10" s="8" t="s">
        <v>1850</v>
      </c>
      <c r="HI10" s="8" t="s">
        <v>1851</v>
      </c>
      <c r="HJ10" s="8" t="s">
        <v>1852</v>
      </c>
      <c r="HK10" s="8" t="s">
        <v>1853</v>
      </c>
      <c r="HL10" s="8" t="s">
        <v>1854</v>
      </c>
      <c r="HM10" s="8" t="s">
        <v>1855</v>
      </c>
      <c r="HN10" s="8" t="s">
        <v>1856</v>
      </c>
      <c r="HO10" s="8" t="s">
        <v>1857</v>
      </c>
      <c r="HP10" s="8" t="s">
        <v>1858</v>
      </c>
      <c r="HQ10" s="8" t="s">
        <v>1859</v>
      </c>
      <c r="HR10" s="8" t="s">
        <v>1860</v>
      </c>
      <c r="HS10" s="8" t="s">
        <v>1861</v>
      </c>
      <c r="HT10" s="8" t="s">
        <v>1862</v>
      </c>
      <c r="HU10" s="8" t="s">
        <v>1863</v>
      </c>
      <c r="HV10" s="8" t="s">
        <v>1864</v>
      </c>
      <c r="HW10" s="8" t="s">
        <v>1865</v>
      </c>
      <c r="HX10" s="8" t="s">
        <v>1866</v>
      </c>
      <c r="HY10" s="8" t="s">
        <v>1867</v>
      </c>
      <c r="HZ10" s="8" t="s">
        <v>1868</v>
      </c>
      <c r="IA10" s="8" t="s">
        <v>1869</v>
      </c>
      <c r="IB10" s="8" t="s">
        <v>1870</v>
      </c>
      <c r="IC10" s="8" t="s">
        <v>1871</v>
      </c>
      <c r="ID10" s="8" t="s">
        <v>1872</v>
      </c>
      <c r="IE10" s="8" t="s">
        <v>1873</v>
      </c>
      <c r="IF10" s="8" t="s">
        <v>1874</v>
      </c>
      <c r="IG10" s="8" t="s">
        <v>1875</v>
      </c>
      <c r="IH10" s="8" t="s">
        <v>1876</v>
      </c>
      <c r="II10" s="8" t="s">
        <v>1877</v>
      </c>
      <c r="IJ10" s="8" t="s">
        <v>1878</v>
      </c>
      <c r="IK10" s="8" t="s">
        <v>1879</v>
      </c>
      <c r="IL10" s="8" t="s">
        <v>1880</v>
      </c>
      <c r="IM10" s="8" t="s">
        <v>1881</v>
      </c>
      <c r="IN10" s="8" t="s">
        <v>1882</v>
      </c>
      <c r="IO10" s="8" t="s">
        <v>1883</v>
      </c>
      <c r="IP10" s="8" t="s">
        <v>1884</v>
      </c>
      <c r="IQ10" s="8" t="s">
        <v>1885</v>
      </c>
    </row>
    <row r="11" spans="1:251">
      <c r="A11" s="10">
        <v>42036</v>
      </c>
      <c r="B11" s="9">
        <v>180.42</v>
      </c>
      <c r="C11" s="9">
        <v>89.676000000000002</v>
      </c>
      <c r="D11" s="9">
        <v>90.742999999999995</v>
      </c>
      <c r="E11" s="9">
        <v>2615.2170000000001</v>
      </c>
      <c r="F11" s="9">
        <v>1280.7619999999999</v>
      </c>
      <c r="G11" s="9">
        <v>1334.4559999999999</v>
      </c>
      <c r="H11" s="9">
        <v>223.08799999999999</v>
      </c>
      <c r="I11" s="9">
        <v>107.039</v>
      </c>
      <c r="J11" s="9">
        <v>116.04900000000001</v>
      </c>
      <c r="K11" s="9">
        <v>2572.549</v>
      </c>
      <c r="L11" s="9">
        <v>1263.3989999999999</v>
      </c>
      <c r="M11" s="9">
        <v>1309.1500000000001</v>
      </c>
      <c r="N11" s="9">
        <v>321.09500000000003</v>
      </c>
      <c r="O11" s="9">
        <v>155.761</v>
      </c>
      <c r="P11" s="9">
        <v>165.334</v>
      </c>
      <c r="Q11" s="9">
        <v>82.412999999999997</v>
      </c>
      <c r="R11" s="9">
        <v>40.954999999999998</v>
      </c>
      <c r="S11" s="9">
        <v>41.457999999999998</v>
      </c>
      <c r="T11" s="9">
        <v>98.007000000000005</v>
      </c>
      <c r="U11" s="9">
        <v>48.722000000000001</v>
      </c>
      <c r="V11" s="9">
        <v>49.284999999999997</v>
      </c>
      <c r="W11" s="9">
        <v>140.67500000000001</v>
      </c>
      <c r="X11" s="9">
        <v>66.084000000000003</v>
      </c>
      <c r="Y11" s="9">
        <v>74.590999999999994</v>
      </c>
      <c r="Z11" s="9">
        <v>2474.5419999999999</v>
      </c>
      <c r="AA11" s="9">
        <v>1214.6769999999999</v>
      </c>
      <c r="AB11" s="9">
        <v>1259.865</v>
      </c>
      <c r="AC11" s="9">
        <v>915.35599999999999</v>
      </c>
      <c r="AD11" s="9">
        <v>605.44200000000001</v>
      </c>
      <c r="AE11" s="9">
        <v>309.91399999999999</v>
      </c>
      <c r="AF11" s="9">
        <v>615.15499999999997</v>
      </c>
      <c r="AG11" s="9">
        <v>410.40100000000001</v>
      </c>
      <c r="AH11" s="9">
        <v>204.75399999999999</v>
      </c>
      <c r="AI11" s="9">
        <v>24.495999999999999</v>
      </c>
      <c r="AJ11" s="9">
        <v>14.127000000000001</v>
      </c>
      <c r="AK11" s="9">
        <v>10.369</v>
      </c>
      <c r="AL11" s="9">
        <v>8.657</v>
      </c>
      <c r="AM11" s="9">
        <v>6.9390000000000001</v>
      </c>
      <c r="AN11" s="9">
        <v>1.7170000000000001</v>
      </c>
      <c r="AO11" s="9">
        <v>10.119999999999999</v>
      </c>
      <c r="AP11" s="9">
        <v>5.423</v>
      </c>
      <c r="AQ11" s="9">
        <v>4.6970000000000001</v>
      </c>
      <c r="AR11" s="9">
        <v>5.72</v>
      </c>
      <c r="AS11" s="9">
        <v>1.7649999999999999</v>
      </c>
      <c r="AT11" s="9">
        <v>3.9550000000000001</v>
      </c>
      <c r="AU11" s="9">
        <v>44.107999999999997</v>
      </c>
      <c r="AV11" s="9">
        <v>25.238</v>
      </c>
      <c r="AW11" s="9">
        <v>18.87</v>
      </c>
      <c r="AX11" s="9">
        <v>20.132999999999999</v>
      </c>
      <c r="AY11" s="9">
        <v>11.394</v>
      </c>
      <c r="AZ11" s="9">
        <v>8.7390000000000008</v>
      </c>
      <c r="BA11" s="9">
        <v>11.548</v>
      </c>
      <c r="BB11" s="9">
        <v>8.1590000000000007</v>
      </c>
      <c r="BC11" s="9">
        <v>3.3889999999999998</v>
      </c>
      <c r="BD11" s="9">
        <v>12.427</v>
      </c>
      <c r="BE11" s="9">
        <v>5.6840000000000002</v>
      </c>
      <c r="BF11" s="9">
        <v>6.742</v>
      </c>
      <c r="BG11" s="9">
        <v>231.59700000000001</v>
      </c>
      <c r="BH11" s="9">
        <v>155.67599999999999</v>
      </c>
      <c r="BI11" s="9">
        <v>75.921000000000006</v>
      </c>
      <c r="BJ11" s="9">
        <v>420.39100000000002</v>
      </c>
      <c r="BK11" s="9">
        <v>267.51100000000002</v>
      </c>
      <c r="BL11" s="9">
        <v>152.88</v>
      </c>
      <c r="BM11" s="9">
        <v>22.475999999999999</v>
      </c>
      <c r="BN11" s="9">
        <v>13.518000000000001</v>
      </c>
      <c r="BO11" s="9">
        <v>8.9580000000000002</v>
      </c>
      <c r="BP11" s="9">
        <v>6.9939999999999998</v>
      </c>
      <c r="BQ11" s="9">
        <v>2.5310000000000001</v>
      </c>
      <c r="BR11" s="9">
        <v>4.4619999999999997</v>
      </c>
      <c r="BS11" s="9">
        <v>3.5760000000000001</v>
      </c>
      <c r="BT11" s="9">
        <v>1.3140000000000001</v>
      </c>
      <c r="BU11" s="9">
        <v>2.262</v>
      </c>
      <c r="BV11" s="9">
        <v>3.4169999999999998</v>
      </c>
      <c r="BW11" s="9">
        <v>1.2170000000000001</v>
      </c>
      <c r="BX11" s="9">
        <v>2.2000000000000002</v>
      </c>
      <c r="BY11" s="9">
        <v>3.0750000000000002</v>
      </c>
      <c r="BZ11" s="9">
        <v>1.381</v>
      </c>
      <c r="CA11" s="9">
        <v>1.6930000000000001</v>
      </c>
      <c r="CB11" s="9">
        <v>3.919</v>
      </c>
      <c r="CC11" s="9">
        <v>1.1499999999999999</v>
      </c>
      <c r="CD11" s="9">
        <v>2.7690000000000001</v>
      </c>
      <c r="CE11" s="9">
        <v>0.48799999999999999</v>
      </c>
      <c r="CF11" s="9">
        <v>0.48799999999999999</v>
      </c>
      <c r="CG11" s="9">
        <v>0</v>
      </c>
      <c r="CH11" s="9">
        <v>2.008</v>
      </c>
      <c r="CI11" s="9">
        <v>0.97599999999999998</v>
      </c>
      <c r="CJ11" s="9">
        <v>1.0329999999999999</v>
      </c>
      <c r="CK11" s="9">
        <v>0.54200000000000004</v>
      </c>
      <c r="CL11" s="9">
        <v>0.54200000000000004</v>
      </c>
      <c r="CM11" s="9">
        <v>0</v>
      </c>
      <c r="CN11" s="9">
        <v>0</v>
      </c>
      <c r="CO11" s="9">
        <v>0</v>
      </c>
      <c r="CP11" s="9">
        <v>0</v>
      </c>
      <c r="CQ11" s="9">
        <v>1.4670000000000001</v>
      </c>
      <c r="CR11" s="9">
        <v>0.434</v>
      </c>
      <c r="CS11" s="9">
        <v>1.0329999999999999</v>
      </c>
      <c r="CT11" s="9">
        <v>4.4969999999999999</v>
      </c>
      <c r="CU11" s="9">
        <v>1.0669999999999999</v>
      </c>
      <c r="CV11" s="9">
        <v>3.43</v>
      </c>
      <c r="CW11" s="9">
        <v>0.42099999999999999</v>
      </c>
      <c r="CX11" s="9">
        <v>0.42099999999999999</v>
      </c>
      <c r="CY11" s="9">
        <v>0</v>
      </c>
      <c r="CZ11" s="9">
        <v>3.0880000000000001</v>
      </c>
      <c r="DA11" s="9">
        <v>0.64600000000000002</v>
      </c>
      <c r="DB11" s="9">
        <v>2.4430000000000001</v>
      </c>
      <c r="DC11" s="9">
        <v>0.98699999999999999</v>
      </c>
      <c r="DD11" s="9">
        <v>0</v>
      </c>
      <c r="DE11" s="9">
        <v>0.98699999999999999</v>
      </c>
      <c r="DF11" s="9">
        <v>4.4740000000000002</v>
      </c>
      <c r="DG11" s="9">
        <v>1.8859999999999999</v>
      </c>
      <c r="DH11" s="9">
        <v>2.5880000000000001</v>
      </c>
      <c r="DI11" s="9">
        <v>2.52</v>
      </c>
      <c r="DJ11" s="9">
        <v>0.64600000000000002</v>
      </c>
      <c r="DK11" s="9">
        <v>1.8740000000000001</v>
      </c>
      <c r="DL11" s="9">
        <v>15.481999999999999</v>
      </c>
      <c r="DM11" s="9">
        <v>10.987</v>
      </c>
      <c r="DN11" s="9">
        <v>4.4960000000000004</v>
      </c>
      <c r="DO11" s="9">
        <v>397.91500000000002</v>
      </c>
      <c r="DP11" s="9">
        <v>253.99299999999999</v>
      </c>
      <c r="DQ11" s="9">
        <v>143.922</v>
      </c>
      <c r="DR11" s="9">
        <v>197.51599999999999</v>
      </c>
      <c r="DS11" s="9">
        <v>110.285</v>
      </c>
      <c r="DT11" s="9">
        <v>87.230999999999995</v>
      </c>
      <c r="DU11" s="9">
        <v>195.07400000000001</v>
      </c>
      <c r="DV11" s="9">
        <v>108.24</v>
      </c>
      <c r="DW11" s="9">
        <v>86.832999999999998</v>
      </c>
      <c r="DX11" s="9">
        <v>1.464</v>
      </c>
      <c r="DY11" s="9">
        <v>1.3540000000000001</v>
      </c>
      <c r="DZ11" s="9">
        <v>0.109</v>
      </c>
      <c r="EA11" s="9">
        <v>0.97899999999999998</v>
      </c>
      <c r="EB11" s="9">
        <v>0.69</v>
      </c>
      <c r="EC11" s="9">
        <v>0.28899999999999998</v>
      </c>
      <c r="ED11" s="9">
        <v>146.756</v>
      </c>
      <c r="EE11" s="9">
        <v>83.983000000000004</v>
      </c>
      <c r="EF11" s="9">
        <v>62.773000000000003</v>
      </c>
      <c r="EG11" s="9">
        <v>3.6520000000000001</v>
      </c>
      <c r="EH11" s="9">
        <v>1.5089999999999999</v>
      </c>
      <c r="EI11" s="9">
        <v>2.1440000000000001</v>
      </c>
      <c r="EJ11" s="9">
        <v>1.1060000000000001</v>
      </c>
      <c r="EK11" s="9">
        <v>0.59699999999999998</v>
      </c>
      <c r="EL11" s="9">
        <v>0.50900000000000001</v>
      </c>
      <c r="EM11" s="9">
        <v>0.16</v>
      </c>
      <c r="EN11" s="9">
        <v>0.16</v>
      </c>
      <c r="EO11" s="9">
        <v>0</v>
      </c>
      <c r="EP11" s="9">
        <v>2.3860000000000001</v>
      </c>
      <c r="EQ11" s="9">
        <v>0.752</v>
      </c>
      <c r="ER11" s="9">
        <v>1.6339999999999999</v>
      </c>
      <c r="ES11" s="9">
        <v>20.526</v>
      </c>
      <c r="ET11" s="9">
        <v>9.2050000000000001</v>
      </c>
      <c r="EU11" s="9">
        <v>11.32</v>
      </c>
      <c r="EV11" s="9">
        <v>2.6080000000000001</v>
      </c>
      <c r="EW11" s="9">
        <v>2.6080000000000001</v>
      </c>
      <c r="EX11" s="9">
        <v>0</v>
      </c>
      <c r="EY11" s="9">
        <v>8.5039999999999996</v>
      </c>
      <c r="EZ11" s="9">
        <v>5.3230000000000004</v>
      </c>
      <c r="FA11" s="9">
        <v>3.181</v>
      </c>
      <c r="FB11" s="9">
        <v>9.4139999999999997</v>
      </c>
      <c r="FC11" s="9">
        <v>1.2749999999999999</v>
      </c>
      <c r="FD11" s="9">
        <v>8.1389999999999993</v>
      </c>
      <c r="FE11" s="9">
        <v>26.582000000000001</v>
      </c>
      <c r="FF11" s="9">
        <v>15.587999999999999</v>
      </c>
      <c r="FG11" s="9">
        <v>10.994</v>
      </c>
      <c r="FH11" s="9">
        <v>2.319</v>
      </c>
      <c r="FI11" s="9">
        <v>1.8740000000000001</v>
      </c>
      <c r="FJ11" s="9">
        <v>0.44500000000000001</v>
      </c>
      <c r="FK11" s="9">
        <v>195.197</v>
      </c>
      <c r="FL11" s="9">
        <v>108.411</v>
      </c>
      <c r="FM11" s="9">
        <v>86.786000000000001</v>
      </c>
      <c r="FN11" s="9">
        <v>3.9180000000000001</v>
      </c>
      <c r="FO11" s="9">
        <v>3.1840000000000002</v>
      </c>
      <c r="FP11" s="9">
        <v>0.73399999999999999</v>
      </c>
      <c r="FQ11" s="9">
        <v>193.59800000000001</v>
      </c>
      <c r="FR11" s="9">
        <v>107.101</v>
      </c>
      <c r="FS11" s="9">
        <v>86.498000000000005</v>
      </c>
      <c r="FT11" s="9">
        <v>5.59</v>
      </c>
      <c r="FU11" s="9">
        <v>4.8570000000000002</v>
      </c>
      <c r="FV11" s="9">
        <v>0.73399999999999999</v>
      </c>
      <c r="FW11" s="9">
        <v>0.64700000000000002</v>
      </c>
      <c r="FX11" s="9">
        <v>0.20200000000000001</v>
      </c>
      <c r="FY11" s="9">
        <v>0.44500000000000001</v>
      </c>
      <c r="FZ11" s="9">
        <v>1.6719999999999999</v>
      </c>
      <c r="GA11" s="9">
        <v>1.6719999999999999</v>
      </c>
      <c r="GB11" s="9">
        <v>0</v>
      </c>
      <c r="GC11" s="9">
        <v>3.2709999999999999</v>
      </c>
      <c r="GD11" s="9">
        <v>2.9830000000000001</v>
      </c>
      <c r="GE11" s="9">
        <v>0.28899999999999998</v>
      </c>
      <c r="GF11" s="9">
        <v>191.92599999999999</v>
      </c>
      <c r="GG11" s="9">
        <v>105.428</v>
      </c>
      <c r="GH11" s="9">
        <v>86.498000000000005</v>
      </c>
      <c r="GI11" s="9">
        <v>200.399</v>
      </c>
      <c r="GJ11" s="9">
        <v>143.708</v>
      </c>
      <c r="GK11" s="9">
        <v>56.691000000000003</v>
      </c>
      <c r="GL11" s="9">
        <v>132.44200000000001</v>
      </c>
      <c r="GM11" s="9">
        <v>92.373999999999995</v>
      </c>
      <c r="GN11" s="9">
        <v>40.067999999999998</v>
      </c>
      <c r="GO11" s="9">
        <v>1.877</v>
      </c>
      <c r="GP11" s="9">
        <v>1.482</v>
      </c>
      <c r="GQ11" s="9">
        <v>0.39500000000000002</v>
      </c>
      <c r="GR11" s="9">
        <v>0.42399999999999999</v>
      </c>
      <c r="GS11" s="9">
        <v>0.42399999999999999</v>
      </c>
      <c r="GT11" s="9">
        <v>0</v>
      </c>
      <c r="GU11" s="9">
        <v>0.40200000000000002</v>
      </c>
      <c r="GV11" s="9">
        <v>0.40200000000000002</v>
      </c>
      <c r="GW11" s="9">
        <v>0</v>
      </c>
      <c r="GX11" s="9">
        <v>1.052</v>
      </c>
      <c r="GY11" s="9">
        <v>0.65700000000000003</v>
      </c>
      <c r="GZ11" s="9">
        <v>0.39500000000000002</v>
      </c>
      <c r="HA11" s="9">
        <v>17.574999999999999</v>
      </c>
      <c r="HB11" s="9">
        <v>13.241</v>
      </c>
      <c r="HC11" s="9">
        <v>4.335</v>
      </c>
      <c r="HD11" s="9">
        <v>2.7429999999999999</v>
      </c>
      <c r="HE11" s="9">
        <v>2.7429999999999999</v>
      </c>
      <c r="HF11" s="9">
        <v>0</v>
      </c>
      <c r="HG11" s="9">
        <v>7.4909999999999997</v>
      </c>
      <c r="HH11" s="9">
        <v>6.0730000000000004</v>
      </c>
      <c r="HI11" s="9">
        <v>1.4179999999999999</v>
      </c>
      <c r="HJ11" s="9">
        <v>7.3410000000000002</v>
      </c>
      <c r="HK11" s="9">
        <v>4.4240000000000004</v>
      </c>
      <c r="HL11" s="9">
        <v>2.9169999999999998</v>
      </c>
      <c r="HM11" s="9">
        <v>48.505000000000003</v>
      </c>
      <c r="HN11" s="9">
        <v>36.612000000000002</v>
      </c>
      <c r="HO11" s="9">
        <v>11.893000000000001</v>
      </c>
      <c r="HP11" s="9">
        <v>3649.8960000000002</v>
      </c>
      <c r="HQ11" s="9">
        <v>1979.9259999999999</v>
      </c>
      <c r="HR11" s="9">
        <v>1669.971</v>
      </c>
      <c r="HS11" s="9">
        <v>639.94000000000005</v>
      </c>
      <c r="HT11" s="9">
        <v>346.26</v>
      </c>
      <c r="HU11" s="9">
        <v>293.68099999999998</v>
      </c>
      <c r="HV11" s="9">
        <v>269.21899999999999</v>
      </c>
      <c r="HW11" s="9">
        <v>157.58099999999999</v>
      </c>
      <c r="HX11" s="9">
        <v>111.63800000000001</v>
      </c>
      <c r="HY11" s="9">
        <v>129.06399999999999</v>
      </c>
      <c r="HZ11" s="9">
        <v>83.445999999999998</v>
      </c>
      <c r="IA11" s="9">
        <v>45.618000000000002</v>
      </c>
      <c r="IB11" s="9">
        <v>140.155</v>
      </c>
      <c r="IC11" s="9">
        <v>74.135000000000005</v>
      </c>
      <c r="ID11" s="9">
        <v>66.02</v>
      </c>
      <c r="IE11" s="9">
        <v>143.37899999999999</v>
      </c>
      <c r="IF11" s="9">
        <v>87.963999999999999</v>
      </c>
      <c r="IG11" s="9">
        <v>55.414999999999999</v>
      </c>
      <c r="IH11" s="9">
        <v>125.84</v>
      </c>
      <c r="II11" s="9">
        <v>69.617000000000004</v>
      </c>
      <c r="IJ11" s="9">
        <v>56.222999999999999</v>
      </c>
      <c r="IK11" s="9">
        <v>79.158000000000001</v>
      </c>
      <c r="IL11" s="9">
        <v>52.719000000000001</v>
      </c>
      <c r="IM11" s="9">
        <v>26.439</v>
      </c>
      <c r="IN11" s="9">
        <v>90.254999999999995</v>
      </c>
      <c r="IO11" s="9">
        <v>46.234000000000002</v>
      </c>
      <c r="IP11" s="9">
        <v>44.021000000000001</v>
      </c>
      <c r="IQ11" s="9">
        <v>39.844999999999999</v>
      </c>
    </row>
    <row r="12" spans="1:251">
      <c r="A12" s="10">
        <v>42401</v>
      </c>
      <c r="B12" s="9">
        <v>150.84299999999999</v>
      </c>
      <c r="C12" s="9">
        <v>72.585999999999999</v>
      </c>
      <c r="D12" s="9">
        <v>78.257000000000005</v>
      </c>
      <c r="E12" s="9">
        <v>2721.335</v>
      </c>
      <c r="F12" s="9">
        <v>1320.12</v>
      </c>
      <c r="G12" s="9">
        <v>1401.2159999999999</v>
      </c>
      <c r="H12" s="9">
        <v>190.13399999999999</v>
      </c>
      <c r="I12" s="9">
        <v>83.707999999999998</v>
      </c>
      <c r="J12" s="9">
        <v>106.425</v>
      </c>
      <c r="K12" s="9">
        <v>2682.0450000000001</v>
      </c>
      <c r="L12" s="9">
        <v>1308.9970000000001</v>
      </c>
      <c r="M12" s="9">
        <v>1373.048</v>
      </c>
      <c r="N12" s="9">
        <v>273.15499999999997</v>
      </c>
      <c r="O12" s="9">
        <v>124.628</v>
      </c>
      <c r="P12" s="9">
        <v>148.52699999999999</v>
      </c>
      <c r="Q12" s="9">
        <v>67.820999999999998</v>
      </c>
      <c r="R12" s="9">
        <v>31.666</v>
      </c>
      <c r="S12" s="9">
        <v>36.155000000000001</v>
      </c>
      <c r="T12" s="9">
        <v>83.022000000000006</v>
      </c>
      <c r="U12" s="9">
        <v>40.92</v>
      </c>
      <c r="V12" s="9">
        <v>42.101999999999997</v>
      </c>
      <c r="W12" s="9">
        <v>122.313</v>
      </c>
      <c r="X12" s="9">
        <v>52.042000000000002</v>
      </c>
      <c r="Y12" s="9">
        <v>70.27</v>
      </c>
      <c r="Z12" s="9">
        <v>2599.0230000000001</v>
      </c>
      <c r="AA12" s="9">
        <v>1268.077</v>
      </c>
      <c r="AB12" s="9">
        <v>1330.9459999999999</v>
      </c>
      <c r="AC12" s="9">
        <v>948.95399999999995</v>
      </c>
      <c r="AD12" s="9">
        <v>619.64200000000005</v>
      </c>
      <c r="AE12" s="9">
        <v>329.31200000000001</v>
      </c>
      <c r="AF12" s="9">
        <v>637.27800000000002</v>
      </c>
      <c r="AG12" s="9">
        <v>418.77600000000001</v>
      </c>
      <c r="AH12" s="9">
        <v>218.50200000000001</v>
      </c>
      <c r="AI12" s="9">
        <v>31.263000000000002</v>
      </c>
      <c r="AJ12" s="9">
        <v>15.058999999999999</v>
      </c>
      <c r="AK12" s="9">
        <v>16.204000000000001</v>
      </c>
      <c r="AL12" s="9">
        <v>12.711</v>
      </c>
      <c r="AM12" s="9">
        <v>9.2050000000000001</v>
      </c>
      <c r="AN12" s="9">
        <v>3.5059999999999998</v>
      </c>
      <c r="AO12" s="9">
        <v>7.6689999999999996</v>
      </c>
      <c r="AP12" s="9">
        <v>3.2509999999999999</v>
      </c>
      <c r="AQ12" s="9">
        <v>4.4180000000000001</v>
      </c>
      <c r="AR12" s="9">
        <v>10.882</v>
      </c>
      <c r="AS12" s="9">
        <v>2.6019999999999999</v>
      </c>
      <c r="AT12" s="9">
        <v>8.2799999999999994</v>
      </c>
      <c r="AU12" s="9">
        <v>44.484999999999999</v>
      </c>
      <c r="AV12" s="9">
        <v>27.495000000000001</v>
      </c>
      <c r="AW12" s="9">
        <v>16.989999999999998</v>
      </c>
      <c r="AX12" s="9">
        <v>17.843</v>
      </c>
      <c r="AY12" s="9">
        <v>14.994999999999999</v>
      </c>
      <c r="AZ12" s="9">
        <v>2.8479999999999999</v>
      </c>
      <c r="BA12" s="9">
        <v>15.968</v>
      </c>
      <c r="BB12" s="9">
        <v>8.1739999999999995</v>
      </c>
      <c r="BC12" s="9">
        <v>7.7939999999999996</v>
      </c>
      <c r="BD12" s="9">
        <v>10.673999999999999</v>
      </c>
      <c r="BE12" s="9">
        <v>4.3259999999999996</v>
      </c>
      <c r="BF12" s="9">
        <v>6.3479999999999999</v>
      </c>
      <c r="BG12" s="9">
        <v>235.928</v>
      </c>
      <c r="BH12" s="9">
        <v>158.31200000000001</v>
      </c>
      <c r="BI12" s="9">
        <v>77.616</v>
      </c>
      <c r="BJ12" s="9">
        <v>445.791</v>
      </c>
      <c r="BK12" s="9">
        <v>274.31099999999998</v>
      </c>
      <c r="BL12" s="9">
        <v>171.47900000000001</v>
      </c>
      <c r="BM12" s="9">
        <v>19.37</v>
      </c>
      <c r="BN12" s="9">
        <v>13.065</v>
      </c>
      <c r="BO12" s="9">
        <v>6.3049999999999997</v>
      </c>
      <c r="BP12" s="9">
        <v>6.7030000000000003</v>
      </c>
      <c r="BQ12" s="9">
        <v>4.5250000000000004</v>
      </c>
      <c r="BR12" s="9">
        <v>2.1779999999999999</v>
      </c>
      <c r="BS12" s="9">
        <v>2.673</v>
      </c>
      <c r="BT12" s="9">
        <v>2.2189999999999999</v>
      </c>
      <c r="BU12" s="9">
        <v>0.45400000000000001</v>
      </c>
      <c r="BV12" s="9">
        <v>4.03</v>
      </c>
      <c r="BW12" s="9">
        <v>2.306</v>
      </c>
      <c r="BX12" s="9">
        <v>1.724</v>
      </c>
      <c r="BY12" s="9">
        <v>4.1669999999999998</v>
      </c>
      <c r="BZ12" s="9">
        <v>3.036</v>
      </c>
      <c r="CA12" s="9">
        <v>1.131</v>
      </c>
      <c r="CB12" s="9">
        <v>2.5350000000000001</v>
      </c>
      <c r="CC12" s="9">
        <v>1.4890000000000001</v>
      </c>
      <c r="CD12" s="9">
        <v>1.046</v>
      </c>
      <c r="CE12" s="9">
        <v>2.4239999999999999</v>
      </c>
      <c r="CF12" s="9">
        <v>2.4239999999999999</v>
      </c>
      <c r="CG12" s="9">
        <v>0</v>
      </c>
      <c r="CH12" s="9">
        <v>0.29299999999999998</v>
      </c>
      <c r="CI12" s="9">
        <v>9.8000000000000004E-2</v>
      </c>
      <c r="CJ12" s="9">
        <v>0.19500000000000001</v>
      </c>
      <c r="CK12" s="9">
        <v>0</v>
      </c>
      <c r="CL12" s="9">
        <v>0</v>
      </c>
      <c r="CM12" s="9">
        <v>0</v>
      </c>
      <c r="CN12" s="9">
        <v>0</v>
      </c>
      <c r="CO12" s="9">
        <v>0</v>
      </c>
      <c r="CP12" s="9">
        <v>0</v>
      </c>
      <c r="CQ12" s="9">
        <v>0.29299999999999998</v>
      </c>
      <c r="CR12" s="9">
        <v>9.8000000000000004E-2</v>
      </c>
      <c r="CS12" s="9">
        <v>0.19500000000000001</v>
      </c>
      <c r="CT12" s="9">
        <v>3.9870000000000001</v>
      </c>
      <c r="CU12" s="9">
        <v>2.004</v>
      </c>
      <c r="CV12" s="9">
        <v>1.9830000000000001</v>
      </c>
      <c r="CW12" s="9">
        <v>1.7549999999999999</v>
      </c>
      <c r="CX12" s="9">
        <v>1.157</v>
      </c>
      <c r="CY12" s="9">
        <v>0.59899999999999998</v>
      </c>
      <c r="CZ12" s="9">
        <v>2.2309999999999999</v>
      </c>
      <c r="DA12" s="9">
        <v>0.84699999999999998</v>
      </c>
      <c r="DB12" s="9">
        <v>1.3839999999999999</v>
      </c>
      <c r="DC12" s="9">
        <v>0</v>
      </c>
      <c r="DD12" s="9">
        <v>0</v>
      </c>
      <c r="DE12" s="9">
        <v>0</v>
      </c>
      <c r="DF12" s="9">
        <v>3.9510000000000001</v>
      </c>
      <c r="DG12" s="9">
        <v>2.9340000000000002</v>
      </c>
      <c r="DH12" s="9">
        <v>1.0169999999999999</v>
      </c>
      <c r="DI12" s="9">
        <v>2.7519999999999998</v>
      </c>
      <c r="DJ12" s="9">
        <v>1.591</v>
      </c>
      <c r="DK12" s="9">
        <v>1.161</v>
      </c>
      <c r="DL12" s="9">
        <v>12.667</v>
      </c>
      <c r="DM12" s="9">
        <v>8.5399999999999991</v>
      </c>
      <c r="DN12" s="9">
        <v>4.1269999999999998</v>
      </c>
      <c r="DO12" s="9">
        <v>426.42099999999999</v>
      </c>
      <c r="DP12" s="9">
        <v>261.24599999999998</v>
      </c>
      <c r="DQ12" s="9">
        <v>165.17500000000001</v>
      </c>
      <c r="DR12" s="9">
        <v>215.25399999999999</v>
      </c>
      <c r="DS12" s="9">
        <v>113.997</v>
      </c>
      <c r="DT12" s="9">
        <v>101.25700000000001</v>
      </c>
      <c r="DU12" s="9">
        <v>211.898</v>
      </c>
      <c r="DV12" s="9">
        <v>113.187</v>
      </c>
      <c r="DW12" s="9">
        <v>98.710999999999999</v>
      </c>
      <c r="DX12" s="9">
        <v>1.7709999999999999</v>
      </c>
      <c r="DY12" s="9">
        <v>0.35299999999999998</v>
      </c>
      <c r="DZ12" s="9">
        <v>1.419</v>
      </c>
      <c r="EA12" s="9">
        <v>1.585</v>
      </c>
      <c r="EB12" s="9">
        <v>0.45800000000000002</v>
      </c>
      <c r="EC12" s="9">
        <v>1.127</v>
      </c>
      <c r="ED12" s="9">
        <v>163.184</v>
      </c>
      <c r="EE12" s="9">
        <v>83.448999999999998</v>
      </c>
      <c r="EF12" s="9">
        <v>79.733999999999995</v>
      </c>
      <c r="EG12" s="9">
        <v>2.7709999999999999</v>
      </c>
      <c r="EH12" s="9">
        <v>1.454</v>
      </c>
      <c r="EI12" s="9">
        <v>1.3169999999999999</v>
      </c>
      <c r="EJ12" s="9">
        <v>0.63100000000000001</v>
      </c>
      <c r="EK12" s="9">
        <v>0.48299999999999998</v>
      </c>
      <c r="EL12" s="9">
        <v>0.14799999999999999</v>
      </c>
      <c r="EM12" s="9">
        <v>0.36699999999999999</v>
      </c>
      <c r="EN12" s="9">
        <v>0.36699999999999999</v>
      </c>
      <c r="EO12" s="9">
        <v>0</v>
      </c>
      <c r="EP12" s="9">
        <v>1.7729999999999999</v>
      </c>
      <c r="EQ12" s="9">
        <v>0.60299999999999998</v>
      </c>
      <c r="ER12" s="9">
        <v>1.17</v>
      </c>
      <c r="ES12" s="9">
        <v>18.722000000000001</v>
      </c>
      <c r="ET12" s="9">
        <v>7.82</v>
      </c>
      <c r="EU12" s="9">
        <v>10.901999999999999</v>
      </c>
      <c r="EV12" s="9">
        <v>1.44</v>
      </c>
      <c r="EW12" s="9">
        <v>0.83099999999999996</v>
      </c>
      <c r="EX12" s="9">
        <v>0.60899999999999999</v>
      </c>
      <c r="EY12" s="9">
        <v>8.4809999999999999</v>
      </c>
      <c r="EZ12" s="9">
        <v>3.4769999999999999</v>
      </c>
      <c r="FA12" s="9">
        <v>5.0039999999999996</v>
      </c>
      <c r="FB12" s="9">
        <v>8.8010000000000002</v>
      </c>
      <c r="FC12" s="9">
        <v>3.512</v>
      </c>
      <c r="FD12" s="9">
        <v>5.2889999999999997</v>
      </c>
      <c r="FE12" s="9">
        <v>30.577999999999999</v>
      </c>
      <c r="FF12" s="9">
        <v>21.274000000000001</v>
      </c>
      <c r="FG12" s="9">
        <v>9.3030000000000008</v>
      </c>
      <c r="FH12" s="9">
        <v>3.375</v>
      </c>
      <c r="FI12" s="9">
        <v>2.605</v>
      </c>
      <c r="FJ12" s="9">
        <v>0.77</v>
      </c>
      <c r="FK12" s="9">
        <v>211.88</v>
      </c>
      <c r="FL12" s="9">
        <v>111.392</v>
      </c>
      <c r="FM12" s="9">
        <v>100.48699999999999</v>
      </c>
      <c r="FN12" s="9">
        <v>7.4189999999999996</v>
      </c>
      <c r="FO12" s="9">
        <v>4.4059999999999997</v>
      </c>
      <c r="FP12" s="9">
        <v>3.0139999999999998</v>
      </c>
      <c r="FQ12" s="9">
        <v>207.83500000000001</v>
      </c>
      <c r="FR12" s="9">
        <v>109.592</v>
      </c>
      <c r="FS12" s="9">
        <v>98.242999999999995</v>
      </c>
      <c r="FT12" s="9">
        <v>8.5489999999999995</v>
      </c>
      <c r="FU12" s="9">
        <v>5.1980000000000004</v>
      </c>
      <c r="FV12" s="9">
        <v>3.3519999999999999</v>
      </c>
      <c r="FW12" s="9">
        <v>2.2450000000000001</v>
      </c>
      <c r="FX12" s="9">
        <v>1.8129999999999999</v>
      </c>
      <c r="FY12" s="9">
        <v>0.432</v>
      </c>
      <c r="FZ12" s="9">
        <v>1.1299999999999999</v>
      </c>
      <c r="GA12" s="9">
        <v>0.79200000000000004</v>
      </c>
      <c r="GB12" s="9">
        <v>0.33800000000000002</v>
      </c>
      <c r="GC12" s="9">
        <v>5.1740000000000004</v>
      </c>
      <c r="GD12" s="9">
        <v>2.5920000000000001</v>
      </c>
      <c r="GE12" s="9">
        <v>2.5819999999999999</v>
      </c>
      <c r="GF12" s="9">
        <v>206.70500000000001</v>
      </c>
      <c r="GG12" s="9">
        <v>108.8</v>
      </c>
      <c r="GH12" s="9">
        <v>97.905000000000001</v>
      </c>
      <c r="GI12" s="9">
        <v>211.167</v>
      </c>
      <c r="GJ12" s="9">
        <v>147.249</v>
      </c>
      <c r="GK12" s="9">
        <v>63.917999999999999</v>
      </c>
      <c r="GL12" s="9">
        <v>138.31800000000001</v>
      </c>
      <c r="GM12" s="9">
        <v>96.141999999999996</v>
      </c>
      <c r="GN12" s="9">
        <v>42.176000000000002</v>
      </c>
      <c r="GO12" s="9">
        <v>2.1059999999999999</v>
      </c>
      <c r="GP12" s="9">
        <v>1.37</v>
      </c>
      <c r="GQ12" s="9">
        <v>0.73699999999999999</v>
      </c>
      <c r="GR12" s="9">
        <v>0.53600000000000003</v>
      </c>
      <c r="GS12" s="9">
        <v>0.17899999999999999</v>
      </c>
      <c r="GT12" s="9">
        <v>0.35699999999999998</v>
      </c>
      <c r="GU12" s="9">
        <v>0.85499999999999998</v>
      </c>
      <c r="GV12" s="9">
        <v>0.85499999999999998</v>
      </c>
      <c r="GW12" s="9">
        <v>0</v>
      </c>
      <c r="GX12" s="9">
        <v>0.71599999999999997</v>
      </c>
      <c r="GY12" s="9">
        <v>0.33600000000000002</v>
      </c>
      <c r="GZ12" s="9">
        <v>0.38</v>
      </c>
      <c r="HA12" s="9">
        <v>16.312999999999999</v>
      </c>
      <c r="HB12" s="9">
        <v>13.365</v>
      </c>
      <c r="HC12" s="9">
        <v>2.9470000000000001</v>
      </c>
      <c r="HD12" s="9">
        <v>1.1759999999999999</v>
      </c>
      <c r="HE12" s="9">
        <v>0.70499999999999996</v>
      </c>
      <c r="HF12" s="9">
        <v>0.47099999999999997</v>
      </c>
      <c r="HG12" s="9">
        <v>4.5860000000000003</v>
      </c>
      <c r="HH12" s="9">
        <v>3.5950000000000002</v>
      </c>
      <c r="HI12" s="9">
        <v>0.99099999999999999</v>
      </c>
      <c r="HJ12" s="9">
        <v>10.55</v>
      </c>
      <c r="HK12" s="9">
        <v>9.0649999999999995</v>
      </c>
      <c r="HL12" s="9">
        <v>1.4850000000000001</v>
      </c>
      <c r="HM12" s="9">
        <v>54.429000000000002</v>
      </c>
      <c r="HN12" s="9">
        <v>36.372</v>
      </c>
      <c r="HO12" s="9">
        <v>18.058</v>
      </c>
      <c r="HP12" s="9">
        <v>3798.3679999999999</v>
      </c>
      <c r="HQ12" s="9">
        <v>2022.385</v>
      </c>
      <c r="HR12" s="9">
        <v>1775.9829999999999</v>
      </c>
      <c r="HS12" s="9">
        <v>701.52200000000005</v>
      </c>
      <c r="HT12" s="9">
        <v>364.90699999999998</v>
      </c>
      <c r="HU12" s="9">
        <v>336.61500000000001</v>
      </c>
      <c r="HV12" s="9">
        <v>309.60300000000001</v>
      </c>
      <c r="HW12" s="9">
        <v>159.44499999999999</v>
      </c>
      <c r="HX12" s="9">
        <v>150.15700000000001</v>
      </c>
      <c r="HY12" s="9">
        <v>141.60400000000001</v>
      </c>
      <c r="HZ12" s="9">
        <v>72.099999999999994</v>
      </c>
      <c r="IA12" s="9">
        <v>69.503</v>
      </c>
      <c r="IB12" s="9">
        <v>167.999</v>
      </c>
      <c r="IC12" s="9">
        <v>87.344999999999999</v>
      </c>
      <c r="ID12" s="9">
        <v>80.653999999999996</v>
      </c>
      <c r="IE12" s="9">
        <v>170.3</v>
      </c>
      <c r="IF12" s="9">
        <v>84.680999999999997</v>
      </c>
      <c r="IG12" s="9">
        <v>85.619</v>
      </c>
      <c r="IH12" s="9">
        <v>138.71899999999999</v>
      </c>
      <c r="II12" s="9">
        <v>74.180999999999997</v>
      </c>
      <c r="IJ12" s="9">
        <v>64.539000000000001</v>
      </c>
      <c r="IK12" s="9">
        <v>93.316999999999993</v>
      </c>
      <c r="IL12" s="9">
        <v>54.938000000000002</v>
      </c>
      <c r="IM12" s="9">
        <v>38.378999999999998</v>
      </c>
      <c r="IN12" s="9">
        <v>104.774</v>
      </c>
      <c r="IO12" s="9">
        <v>46.328000000000003</v>
      </c>
      <c r="IP12" s="9">
        <v>58.445</v>
      </c>
      <c r="IQ12" s="9">
        <v>33.47</v>
      </c>
    </row>
    <row r="13" spans="1:251">
      <c r="A13" s="10">
        <v>42767</v>
      </c>
      <c r="B13" s="9">
        <v>145.94999999999999</v>
      </c>
      <c r="C13" s="9">
        <v>72.816000000000003</v>
      </c>
      <c r="D13" s="9">
        <v>73.134</v>
      </c>
      <c r="E13" s="9">
        <v>2772.8690000000001</v>
      </c>
      <c r="F13" s="9">
        <v>1322.222</v>
      </c>
      <c r="G13" s="9">
        <v>1450.6469999999999</v>
      </c>
      <c r="H13" s="9">
        <v>214.946</v>
      </c>
      <c r="I13" s="9">
        <v>98.647999999999996</v>
      </c>
      <c r="J13" s="9">
        <v>116.298</v>
      </c>
      <c r="K13" s="9">
        <v>2703.8719999999998</v>
      </c>
      <c r="L13" s="9">
        <v>1296.3900000000001</v>
      </c>
      <c r="M13" s="9">
        <v>1407.4829999999999</v>
      </c>
      <c r="N13" s="9">
        <v>286.56599999999997</v>
      </c>
      <c r="O13" s="9">
        <v>135.4</v>
      </c>
      <c r="P13" s="9">
        <v>151.16499999999999</v>
      </c>
      <c r="Q13" s="9">
        <v>74.33</v>
      </c>
      <c r="R13" s="9">
        <v>36.064</v>
      </c>
      <c r="S13" s="9">
        <v>38.267000000000003</v>
      </c>
      <c r="T13" s="9">
        <v>71.62</v>
      </c>
      <c r="U13" s="9">
        <v>36.752000000000002</v>
      </c>
      <c r="V13" s="9">
        <v>34.866999999999997</v>
      </c>
      <c r="W13" s="9">
        <v>140.61600000000001</v>
      </c>
      <c r="X13" s="9">
        <v>62.584000000000003</v>
      </c>
      <c r="Y13" s="9">
        <v>78.031999999999996</v>
      </c>
      <c r="Z13" s="9">
        <v>2632.2530000000002</v>
      </c>
      <c r="AA13" s="9">
        <v>1259.6369999999999</v>
      </c>
      <c r="AB13" s="9">
        <v>1372.616</v>
      </c>
      <c r="AC13" s="9">
        <v>924.02499999999998</v>
      </c>
      <c r="AD13" s="9">
        <v>607.29399999999998</v>
      </c>
      <c r="AE13" s="9">
        <v>316.73</v>
      </c>
      <c r="AF13" s="9">
        <v>611.10799999999995</v>
      </c>
      <c r="AG13" s="9">
        <v>405.83800000000002</v>
      </c>
      <c r="AH13" s="9">
        <v>205.27</v>
      </c>
      <c r="AI13" s="9">
        <v>31.393000000000001</v>
      </c>
      <c r="AJ13" s="9">
        <v>18.713000000000001</v>
      </c>
      <c r="AK13" s="9">
        <v>12.68</v>
      </c>
      <c r="AL13" s="9">
        <v>12.27</v>
      </c>
      <c r="AM13" s="9">
        <v>8.9480000000000004</v>
      </c>
      <c r="AN13" s="9">
        <v>3.3220000000000001</v>
      </c>
      <c r="AO13" s="9">
        <v>5.8470000000000004</v>
      </c>
      <c r="AP13" s="9">
        <v>4.4809999999999999</v>
      </c>
      <c r="AQ13" s="9">
        <v>1.3660000000000001</v>
      </c>
      <c r="AR13" s="9">
        <v>13.275</v>
      </c>
      <c r="AS13" s="9">
        <v>5.2839999999999998</v>
      </c>
      <c r="AT13" s="9">
        <v>7.9909999999999997</v>
      </c>
      <c r="AU13" s="9">
        <v>44.232999999999997</v>
      </c>
      <c r="AV13" s="9">
        <v>26.457000000000001</v>
      </c>
      <c r="AW13" s="9">
        <v>17.776</v>
      </c>
      <c r="AX13" s="9">
        <v>18.513000000000002</v>
      </c>
      <c r="AY13" s="9">
        <v>13.388999999999999</v>
      </c>
      <c r="AZ13" s="9">
        <v>5.1230000000000002</v>
      </c>
      <c r="BA13" s="9">
        <v>15.712</v>
      </c>
      <c r="BB13" s="9">
        <v>8.7949999999999999</v>
      </c>
      <c r="BC13" s="9">
        <v>6.9160000000000004</v>
      </c>
      <c r="BD13" s="9">
        <v>10.009</v>
      </c>
      <c r="BE13" s="9">
        <v>4.2720000000000002</v>
      </c>
      <c r="BF13" s="9">
        <v>5.7370000000000001</v>
      </c>
      <c r="BG13" s="9">
        <v>237.291</v>
      </c>
      <c r="BH13" s="9">
        <v>156.28700000000001</v>
      </c>
      <c r="BI13" s="9">
        <v>81.004000000000005</v>
      </c>
      <c r="BJ13" s="9">
        <v>458.589</v>
      </c>
      <c r="BK13" s="9">
        <v>275.50299999999999</v>
      </c>
      <c r="BL13" s="9">
        <v>183.08600000000001</v>
      </c>
      <c r="BM13" s="9">
        <v>24.457000000000001</v>
      </c>
      <c r="BN13" s="9">
        <v>15.933</v>
      </c>
      <c r="BO13" s="9">
        <v>8.5239999999999991</v>
      </c>
      <c r="BP13" s="9">
        <v>6.0919999999999996</v>
      </c>
      <c r="BQ13" s="9">
        <v>4.0979999999999999</v>
      </c>
      <c r="BR13" s="9">
        <v>1.994</v>
      </c>
      <c r="BS13" s="9">
        <v>2.742</v>
      </c>
      <c r="BT13" s="9">
        <v>1.2869999999999999</v>
      </c>
      <c r="BU13" s="9">
        <v>1.4550000000000001</v>
      </c>
      <c r="BV13" s="9">
        <v>3.35</v>
      </c>
      <c r="BW13" s="9">
        <v>2.8109999999999999</v>
      </c>
      <c r="BX13" s="9">
        <v>0.53900000000000003</v>
      </c>
      <c r="BY13" s="9">
        <v>4.1890000000000001</v>
      </c>
      <c r="BZ13" s="9">
        <v>2.6219999999999999</v>
      </c>
      <c r="CA13" s="9">
        <v>1.5669999999999999</v>
      </c>
      <c r="CB13" s="9">
        <v>1.903</v>
      </c>
      <c r="CC13" s="9">
        <v>1.476</v>
      </c>
      <c r="CD13" s="9">
        <v>0.42699999999999999</v>
      </c>
      <c r="CE13" s="9">
        <v>1.46</v>
      </c>
      <c r="CF13" s="9">
        <v>1.0149999999999999</v>
      </c>
      <c r="CG13" s="9">
        <v>0.44500000000000001</v>
      </c>
      <c r="CH13" s="9">
        <v>2.3690000000000002</v>
      </c>
      <c r="CI13" s="9">
        <v>1.9419999999999999</v>
      </c>
      <c r="CJ13" s="9">
        <v>0.42699999999999999</v>
      </c>
      <c r="CK13" s="9">
        <v>0.70199999999999996</v>
      </c>
      <c r="CL13" s="9">
        <v>0.70199999999999996</v>
      </c>
      <c r="CM13" s="9">
        <v>0</v>
      </c>
      <c r="CN13" s="9">
        <v>1.667</v>
      </c>
      <c r="CO13" s="9">
        <v>1.24</v>
      </c>
      <c r="CP13" s="9">
        <v>0.42699999999999999</v>
      </c>
      <c r="CQ13" s="9">
        <v>0</v>
      </c>
      <c r="CR13" s="9">
        <v>0</v>
      </c>
      <c r="CS13" s="9">
        <v>0</v>
      </c>
      <c r="CT13" s="9">
        <v>2.2629999999999999</v>
      </c>
      <c r="CU13" s="9">
        <v>1.1399999999999999</v>
      </c>
      <c r="CV13" s="9">
        <v>1.123</v>
      </c>
      <c r="CW13" s="9">
        <v>0</v>
      </c>
      <c r="CX13" s="9">
        <v>0</v>
      </c>
      <c r="CY13" s="9">
        <v>0</v>
      </c>
      <c r="CZ13" s="9">
        <v>1.679</v>
      </c>
      <c r="DA13" s="9">
        <v>1.1399999999999999</v>
      </c>
      <c r="DB13" s="9">
        <v>0.53900000000000003</v>
      </c>
      <c r="DC13" s="9">
        <v>0.58399999999999996</v>
      </c>
      <c r="DD13" s="9">
        <v>0</v>
      </c>
      <c r="DE13" s="9">
        <v>0.58399999999999996</v>
      </c>
      <c r="DF13" s="9">
        <v>3.49</v>
      </c>
      <c r="DG13" s="9">
        <v>2.3839999999999999</v>
      </c>
      <c r="DH13" s="9">
        <v>1.1060000000000001</v>
      </c>
      <c r="DI13" s="9">
        <v>2.6019999999999999</v>
      </c>
      <c r="DJ13" s="9">
        <v>1.714</v>
      </c>
      <c r="DK13" s="9">
        <v>0.88800000000000001</v>
      </c>
      <c r="DL13" s="9">
        <v>18.364999999999998</v>
      </c>
      <c r="DM13" s="9">
        <v>11.835000000000001</v>
      </c>
      <c r="DN13" s="9">
        <v>6.53</v>
      </c>
      <c r="DO13" s="9">
        <v>434.13200000000001</v>
      </c>
      <c r="DP13" s="9">
        <v>259.57</v>
      </c>
      <c r="DQ13" s="9">
        <v>174.56200000000001</v>
      </c>
      <c r="DR13" s="9">
        <v>232.471</v>
      </c>
      <c r="DS13" s="9">
        <v>121.95099999999999</v>
      </c>
      <c r="DT13" s="9">
        <v>110.52</v>
      </c>
      <c r="DU13" s="9">
        <v>228.708</v>
      </c>
      <c r="DV13" s="9">
        <v>120.271</v>
      </c>
      <c r="DW13" s="9">
        <v>108.43600000000001</v>
      </c>
      <c r="DX13" s="9">
        <v>2.1659999999999999</v>
      </c>
      <c r="DY13" s="9">
        <v>0.501</v>
      </c>
      <c r="DZ13" s="9">
        <v>1.665</v>
      </c>
      <c r="EA13" s="9">
        <v>1.0369999999999999</v>
      </c>
      <c r="EB13" s="9">
        <v>0.61899999999999999</v>
      </c>
      <c r="EC13" s="9">
        <v>0.41799999999999998</v>
      </c>
      <c r="ED13" s="9">
        <v>175.31200000000001</v>
      </c>
      <c r="EE13" s="9">
        <v>95.873000000000005</v>
      </c>
      <c r="EF13" s="9">
        <v>79.438999999999993</v>
      </c>
      <c r="EG13" s="9">
        <v>4.34</v>
      </c>
      <c r="EH13" s="9">
        <v>1.8069999999999999</v>
      </c>
      <c r="EI13" s="9">
        <v>2.532</v>
      </c>
      <c r="EJ13" s="9">
        <v>1.234</v>
      </c>
      <c r="EK13" s="9">
        <v>1.234</v>
      </c>
      <c r="EL13" s="9">
        <v>0</v>
      </c>
      <c r="EM13" s="9">
        <v>0.1</v>
      </c>
      <c r="EN13" s="9">
        <v>0.1</v>
      </c>
      <c r="EO13" s="9">
        <v>0</v>
      </c>
      <c r="EP13" s="9">
        <v>3.0059999999999998</v>
      </c>
      <c r="EQ13" s="9">
        <v>0.47299999999999998</v>
      </c>
      <c r="ER13" s="9">
        <v>2.532</v>
      </c>
      <c r="ES13" s="9">
        <v>22.285</v>
      </c>
      <c r="ET13" s="9">
        <v>9.8140000000000001</v>
      </c>
      <c r="EU13" s="9">
        <v>12.471</v>
      </c>
      <c r="EV13" s="9">
        <v>3.306</v>
      </c>
      <c r="EW13" s="9">
        <v>2.4620000000000002</v>
      </c>
      <c r="EX13" s="9">
        <v>0.84499999999999997</v>
      </c>
      <c r="EY13" s="9">
        <v>5.8849999999999998</v>
      </c>
      <c r="EZ13" s="9">
        <v>3.1760000000000002</v>
      </c>
      <c r="FA13" s="9">
        <v>2.71</v>
      </c>
      <c r="FB13" s="9">
        <v>13.093</v>
      </c>
      <c r="FC13" s="9">
        <v>4.1769999999999996</v>
      </c>
      <c r="FD13" s="9">
        <v>8.9160000000000004</v>
      </c>
      <c r="FE13" s="9">
        <v>30.533999999999999</v>
      </c>
      <c r="FF13" s="9">
        <v>14.457000000000001</v>
      </c>
      <c r="FG13" s="9">
        <v>16.077000000000002</v>
      </c>
      <c r="FH13" s="9">
        <v>5.2569999999999997</v>
      </c>
      <c r="FI13" s="9">
        <v>1.778</v>
      </c>
      <c r="FJ13" s="9">
        <v>3.4790000000000001</v>
      </c>
      <c r="FK13" s="9">
        <v>227.214</v>
      </c>
      <c r="FL13" s="9">
        <v>120.173</v>
      </c>
      <c r="FM13" s="9">
        <v>107.041</v>
      </c>
      <c r="FN13" s="9">
        <v>6.8479999999999999</v>
      </c>
      <c r="FO13" s="9">
        <v>3.181</v>
      </c>
      <c r="FP13" s="9">
        <v>3.6659999999999999</v>
      </c>
      <c r="FQ13" s="9">
        <v>225.62299999999999</v>
      </c>
      <c r="FR13" s="9">
        <v>118.77</v>
      </c>
      <c r="FS13" s="9">
        <v>106.85299999999999</v>
      </c>
      <c r="FT13" s="9">
        <v>10.005000000000001</v>
      </c>
      <c r="FU13" s="9">
        <v>4.0229999999999997</v>
      </c>
      <c r="FV13" s="9">
        <v>5.9820000000000002</v>
      </c>
      <c r="FW13" s="9">
        <v>2.0990000000000002</v>
      </c>
      <c r="FX13" s="9">
        <v>0.93600000000000005</v>
      </c>
      <c r="FY13" s="9">
        <v>1.163</v>
      </c>
      <c r="FZ13" s="9">
        <v>3.1579999999999999</v>
      </c>
      <c r="GA13" s="9">
        <v>0.84199999999999997</v>
      </c>
      <c r="GB13" s="9">
        <v>2.3159999999999998</v>
      </c>
      <c r="GC13" s="9">
        <v>4.7480000000000002</v>
      </c>
      <c r="GD13" s="9">
        <v>2.2450000000000001</v>
      </c>
      <c r="GE13" s="9">
        <v>2.5030000000000001</v>
      </c>
      <c r="GF13" s="9">
        <v>222.46600000000001</v>
      </c>
      <c r="GG13" s="9">
        <v>117.928</v>
      </c>
      <c r="GH13" s="9">
        <v>104.53700000000001</v>
      </c>
      <c r="GI13" s="9">
        <v>201.661</v>
      </c>
      <c r="GJ13" s="9">
        <v>137.619</v>
      </c>
      <c r="GK13" s="9">
        <v>64.042000000000002</v>
      </c>
      <c r="GL13" s="9">
        <v>123.51900000000001</v>
      </c>
      <c r="GM13" s="9">
        <v>81.14</v>
      </c>
      <c r="GN13" s="9">
        <v>42.38</v>
      </c>
      <c r="GO13" s="9">
        <v>3.6680000000000001</v>
      </c>
      <c r="GP13" s="9">
        <v>2.02</v>
      </c>
      <c r="GQ13" s="9">
        <v>1.649</v>
      </c>
      <c r="GR13" s="9">
        <v>2.0049999999999999</v>
      </c>
      <c r="GS13" s="9">
        <v>1.536</v>
      </c>
      <c r="GT13" s="9">
        <v>0.46899999999999997</v>
      </c>
      <c r="GU13" s="9">
        <v>0</v>
      </c>
      <c r="GV13" s="9">
        <v>0</v>
      </c>
      <c r="GW13" s="9">
        <v>0</v>
      </c>
      <c r="GX13" s="9">
        <v>1.663</v>
      </c>
      <c r="GY13" s="9">
        <v>0.48399999999999999</v>
      </c>
      <c r="GZ13" s="9">
        <v>1.179</v>
      </c>
      <c r="HA13" s="9">
        <v>19.675999999999998</v>
      </c>
      <c r="HB13" s="9">
        <v>14.465999999999999</v>
      </c>
      <c r="HC13" s="9">
        <v>5.21</v>
      </c>
      <c r="HD13" s="9">
        <v>4.8890000000000002</v>
      </c>
      <c r="HE13" s="9">
        <v>4.3230000000000004</v>
      </c>
      <c r="HF13" s="9">
        <v>0.56599999999999995</v>
      </c>
      <c r="HG13" s="9">
        <v>7.4</v>
      </c>
      <c r="HH13" s="9">
        <v>5.2510000000000003</v>
      </c>
      <c r="HI13" s="9">
        <v>2.149</v>
      </c>
      <c r="HJ13" s="9">
        <v>7.3860000000000001</v>
      </c>
      <c r="HK13" s="9">
        <v>4.8920000000000003</v>
      </c>
      <c r="HL13" s="9">
        <v>2.4950000000000001</v>
      </c>
      <c r="HM13" s="9">
        <v>54.796999999999997</v>
      </c>
      <c r="HN13" s="9">
        <v>39.994</v>
      </c>
      <c r="HO13" s="9">
        <v>14.804</v>
      </c>
      <c r="HP13" s="9">
        <v>3758.3890000000001</v>
      </c>
      <c r="HQ13" s="9">
        <v>2008.6310000000001</v>
      </c>
      <c r="HR13" s="9">
        <v>1749.7570000000001</v>
      </c>
      <c r="HS13" s="9">
        <v>672.36</v>
      </c>
      <c r="HT13" s="9">
        <v>348.81700000000001</v>
      </c>
      <c r="HU13" s="9">
        <v>323.54300000000001</v>
      </c>
      <c r="HV13" s="9">
        <v>290.54500000000002</v>
      </c>
      <c r="HW13" s="9">
        <v>156.15100000000001</v>
      </c>
      <c r="HX13" s="9">
        <v>134.39400000000001</v>
      </c>
      <c r="HY13" s="9">
        <v>122.535</v>
      </c>
      <c r="HZ13" s="9">
        <v>66.424000000000007</v>
      </c>
      <c r="IA13" s="9">
        <v>56.110999999999997</v>
      </c>
      <c r="IB13" s="9">
        <v>167.46199999999999</v>
      </c>
      <c r="IC13" s="9">
        <v>89.177999999999997</v>
      </c>
      <c r="ID13" s="9">
        <v>78.284000000000006</v>
      </c>
      <c r="IE13" s="9">
        <v>163.572</v>
      </c>
      <c r="IF13" s="9">
        <v>89.337000000000003</v>
      </c>
      <c r="IG13" s="9">
        <v>74.234999999999999</v>
      </c>
      <c r="IH13" s="9">
        <v>125.96299999999999</v>
      </c>
      <c r="II13" s="9">
        <v>66.266000000000005</v>
      </c>
      <c r="IJ13" s="9">
        <v>59.697000000000003</v>
      </c>
      <c r="IK13" s="9">
        <v>89.281000000000006</v>
      </c>
      <c r="IL13" s="9">
        <v>57.222000000000001</v>
      </c>
      <c r="IM13" s="9">
        <v>32.058999999999997</v>
      </c>
      <c r="IN13" s="9">
        <v>91.21</v>
      </c>
      <c r="IO13" s="9">
        <v>41.058999999999997</v>
      </c>
      <c r="IP13" s="9">
        <v>50.15</v>
      </c>
      <c r="IQ13" s="9">
        <v>33.576000000000001</v>
      </c>
    </row>
    <row r="14" spans="1:251">
      <c r="A14" s="10">
        <v>43132</v>
      </c>
      <c r="B14" s="9">
        <v>158.78299999999999</v>
      </c>
      <c r="C14" s="9">
        <v>71.456000000000003</v>
      </c>
      <c r="D14" s="9">
        <v>87.326999999999998</v>
      </c>
      <c r="E14" s="9">
        <v>2789.9319999999998</v>
      </c>
      <c r="F14" s="9">
        <v>1326.1410000000001</v>
      </c>
      <c r="G14" s="9">
        <v>1463.7909999999999</v>
      </c>
      <c r="H14" s="9">
        <v>211.535</v>
      </c>
      <c r="I14" s="9">
        <v>87.066999999999993</v>
      </c>
      <c r="J14" s="9">
        <v>124.468</v>
      </c>
      <c r="K14" s="9">
        <v>2737.181</v>
      </c>
      <c r="L14" s="9">
        <v>1310.5309999999999</v>
      </c>
      <c r="M14" s="9">
        <v>1426.65</v>
      </c>
      <c r="N14" s="9">
        <v>304.209</v>
      </c>
      <c r="O14" s="9">
        <v>131.86500000000001</v>
      </c>
      <c r="P14" s="9">
        <v>172.34399999999999</v>
      </c>
      <c r="Q14" s="9">
        <v>66.108999999999995</v>
      </c>
      <c r="R14" s="9">
        <v>26.658000000000001</v>
      </c>
      <c r="S14" s="9">
        <v>39.450000000000003</v>
      </c>
      <c r="T14" s="9">
        <v>92.674999999999997</v>
      </c>
      <c r="U14" s="9">
        <v>44.798000000000002</v>
      </c>
      <c r="V14" s="9">
        <v>47.877000000000002</v>
      </c>
      <c r="W14" s="9">
        <v>145.42599999999999</v>
      </c>
      <c r="X14" s="9">
        <v>60.408999999999999</v>
      </c>
      <c r="Y14" s="9">
        <v>85.016999999999996</v>
      </c>
      <c r="Z14" s="9">
        <v>2644.5059999999999</v>
      </c>
      <c r="AA14" s="9">
        <v>1265.7329999999999</v>
      </c>
      <c r="AB14" s="9">
        <v>1378.7729999999999</v>
      </c>
      <c r="AC14" s="9">
        <v>907.31799999999998</v>
      </c>
      <c r="AD14" s="9">
        <v>612.01900000000001</v>
      </c>
      <c r="AE14" s="9">
        <v>295.29899999999998</v>
      </c>
      <c r="AF14" s="9">
        <v>603.37900000000002</v>
      </c>
      <c r="AG14" s="9">
        <v>405.84699999999998</v>
      </c>
      <c r="AH14" s="9">
        <v>197.53100000000001</v>
      </c>
      <c r="AI14" s="9">
        <v>27.853999999999999</v>
      </c>
      <c r="AJ14" s="9">
        <v>20.358000000000001</v>
      </c>
      <c r="AK14" s="9">
        <v>7.4969999999999999</v>
      </c>
      <c r="AL14" s="9">
        <v>13.423</v>
      </c>
      <c r="AM14" s="9">
        <v>12.462999999999999</v>
      </c>
      <c r="AN14" s="9">
        <v>0.96</v>
      </c>
      <c r="AO14" s="9">
        <v>7.665</v>
      </c>
      <c r="AP14" s="9">
        <v>5.0369999999999999</v>
      </c>
      <c r="AQ14" s="9">
        <v>2.6280000000000001</v>
      </c>
      <c r="AR14" s="9">
        <v>6.7670000000000003</v>
      </c>
      <c r="AS14" s="9">
        <v>2.8580000000000001</v>
      </c>
      <c r="AT14" s="9">
        <v>3.9089999999999998</v>
      </c>
      <c r="AU14" s="9">
        <v>45.582000000000001</v>
      </c>
      <c r="AV14" s="9">
        <v>28.178000000000001</v>
      </c>
      <c r="AW14" s="9">
        <v>17.404</v>
      </c>
      <c r="AX14" s="9">
        <v>16.966999999999999</v>
      </c>
      <c r="AY14" s="9">
        <v>10.676</v>
      </c>
      <c r="AZ14" s="9">
        <v>6.2910000000000004</v>
      </c>
      <c r="BA14" s="9">
        <v>13.305999999999999</v>
      </c>
      <c r="BB14" s="9">
        <v>10.065</v>
      </c>
      <c r="BC14" s="9">
        <v>3.2410000000000001</v>
      </c>
      <c r="BD14" s="9">
        <v>15.308999999999999</v>
      </c>
      <c r="BE14" s="9">
        <v>7.4370000000000003</v>
      </c>
      <c r="BF14" s="9">
        <v>7.8719999999999999</v>
      </c>
      <c r="BG14" s="9">
        <v>230.50399999999999</v>
      </c>
      <c r="BH14" s="9">
        <v>157.637</v>
      </c>
      <c r="BI14" s="9">
        <v>72.867000000000004</v>
      </c>
      <c r="BJ14" s="9">
        <v>520.43899999999996</v>
      </c>
      <c r="BK14" s="9">
        <v>313.86</v>
      </c>
      <c r="BL14" s="9">
        <v>206.57900000000001</v>
      </c>
      <c r="BM14" s="9">
        <v>18.587</v>
      </c>
      <c r="BN14" s="9">
        <v>12.15</v>
      </c>
      <c r="BO14" s="9">
        <v>6.4370000000000003</v>
      </c>
      <c r="BP14" s="9">
        <v>5.8250000000000002</v>
      </c>
      <c r="BQ14" s="9">
        <v>3.569</v>
      </c>
      <c r="BR14" s="9">
        <v>2.2559999999999998</v>
      </c>
      <c r="BS14" s="9">
        <v>3.0310000000000001</v>
      </c>
      <c r="BT14" s="9">
        <v>2.286</v>
      </c>
      <c r="BU14" s="9">
        <v>0.745</v>
      </c>
      <c r="BV14" s="9">
        <v>2.794</v>
      </c>
      <c r="BW14" s="9">
        <v>1.2829999999999999</v>
      </c>
      <c r="BX14" s="9">
        <v>1.5109999999999999</v>
      </c>
      <c r="BY14" s="9">
        <v>2.016</v>
      </c>
      <c r="BZ14" s="9">
        <v>1.48</v>
      </c>
      <c r="CA14" s="9">
        <v>0.53700000000000003</v>
      </c>
      <c r="CB14" s="9">
        <v>3.8090000000000002</v>
      </c>
      <c r="CC14" s="9">
        <v>2.089</v>
      </c>
      <c r="CD14" s="9">
        <v>1.72</v>
      </c>
      <c r="CE14" s="9">
        <v>3.133</v>
      </c>
      <c r="CF14" s="9">
        <v>1.6220000000000001</v>
      </c>
      <c r="CG14" s="9">
        <v>1.5109999999999999</v>
      </c>
      <c r="CH14" s="9">
        <v>0</v>
      </c>
      <c r="CI14" s="9">
        <v>0</v>
      </c>
      <c r="CJ14" s="9">
        <v>0</v>
      </c>
      <c r="CK14" s="9">
        <v>0</v>
      </c>
      <c r="CL14" s="9">
        <v>0</v>
      </c>
      <c r="CM14" s="9">
        <v>0</v>
      </c>
      <c r="CN14" s="9">
        <v>0</v>
      </c>
      <c r="CO14" s="9">
        <v>0</v>
      </c>
      <c r="CP14" s="9">
        <v>0</v>
      </c>
      <c r="CQ14" s="9">
        <v>0</v>
      </c>
      <c r="CR14" s="9">
        <v>0</v>
      </c>
      <c r="CS14" s="9">
        <v>0</v>
      </c>
      <c r="CT14" s="9">
        <v>2.6930000000000001</v>
      </c>
      <c r="CU14" s="9">
        <v>1.948</v>
      </c>
      <c r="CV14" s="9">
        <v>0.745</v>
      </c>
      <c r="CW14" s="9">
        <v>0.88</v>
      </c>
      <c r="CX14" s="9">
        <v>0.67200000000000004</v>
      </c>
      <c r="CY14" s="9">
        <v>0.20799999999999999</v>
      </c>
      <c r="CZ14" s="9">
        <v>1.141</v>
      </c>
      <c r="DA14" s="9">
        <v>0.98899999999999999</v>
      </c>
      <c r="DB14" s="9">
        <v>0.152</v>
      </c>
      <c r="DC14" s="9">
        <v>0.67100000000000004</v>
      </c>
      <c r="DD14" s="9">
        <v>0.28699999999999998</v>
      </c>
      <c r="DE14" s="9">
        <v>0.38500000000000001</v>
      </c>
      <c r="DF14" s="9">
        <v>2.7509999999999999</v>
      </c>
      <c r="DG14" s="9">
        <v>1.6220000000000001</v>
      </c>
      <c r="DH14" s="9">
        <v>1.1299999999999999</v>
      </c>
      <c r="DI14" s="9">
        <v>3.0739999999999998</v>
      </c>
      <c r="DJ14" s="9">
        <v>1.948</v>
      </c>
      <c r="DK14" s="9">
        <v>1.127</v>
      </c>
      <c r="DL14" s="9">
        <v>12.762</v>
      </c>
      <c r="DM14" s="9">
        <v>8.5809999999999995</v>
      </c>
      <c r="DN14" s="9">
        <v>4.181</v>
      </c>
      <c r="DO14" s="9">
        <v>501.851</v>
      </c>
      <c r="DP14" s="9">
        <v>301.709</v>
      </c>
      <c r="DQ14" s="9">
        <v>200.142</v>
      </c>
      <c r="DR14" s="9">
        <v>273.56700000000001</v>
      </c>
      <c r="DS14" s="9">
        <v>143.92500000000001</v>
      </c>
      <c r="DT14" s="9">
        <v>129.642</v>
      </c>
      <c r="DU14" s="9">
        <v>268.27199999999999</v>
      </c>
      <c r="DV14" s="9">
        <v>141.786</v>
      </c>
      <c r="DW14" s="9">
        <v>126.486</v>
      </c>
      <c r="DX14" s="9">
        <v>3.7229999999999999</v>
      </c>
      <c r="DY14" s="9">
        <v>0.99199999999999999</v>
      </c>
      <c r="DZ14" s="9">
        <v>2.7309999999999999</v>
      </c>
      <c r="EA14" s="9">
        <v>1.573</v>
      </c>
      <c r="EB14" s="9">
        <v>1.1479999999999999</v>
      </c>
      <c r="EC14" s="9">
        <v>0.42499999999999999</v>
      </c>
      <c r="ED14" s="9">
        <v>210.29900000000001</v>
      </c>
      <c r="EE14" s="9">
        <v>114.63800000000001</v>
      </c>
      <c r="EF14" s="9">
        <v>95.661000000000001</v>
      </c>
      <c r="EG14" s="9">
        <v>6.883</v>
      </c>
      <c r="EH14" s="9">
        <v>3.1360000000000001</v>
      </c>
      <c r="EI14" s="9">
        <v>3.7469999999999999</v>
      </c>
      <c r="EJ14" s="9">
        <v>2.0409999999999999</v>
      </c>
      <c r="EK14" s="9">
        <v>1.444</v>
      </c>
      <c r="EL14" s="9">
        <v>0.59699999999999998</v>
      </c>
      <c r="EM14" s="9">
        <v>1.8380000000000001</v>
      </c>
      <c r="EN14" s="9">
        <v>0.94499999999999995</v>
      </c>
      <c r="EO14" s="9">
        <v>0.89300000000000002</v>
      </c>
      <c r="EP14" s="9">
        <v>3.004</v>
      </c>
      <c r="EQ14" s="9">
        <v>0.747</v>
      </c>
      <c r="ER14" s="9">
        <v>2.2570000000000001</v>
      </c>
      <c r="ES14" s="9">
        <v>24.164000000000001</v>
      </c>
      <c r="ET14" s="9">
        <v>7.7930000000000001</v>
      </c>
      <c r="EU14" s="9">
        <v>16.370999999999999</v>
      </c>
      <c r="EV14" s="9">
        <v>3.8010000000000002</v>
      </c>
      <c r="EW14" s="9">
        <v>2.7549999999999999</v>
      </c>
      <c r="EX14" s="9">
        <v>1.046</v>
      </c>
      <c r="EY14" s="9">
        <v>10.766</v>
      </c>
      <c r="EZ14" s="9">
        <v>3.0710000000000002</v>
      </c>
      <c r="FA14" s="9">
        <v>7.6950000000000003</v>
      </c>
      <c r="FB14" s="9">
        <v>9.5969999999999995</v>
      </c>
      <c r="FC14" s="9">
        <v>1.968</v>
      </c>
      <c r="FD14" s="9">
        <v>7.63</v>
      </c>
      <c r="FE14" s="9">
        <v>32.220999999999997</v>
      </c>
      <c r="FF14" s="9">
        <v>18.358000000000001</v>
      </c>
      <c r="FG14" s="9">
        <v>13.863</v>
      </c>
      <c r="FH14" s="9">
        <v>7.3890000000000002</v>
      </c>
      <c r="FI14" s="9">
        <v>3.5859999999999999</v>
      </c>
      <c r="FJ14" s="9">
        <v>3.8029999999999999</v>
      </c>
      <c r="FK14" s="9">
        <v>266.178</v>
      </c>
      <c r="FL14" s="9">
        <v>140.339</v>
      </c>
      <c r="FM14" s="9">
        <v>125.839</v>
      </c>
      <c r="FN14" s="9">
        <v>6.7549999999999999</v>
      </c>
      <c r="FO14" s="9">
        <v>2.5830000000000002</v>
      </c>
      <c r="FP14" s="9">
        <v>4.1710000000000003</v>
      </c>
      <c r="FQ14" s="9">
        <v>266.81200000000001</v>
      </c>
      <c r="FR14" s="9">
        <v>141.34200000000001</v>
      </c>
      <c r="FS14" s="9">
        <v>125.471</v>
      </c>
      <c r="FT14" s="9">
        <v>11.961</v>
      </c>
      <c r="FU14" s="9">
        <v>5.5259999999999998</v>
      </c>
      <c r="FV14" s="9">
        <v>6.4349999999999996</v>
      </c>
      <c r="FW14" s="9">
        <v>2.1819999999999999</v>
      </c>
      <c r="FX14" s="9">
        <v>0.64300000000000002</v>
      </c>
      <c r="FY14" s="9">
        <v>1.5389999999999999</v>
      </c>
      <c r="FZ14" s="9">
        <v>5.2069999999999999</v>
      </c>
      <c r="GA14" s="9">
        <v>2.9430000000000001</v>
      </c>
      <c r="GB14" s="9">
        <v>2.2639999999999998</v>
      </c>
      <c r="GC14" s="9">
        <v>4.5730000000000004</v>
      </c>
      <c r="GD14" s="9">
        <v>1.94</v>
      </c>
      <c r="GE14" s="9">
        <v>2.6320000000000001</v>
      </c>
      <c r="GF14" s="9">
        <v>261.60599999999999</v>
      </c>
      <c r="GG14" s="9">
        <v>138.399</v>
      </c>
      <c r="GH14" s="9">
        <v>123.20699999999999</v>
      </c>
      <c r="GI14" s="9">
        <v>228.28399999999999</v>
      </c>
      <c r="GJ14" s="9">
        <v>157.78399999999999</v>
      </c>
      <c r="GK14" s="9">
        <v>70.5</v>
      </c>
      <c r="GL14" s="9">
        <v>148.78899999999999</v>
      </c>
      <c r="GM14" s="9">
        <v>102.06</v>
      </c>
      <c r="GN14" s="9">
        <v>46.728999999999999</v>
      </c>
      <c r="GO14" s="9">
        <v>2.9689999999999999</v>
      </c>
      <c r="GP14" s="9">
        <v>2.8809999999999998</v>
      </c>
      <c r="GQ14" s="9">
        <v>8.7999999999999995E-2</v>
      </c>
      <c r="GR14" s="9">
        <v>0</v>
      </c>
      <c r="GS14" s="9">
        <v>0</v>
      </c>
      <c r="GT14" s="9">
        <v>0</v>
      </c>
      <c r="GU14" s="9">
        <v>1.0469999999999999</v>
      </c>
      <c r="GV14" s="9">
        <v>1.0469999999999999</v>
      </c>
      <c r="GW14" s="9">
        <v>0</v>
      </c>
      <c r="GX14" s="9">
        <v>1.9219999999999999</v>
      </c>
      <c r="GY14" s="9">
        <v>1.833</v>
      </c>
      <c r="GZ14" s="9">
        <v>8.7999999999999995E-2</v>
      </c>
      <c r="HA14" s="9">
        <v>19.227</v>
      </c>
      <c r="HB14" s="9">
        <v>12.675000000000001</v>
      </c>
      <c r="HC14" s="9">
        <v>6.5519999999999996</v>
      </c>
      <c r="HD14" s="9">
        <v>3.4630000000000001</v>
      </c>
      <c r="HE14" s="9">
        <v>2.972</v>
      </c>
      <c r="HF14" s="9">
        <v>0.49099999999999999</v>
      </c>
      <c r="HG14" s="9">
        <v>4.9139999999999997</v>
      </c>
      <c r="HH14" s="9">
        <v>3.8839999999999999</v>
      </c>
      <c r="HI14" s="9">
        <v>1.0309999999999999</v>
      </c>
      <c r="HJ14" s="9">
        <v>10.849</v>
      </c>
      <c r="HK14" s="9">
        <v>5.819</v>
      </c>
      <c r="HL14" s="9">
        <v>5.0309999999999997</v>
      </c>
      <c r="HM14" s="9">
        <v>57.298999999999999</v>
      </c>
      <c r="HN14" s="9">
        <v>40.168999999999997</v>
      </c>
      <c r="HO14" s="9">
        <v>17.131</v>
      </c>
      <c r="HP14" s="9">
        <v>3893.239</v>
      </c>
      <c r="HQ14" s="9">
        <v>2062.1089999999999</v>
      </c>
      <c r="HR14" s="9">
        <v>1831.13</v>
      </c>
      <c r="HS14" s="9">
        <v>751.76499999999999</v>
      </c>
      <c r="HT14" s="9">
        <v>395.69900000000001</v>
      </c>
      <c r="HU14" s="9">
        <v>356.065</v>
      </c>
      <c r="HV14" s="9">
        <v>308.18799999999999</v>
      </c>
      <c r="HW14" s="9">
        <v>170.32300000000001</v>
      </c>
      <c r="HX14" s="9">
        <v>137.86500000000001</v>
      </c>
      <c r="HY14" s="9">
        <v>122.59</v>
      </c>
      <c r="HZ14" s="9">
        <v>67.046000000000006</v>
      </c>
      <c r="IA14" s="9">
        <v>55.543999999999997</v>
      </c>
      <c r="IB14" s="9">
        <v>185.17599999999999</v>
      </c>
      <c r="IC14" s="9">
        <v>103.277</v>
      </c>
      <c r="ID14" s="9">
        <v>81.897999999999996</v>
      </c>
      <c r="IE14" s="9">
        <v>183.12299999999999</v>
      </c>
      <c r="IF14" s="9">
        <v>107.46</v>
      </c>
      <c r="IG14" s="9">
        <v>75.662999999999997</v>
      </c>
      <c r="IH14" s="9">
        <v>124.14</v>
      </c>
      <c r="II14" s="9">
        <v>62.36</v>
      </c>
      <c r="IJ14" s="9">
        <v>61.779000000000003</v>
      </c>
      <c r="IK14" s="9">
        <v>109.30500000000001</v>
      </c>
      <c r="IL14" s="9">
        <v>70.355000000000004</v>
      </c>
      <c r="IM14" s="9">
        <v>38.951000000000001</v>
      </c>
      <c r="IN14" s="9">
        <v>111.956</v>
      </c>
      <c r="IO14" s="9">
        <v>51.334000000000003</v>
      </c>
      <c r="IP14" s="9">
        <v>60.622</v>
      </c>
      <c r="IQ14" s="9">
        <v>46.015999999999998</v>
      </c>
    </row>
    <row r="15" spans="1:251">
      <c r="A15" s="10">
        <v>43497</v>
      </c>
      <c r="B15" s="9">
        <v>191.238</v>
      </c>
      <c r="C15" s="9">
        <v>95.061000000000007</v>
      </c>
      <c r="D15" s="9">
        <v>96.177999999999997</v>
      </c>
      <c r="E15" s="9">
        <v>2817.328</v>
      </c>
      <c r="F15" s="9">
        <v>1350.932</v>
      </c>
      <c r="G15" s="9">
        <v>1466.396</v>
      </c>
      <c r="H15" s="9">
        <v>220.50700000000001</v>
      </c>
      <c r="I15" s="9">
        <v>106.592</v>
      </c>
      <c r="J15" s="9">
        <v>113.91500000000001</v>
      </c>
      <c r="K15" s="9">
        <v>2788.06</v>
      </c>
      <c r="L15" s="9">
        <v>1339.4010000000001</v>
      </c>
      <c r="M15" s="9">
        <v>1448.6590000000001</v>
      </c>
      <c r="N15" s="9">
        <v>331.56900000000002</v>
      </c>
      <c r="O15" s="9">
        <v>160.83699999999999</v>
      </c>
      <c r="P15" s="9">
        <v>170.732</v>
      </c>
      <c r="Q15" s="9">
        <v>80.176000000000002</v>
      </c>
      <c r="R15" s="9">
        <v>40.814999999999998</v>
      </c>
      <c r="S15" s="9">
        <v>39.360999999999997</v>
      </c>
      <c r="T15" s="9">
        <v>111.062</v>
      </c>
      <c r="U15" s="9">
        <v>54.244999999999997</v>
      </c>
      <c r="V15" s="9">
        <v>56.817</v>
      </c>
      <c r="W15" s="9">
        <v>140.33000000000001</v>
      </c>
      <c r="X15" s="9">
        <v>65.775999999999996</v>
      </c>
      <c r="Y15" s="9">
        <v>74.554000000000002</v>
      </c>
      <c r="Z15" s="9">
        <v>2676.998</v>
      </c>
      <c r="AA15" s="9">
        <v>1285.1559999999999</v>
      </c>
      <c r="AB15" s="9">
        <v>1391.8420000000001</v>
      </c>
      <c r="AC15" s="9">
        <v>923.63300000000004</v>
      </c>
      <c r="AD15" s="9">
        <v>595.21199999999999</v>
      </c>
      <c r="AE15" s="9">
        <v>328.42099999999999</v>
      </c>
      <c r="AF15" s="9">
        <v>614.69000000000005</v>
      </c>
      <c r="AG15" s="9">
        <v>398.726</v>
      </c>
      <c r="AH15" s="9">
        <v>215.964</v>
      </c>
      <c r="AI15" s="9">
        <v>35.432000000000002</v>
      </c>
      <c r="AJ15" s="9">
        <v>19.004999999999999</v>
      </c>
      <c r="AK15" s="9">
        <v>16.427</v>
      </c>
      <c r="AL15" s="9">
        <v>11.361000000000001</v>
      </c>
      <c r="AM15" s="9">
        <v>8.2669999999999995</v>
      </c>
      <c r="AN15" s="9">
        <v>3.0939999999999999</v>
      </c>
      <c r="AO15" s="9">
        <v>11.904</v>
      </c>
      <c r="AP15" s="9">
        <v>7.2530000000000001</v>
      </c>
      <c r="AQ15" s="9">
        <v>4.6509999999999998</v>
      </c>
      <c r="AR15" s="9">
        <v>12.167</v>
      </c>
      <c r="AS15" s="9">
        <v>3.4849999999999999</v>
      </c>
      <c r="AT15" s="9">
        <v>8.6820000000000004</v>
      </c>
      <c r="AU15" s="9">
        <v>49.289000000000001</v>
      </c>
      <c r="AV15" s="9">
        <v>31.609000000000002</v>
      </c>
      <c r="AW15" s="9">
        <v>17.68</v>
      </c>
      <c r="AX15" s="9">
        <v>19.843</v>
      </c>
      <c r="AY15" s="9">
        <v>15.281000000000001</v>
      </c>
      <c r="AZ15" s="9">
        <v>4.5620000000000003</v>
      </c>
      <c r="BA15" s="9">
        <v>15.789</v>
      </c>
      <c r="BB15" s="9">
        <v>9.1940000000000008</v>
      </c>
      <c r="BC15" s="9">
        <v>6.5940000000000003</v>
      </c>
      <c r="BD15" s="9">
        <v>13.657</v>
      </c>
      <c r="BE15" s="9">
        <v>7.133</v>
      </c>
      <c r="BF15" s="9">
        <v>6.5250000000000004</v>
      </c>
      <c r="BG15" s="9">
        <v>224.22200000000001</v>
      </c>
      <c r="BH15" s="9">
        <v>145.87299999999999</v>
      </c>
      <c r="BI15" s="9">
        <v>78.349000000000004</v>
      </c>
      <c r="BJ15" s="9">
        <v>559.14300000000003</v>
      </c>
      <c r="BK15" s="9">
        <v>344.43700000000001</v>
      </c>
      <c r="BL15" s="9">
        <v>214.70599999999999</v>
      </c>
      <c r="BM15" s="9">
        <v>25.381</v>
      </c>
      <c r="BN15" s="9">
        <v>17.881</v>
      </c>
      <c r="BO15" s="9">
        <v>7.4989999999999997</v>
      </c>
      <c r="BP15" s="9">
        <v>6.782</v>
      </c>
      <c r="BQ15" s="9">
        <v>5.0220000000000002</v>
      </c>
      <c r="BR15" s="9">
        <v>1.7609999999999999</v>
      </c>
      <c r="BS15" s="9">
        <v>1.242</v>
      </c>
      <c r="BT15" s="9">
        <v>1.129</v>
      </c>
      <c r="BU15" s="9">
        <v>0.113</v>
      </c>
      <c r="BV15" s="9">
        <v>5.54</v>
      </c>
      <c r="BW15" s="9">
        <v>3.8919999999999999</v>
      </c>
      <c r="BX15" s="9">
        <v>1.6479999999999999</v>
      </c>
      <c r="BY15" s="9">
        <v>3.8439999999999999</v>
      </c>
      <c r="BZ15" s="9">
        <v>2.54</v>
      </c>
      <c r="CA15" s="9">
        <v>1.3029999999999999</v>
      </c>
      <c r="CB15" s="9">
        <v>2.9390000000000001</v>
      </c>
      <c r="CC15" s="9">
        <v>2.4809999999999999</v>
      </c>
      <c r="CD15" s="9">
        <v>0.45800000000000002</v>
      </c>
      <c r="CE15" s="9">
        <v>2.1339999999999999</v>
      </c>
      <c r="CF15" s="9">
        <v>2.0209999999999999</v>
      </c>
      <c r="CG15" s="9">
        <v>0.113</v>
      </c>
      <c r="CH15" s="9">
        <v>2.6360000000000001</v>
      </c>
      <c r="CI15" s="9">
        <v>1.4450000000000001</v>
      </c>
      <c r="CJ15" s="9">
        <v>1.19</v>
      </c>
      <c r="CK15" s="9">
        <v>0.65200000000000002</v>
      </c>
      <c r="CL15" s="9">
        <v>0.19700000000000001</v>
      </c>
      <c r="CM15" s="9">
        <v>0.45500000000000002</v>
      </c>
      <c r="CN15" s="9">
        <v>0.73599999999999999</v>
      </c>
      <c r="CO15" s="9">
        <v>0.73599999999999999</v>
      </c>
      <c r="CP15" s="9">
        <v>0</v>
      </c>
      <c r="CQ15" s="9">
        <v>1.248</v>
      </c>
      <c r="CR15" s="9">
        <v>0.51200000000000001</v>
      </c>
      <c r="CS15" s="9">
        <v>0.73599999999999999</v>
      </c>
      <c r="CT15" s="9">
        <v>2.0129999999999999</v>
      </c>
      <c r="CU15" s="9">
        <v>1.5549999999999999</v>
      </c>
      <c r="CV15" s="9">
        <v>0.45800000000000002</v>
      </c>
      <c r="CW15" s="9">
        <v>1.204</v>
      </c>
      <c r="CX15" s="9">
        <v>1.204</v>
      </c>
      <c r="CY15" s="9">
        <v>0</v>
      </c>
      <c r="CZ15" s="9">
        <v>0.45800000000000002</v>
      </c>
      <c r="DA15" s="9">
        <v>0</v>
      </c>
      <c r="DB15" s="9">
        <v>0.45800000000000002</v>
      </c>
      <c r="DC15" s="9">
        <v>0.35099999999999998</v>
      </c>
      <c r="DD15" s="9">
        <v>0.35099999999999998</v>
      </c>
      <c r="DE15" s="9">
        <v>0</v>
      </c>
      <c r="DF15" s="9">
        <v>4.8449999999999998</v>
      </c>
      <c r="DG15" s="9">
        <v>3.5419999999999998</v>
      </c>
      <c r="DH15" s="9">
        <v>1.3029999999999999</v>
      </c>
      <c r="DI15" s="9">
        <v>1.9370000000000001</v>
      </c>
      <c r="DJ15" s="9">
        <v>1.4790000000000001</v>
      </c>
      <c r="DK15" s="9">
        <v>0.45800000000000002</v>
      </c>
      <c r="DL15" s="9">
        <v>18.597999999999999</v>
      </c>
      <c r="DM15" s="9">
        <v>12.86</v>
      </c>
      <c r="DN15" s="9">
        <v>5.7380000000000004</v>
      </c>
      <c r="DO15" s="9">
        <v>533.76300000000003</v>
      </c>
      <c r="DP15" s="9">
        <v>326.55599999999998</v>
      </c>
      <c r="DQ15" s="9">
        <v>207.20699999999999</v>
      </c>
      <c r="DR15" s="9">
        <v>279.125</v>
      </c>
      <c r="DS15" s="9">
        <v>138.779</v>
      </c>
      <c r="DT15" s="9">
        <v>140.346</v>
      </c>
      <c r="DU15" s="9">
        <v>276.94499999999999</v>
      </c>
      <c r="DV15" s="9">
        <v>136.59899999999999</v>
      </c>
      <c r="DW15" s="9">
        <v>140.346</v>
      </c>
      <c r="DX15" s="9">
        <v>0.28000000000000003</v>
      </c>
      <c r="DY15" s="9">
        <v>0.28000000000000003</v>
      </c>
      <c r="DZ15" s="9">
        <v>0</v>
      </c>
      <c r="EA15" s="9">
        <v>1.9</v>
      </c>
      <c r="EB15" s="9">
        <v>1.9</v>
      </c>
      <c r="EC15" s="9">
        <v>0</v>
      </c>
      <c r="ED15" s="9">
        <v>210.733</v>
      </c>
      <c r="EE15" s="9">
        <v>109.244</v>
      </c>
      <c r="EF15" s="9">
        <v>101.489</v>
      </c>
      <c r="EG15" s="9">
        <v>4.0709999999999997</v>
      </c>
      <c r="EH15" s="9">
        <v>1.865</v>
      </c>
      <c r="EI15" s="9">
        <v>2.206</v>
      </c>
      <c r="EJ15" s="9">
        <v>1.2430000000000001</v>
      </c>
      <c r="EK15" s="9">
        <v>0.89800000000000002</v>
      </c>
      <c r="EL15" s="9">
        <v>0.34499999999999997</v>
      </c>
      <c r="EM15" s="9">
        <v>1.01</v>
      </c>
      <c r="EN15" s="9">
        <v>0.621</v>
      </c>
      <c r="EO15" s="9">
        <v>0.38900000000000001</v>
      </c>
      <c r="EP15" s="9">
        <v>1.8180000000000001</v>
      </c>
      <c r="EQ15" s="9">
        <v>0.34599999999999997</v>
      </c>
      <c r="ER15" s="9">
        <v>1.472</v>
      </c>
      <c r="ES15" s="9">
        <v>23.962</v>
      </c>
      <c r="ET15" s="9">
        <v>10.074999999999999</v>
      </c>
      <c r="EU15" s="9">
        <v>13.887</v>
      </c>
      <c r="EV15" s="9">
        <v>3.76</v>
      </c>
      <c r="EW15" s="9">
        <v>0.95899999999999996</v>
      </c>
      <c r="EX15" s="9">
        <v>2.8010000000000002</v>
      </c>
      <c r="EY15" s="9">
        <v>8.6110000000000007</v>
      </c>
      <c r="EZ15" s="9">
        <v>3.93</v>
      </c>
      <c r="FA15" s="9">
        <v>4.681</v>
      </c>
      <c r="FB15" s="9">
        <v>11.590999999999999</v>
      </c>
      <c r="FC15" s="9">
        <v>5.1859999999999999</v>
      </c>
      <c r="FD15" s="9">
        <v>6.4050000000000002</v>
      </c>
      <c r="FE15" s="9">
        <v>40.359000000000002</v>
      </c>
      <c r="FF15" s="9">
        <v>17.594999999999999</v>
      </c>
      <c r="FG15" s="9">
        <v>22.765000000000001</v>
      </c>
      <c r="FH15" s="9">
        <v>3.26</v>
      </c>
      <c r="FI15" s="9">
        <v>1.431</v>
      </c>
      <c r="FJ15" s="9">
        <v>1.829</v>
      </c>
      <c r="FK15" s="9">
        <v>275.86500000000001</v>
      </c>
      <c r="FL15" s="9">
        <v>137.34800000000001</v>
      </c>
      <c r="FM15" s="9">
        <v>138.517</v>
      </c>
      <c r="FN15" s="9">
        <v>5.91</v>
      </c>
      <c r="FO15" s="9">
        <v>3.1589999999999998</v>
      </c>
      <c r="FP15" s="9">
        <v>2.7509999999999999</v>
      </c>
      <c r="FQ15" s="9">
        <v>273.21499999999997</v>
      </c>
      <c r="FR15" s="9">
        <v>135.619</v>
      </c>
      <c r="FS15" s="9">
        <v>137.595</v>
      </c>
      <c r="FT15" s="9">
        <v>9.17</v>
      </c>
      <c r="FU15" s="9">
        <v>4.59</v>
      </c>
      <c r="FV15" s="9">
        <v>4.58</v>
      </c>
      <c r="FW15" s="9">
        <v>0</v>
      </c>
      <c r="FX15" s="9">
        <v>0</v>
      </c>
      <c r="FY15" s="9">
        <v>0</v>
      </c>
      <c r="FZ15" s="9">
        <v>3.26</v>
      </c>
      <c r="GA15" s="9">
        <v>1.431</v>
      </c>
      <c r="GB15" s="9">
        <v>1.829</v>
      </c>
      <c r="GC15" s="9">
        <v>5.91</v>
      </c>
      <c r="GD15" s="9">
        <v>3.1589999999999998</v>
      </c>
      <c r="GE15" s="9">
        <v>2.7509999999999999</v>
      </c>
      <c r="GF15" s="9">
        <v>269.95499999999998</v>
      </c>
      <c r="GG15" s="9">
        <v>134.18799999999999</v>
      </c>
      <c r="GH15" s="9">
        <v>135.76599999999999</v>
      </c>
      <c r="GI15" s="9">
        <v>254.63800000000001</v>
      </c>
      <c r="GJ15" s="9">
        <v>187.77699999999999</v>
      </c>
      <c r="GK15" s="9">
        <v>66.861000000000004</v>
      </c>
      <c r="GL15" s="9">
        <v>167.297</v>
      </c>
      <c r="GM15" s="9">
        <v>123.896</v>
      </c>
      <c r="GN15" s="9">
        <v>43.401000000000003</v>
      </c>
      <c r="GO15" s="9">
        <v>4.76</v>
      </c>
      <c r="GP15" s="9">
        <v>4.1120000000000001</v>
      </c>
      <c r="GQ15" s="9">
        <v>0.64800000000000002</v>
      </c>
      <c r="GR15" s="9">
        <v>1.599</v>
      </c>
      <c r="GS15" s="9">
        <v>1.599</v>
      </c>
      <c r="GT15" s="9">
        <v>0</v>
      </c>
      <c r="GU15" s="9">
        <v>0.36</v>
      </c>
      <c r="GV15" s="9">
        <v>0.36</v>
      </c>
      <c r="GW15" s="9">
        <v>0</v>
      </c>
      <c r="GX15" s="9">
        <v>2.802</v>
      </c>
      <c r="GY15" s="9">
        <v>2.1539999999999999</v>
      </c>
      <c r="GZ15" s="9">
        <v>0.64800000000000002</v>
      </c>
      <c r="HA15" s="9">
        <v>15.237</v>
      </c>
      <c r="HB15" s="9">
        <v>12.619</v>
      </c>
      <c r="HC15" s="9">
        <v>2.6179999999999999</v>
      </c>
      <c r="HD15" s="9">
        <v>2.3490000000000002</v>
      </c>
      <c r="HE15" s="9">
        <v>1.8029999999999999</v>
      </c>
      <c r="HF15" s="9">
        <v>0.54600000000000004</v>
      </c>
      <c r="HG15" s="9">
        <v>5.7140000000000004</v>
      </c>
      <c r="HH15" s="9">
        <v>5.1859999999999999</v>
      </c>
      <c r="HI15" s="9">
        <v>0.52800000000000002</v>
      </c>
      <c r="HJ15" s="9">
        <v>7.1740000000000004</v>
      </c>
      <c r="HK15" s="9">
        <v>5.6289999999999996</v>
      </c>
      <c r="HL15" s="9">
        <v>1.544</v>
      </c>
      <c r="HM15" s="9">
        <v>67.343000000000004</v>
      </c>
      <c r="HN15" s="9">
        <v>47.15</v>
      </c>
      <c r="HO15" s="9">
        <v>20.193999999999999</v>
      </c>
      <c r="HP15" s="9">
        <v>4006.5940000000001</v>
      </c>
      <c r="HQ15" s="9">
        <v>2122.6999999999998</v>
      </c>
      <c r="HR15" s="9">
        <v>1883.894</v>
      </c>
      <c r="HS15" s="9">
        <v>739.11099999999999</v>
      </c>
      <c r="HT15" s="9">
        <v>372.11500000000001</v>
      </c>
      <c r="HU15" s="9">
        <v>366.99599999999998</v>
      </c>
      <c r="HV15" s="9">
        <v>332.82600000000002</v>
      </c>
      <c r="HW15" s="9">
        <v>166.23500000000001</v>
      </c>
      <c r="HX15" s="9">
        <v>166.59100000000001</v>
      </c>
      <c r="HY15" s="9">
        <v>152.62299999999999</v>
      </c>
      <c r="HZ15" s="9">
        <v>73.813000000000002</v>
      </c>
      <c r="IA15" s="9">
        <v>78.81</v>
      </c>
      <c r="IB15" s="9">
        <v>180.203</v>
      </c>
      <c r="IC15" s="9">
        <v>92.421000000000006</v>
      </c>
      <c r="ID15" s="9">
        <v>87.781999999999996</v>
      </c>
      <c r="IE15" s="9">
        <v>190.613</v>
      </c>
      <c r="IF15" s="9">
        <v>96.254999999999995</v>
      </c>
      <c r="IG15" s="9">
        <v>94.358000000000004</v>
      </c>
      <c r="IH15" s="9">
        <v>141.494</v>
      </c>
      <c r="II15" s="9">
        <v>69.978999999999999</v>
      </c>
      <c r="IJ15" s="9">
        <v>71.515000000000001</v>
      </c>
      <c r="IK15" s="9">
        <v>108.247</v>
      </c>
      <c r="IL15" s="9">
        <v>64.016000000000005</v>
      </c>
      <c r="IM15" s="9">
        <v>44.231000000000002</v>
      </c>
      <c r="IN15" s="9">
        <v>127.789</v>
      </c>
      <c r="IO15" s="9">
        <v>55.51</v>
      </c>
      <c r="IP15" s="9">
        <v>72.278999999999996</v>
      </c>
      <c r="IQ15" s="9">
        <v>36.366999999999997</v>
      </c>
    </row>
    <row r="16" spans="1:251">
      <c r="A16" s="10">
        <v>43862</v>
      </c>
      <c r="B16" s="9">
        <v>189.548</v>
      </c>
      <c r="C16" s="9">
        <v>83.548000000000002</v>
      </c>
      <c r="D16" s="9">
        <v>106</v>
      </c>
      <c r="E16" s="9">
        <v>2911.5920000000001</v>
      </c>
      <c r="F16" s="9">
        <v>1428.491</v>
      </c>
      <c r="G16" s="9">
        <v>1483.1010000000001</v>
      </c>
      <c r="H16" s="9">
        <v>219.63399999999999</v>
      </c>
      <c r="I16" s="9">
        <v>108.828</v>
      </c>
      <c r="J16" s="9">
        <v>110.806</v>
      </c>
      <c r="K16" s="9">
        <v>2881.5050000000001</v>
      </c>
      <c r="L16" s="9">
        <v>1403.211</v>
      </c>
      <c r="M16" s="9">
        <v>1478.2950000000001</v>
      </c>
      <c r="N16" s="9">
        <v>315.98500000000001</v>
      </c>
      <c r="O16" s="9">
        <v>149.946</v>
      </c>
      <c r="P16" s="9">
        <v>166.04</v>
      </c>
      <c r="Q16" s="9">
        <v>93.195999999999998</v>
      </c>
      <c r="R16" s="9">
        <v>42.43</v>
      </c>
      <c r="S16" s="9">
        <v>50.765999999999998</v>
      </c>
      <c r="T16" s="9">
        <v>96.350999999999999</v>
      </c>
      <c r="U16" s="9">
        <v>41.118000000000002</v>
      </c>
      <c r="V16" s="9">
        <v>55.234000000000002</v>
      </c>
      <c r="W16" s="9">
        <v>126.438</v>
      </c>
      <c r="X16" s="9">
        <v>66.397999999999996</v>
      </c>
      <c r="Y16" s="9">
        <v>60.04</v>
      </c>
      <c r="Z16" s="9">
        <v>2785.154</v>
      </c>
      <c r="AA16" s="9">
        <v>1362.0930000000001</v>
      </c>
      <c r="AB16" s="9">
        <v>1423.0609999999999</v>
      </c>
      <c r="AC16" s="9">
        <v>932.65499999999997</v>
      </c>
      <c r="AD16" s="9">
        <v>599.56299999999999</v>
      </c>
      <c r="AE16" s="9">
        <v>333.09199999999998</v>
      </c>
      <c r="AF16" s="9">
        <v>573.41499999999996</v>
      </c>
      <c r="AG16" s="9">
        <v>371.12200000000001</v>
      </c>
      <c r="AH16" s="9">
        <v>202.29300000000001</v>
      </c>
      <c r="AI16" s="9">
        <v>38.838999999999999</v>
      </c>
      <c r="AJ16" s="9">
        <v>21.018999999999998</v>
      </c>
      <c r="AK16" s="9">
        <v>17.82</v>
      </c>
      <c r="AL16" s="9">
        <v>15.185</v>
      </c>
      <c r="AM16" s="9">
        <v>11.555999999999999</v>
      </c>
      <c r="AN16" s="9">
        <v>3.629</v>
      </c>
      <c r="AO16" s="9">
        <v>10.124000000000001</v>
      </c>
      <c r="AP16" s="9">
        <v>6.4480000000000004</v>
      </c>
      <c r="AQ16" s="9">
        <v>3.6760000000000002</v>
      </c>
      <c r="AR16" s="9">
        <v>13.53</v>
      </c>
      <c r="AS16" s="9">
        <v>3.0150000000000001</v>
      </c>
      <c r="AT16" s="9">
        <v>10.515000000000001</v>
      </c>
      <c r="AU16" s="9">
        <v>48.951999999999998</v>
      </c>
      <c r="AV16" s="9">
        <v>29.431999999999999</v>
      </c>
      <c r="AW16" s="9">
        <v>19.52</v>
      </c>
      <c r="AX16" s="9">
        <v>19.643000000000001</v>
      </c>
      <c r="AY16" s="9">
        <v>14.406000000000001</v>
      </c>
      <c r="AZ16" s="9">
        <v>5.2370000000000001</v>
      </c>
      <c r="BA16" s="9">
        <v>15.2</v>
      </c>
      <c r="BB16" s="9">
        <v>9.4459999999999997</v>
      </c>
      <c r="BC16" s="9">
        <v>5.7539999999999996</v>
      </c>
      <c r="BD16" s="9">
        <v>14.109</v>
      </c>
      <c r="BE16" s="9">
        <v>5.58</v>
      </c>
      <c r="BF16" s="9">
        <v>8.5289999999999999</v>
      </c>
      <c r="BG16" s="9">
        <v>271.44900000000001</v>
      </c>
      <c r="BH16" s="9">
        <v>177.99100000000001</v>
      </c>
      <c r="BI16" s="9">
        <v>93.457999999999998</v>
      </c>
      <c r="BJ16" s="9">
        <v>582.52700000000004</v>
      </c>
      <c r="BK16" s="9">
        <v>343.88</v>
      </c>
      <c r="BL16" s="9">
        <v>238.64699999999999</v>
      </c>
      <c r="BM16" s="9">
        <v>22.908000000000001</v>
      </c>
      <c r="BN16" s="9">
        <v>12.794</v>
      </c>
      <c r="BO16" s="9">
        <v>10.115</v>
      </c>
      <c r="BP16" s="9">
        <v>5.3230000000000004</v>
      </c>
      <c r="BQ16" s="9">
        <v>2.8330000000000002</v>
      </c>
      <c r="BR16" s="9">
        <v>2.4900000000000002</v>
      </c>
      <c r="BS16" s="9">
        <v>2.1930000000000001</v>
      </c>
      <c r="BT16" s="9">
        <v>2.0499999999999998</v>
      </c>
      <c r="BU16" s="9">
        <v>0.14299999999999999</v>
      </c>
      <c r="BV16" s="9">
        <v>3.13</v>
      </c>
      <c r="BW16" s="9">
        <v>0.78300000000000003</v>
      </c>
      <c r="BX16" s="9">
        <v>2.3460000000000001</v>
      </c>
      <c r="BY16" s="9">
        <v>2.2839999999999998</v>
      </c>
      <c r="BZ16" s="9">
        <v>1.7789999999999999</v>
      </c>
      <c r="CA16" s="9">
        <v>0.505</v>
      </c>
      <c r="CB16" s="9">
        <v>3.0379999999999998</v>
      </c>
      <c r="CC16" s="9">
        <v>1.0529999999999999</v>
      </c>
      <c r="CD16" s="9">
        <v>1.9850000000000001</v>
      </c>
      <c r="CE16" s="9">
        <v>1.329</v>
      </c>
      <c r="CF16" s="9">
        <v>1.1850000000000001</v>
      </c>
      <c r="CG16" s="9">
        <v>0.14299999999999999</v>
      </c>
      <c r="CH16" s="9">
        <v>1.3340000000000001</v>
      </c>
      <c r="CI16" s="9">
        <v>0.97299999999999998</v>
      </c>
      <c r="CJ16" s="9">
        <v>0.36099999999999999</v>
      </c>
      <c r="CK16" s="9">
        <v>0.36099999999999999</v>
      </c>
      <c r="CL16" s="9">
        <v>0</v>
      </c>
      <c r="CM16" s="9">
        <v>0.36099999999999999</v>
      </c>
      <c r="CN16" s="9">
        <v>0</v>
      </c>
      <c r="CO16" s="9">
        <v>0</v>
      </c>
      <c r="CP16" s="9">
        <v>0</v>
      </c>
      <c r="CQ16" s="9">
        <v>0.97299999999999998</v>
      </c>
      <c r="CR16" s="9">
        <v>0.97299999999999998</v>
      </c>
      <c r="CS16" s="9">
        <v>0</v>
      </c>
      <c r="CT16" s="9">
        <v>2.66</v>
      </c>
      <c r="CU16" s="9">
        <v>0.67500000000000004</v>
      </c>
      <c r="CV16" s="9">
        <v>1.9850000000000001</v>
      </c>
      <c r="CW16" s="9">
        <v>0.47199999999999998</v>
      </c>
      <c r="CX16" s="9">
        <v>0.47199999999999998</v>
      </c>
      <c r="CY16" s="9">
        <v>0</v>
      </c>
      <c r="CZ16" s="9">
        <v>0.47399999999999998</v>
      </c>
      <c r="DA16" s="9">
        <v>0.20300000000000001</v>
      </c>
      <c r="DB16" s="9">
        <v>0.27100000000000002</v>
      </c>
      <c r="DC16" s="9">
        <v>1.714</v>
      </c>
      <c r="DD16" s="9">
        <v>0</v>
      </c>
      <c r="DE16" s="9">
        <v>1.714</v>
      </c>
      <c r="DF16" s="9">
        <v>3.7120000000000002</v>
      </c>
      <c r="DG16" s="9">
        <v>2.6309999999999998</v>
      </c>
      <c r="DH16" s="9">
        <v>1.081</v>
      </c>
      <c r="DI16" s="9">
        <v>1.61</v>
      </c>
      <c r="DJ16" s="9">
        <v>0.20100000000000001</v>
      </c>
      <c r="DK16" s="9">
        <v>1.409</v>
      </c>
      <c r="DL16" s="9">
        <v>17.585999999999999</v>
      </c>
      <c r="DM16" s="9">
        <v>9.9610000000000003</v>
      </c>
      <c r="DN16" s="9">
        <v>7.625</v>
      </c>
      <c r="DO16" s="9">
        <v>559.61900000000003</v>
      </c>
      <c r="DP16" s="9">
        <v>331.08600000000001</v>
      </c>
      <c r="DQ16" s="9">
        <v>228.53299999999999</v>
      </c>
      <c r="DR16" s="9">
        <v>304.529</v>
      </c>
      <c r="DS16" s="9">
        <v>154.26900000000001</v>
      </c>
      <c r="DT16" s="9">
        <v>150.26</v>
      </c>
      <c r="DU16" s="9">
        <v>299.66199999999998</v>
      </c>
      <c r="DV16" s="9">
        <v>151.51499999999999</v>
      </c>
      <c r="DW16" s="9">
        <v>148.14699999999999</v>
      </c>
      <c r="DX16" s="9">
        <v>0.90900000000000003</v>
      </c>
      <c r="DY16" s="9">
        <v>0.71499999999999997</v>
      </c>
      <c r="DZ16" s="9">
        <v>0.19400000000000001</v>
      </c>
      <c r="EA16" s="9">
        <v>2.8370000000000002</v>
      </c>
      <c r="EB16" s="9">
        <v>1.752</v>
      </c>
      <c r="EC16" s="9">
        <v>1.0840000000000001</v>
      </c>
      <c r="ED16" s="9">
        <v>227.935</v>
      </c>
      <c r="EE16" s="9">
        <v>112.568</v>
      </c>
      <c r="EF16" s="9">
        <v>115.367</v>
      </c>
      <c r="EG16" s="9">
        <v>8.2509999999999994</v>
      </c>
      <c r="EH16" s="9">
        <v>4.3010000000000002</v>
      </c>
      <c r="EI16" s="9">
        <v>3.95</v>
      </c>
      <c r="EJ16" s="9">
        <v>1.43</v>
      </c>
      <c r="EK16" s="9">
        <v>0.68799999999999994</v>
      </c>
      <c r="EL16" s="9">
        <v>0.74299999999999999</v>
      </c>
      <c r="EM16" s="9">
        <v>3.016</v>
      </c>
      <c r="EN16" s="9">
        <v>1.8460000000000001</v>
      </c>
      <c r="EO16" s="9">
        <v>1.17</v>
      </c>
      <c r="EP16" s="9">
        <v>3.8039999999999998</v>
      </c>
      <c r="EQ16" s="9">
        <v>1.7669999999999999</v>
      </c>
      <c r="ER16" s="9">
        <v>2.0369999999999999</v>
      </c>
      <c r="ES16" s="9">
        <v>26.818999999999999</v>
      </c>
      <c r="ET16" s="9">
        <v>11.472</v>
      </c>
      <c r="EU16" s="9">
        <v>15.346</v>
      </c>
      <c r="EV16" s="9">
        <v>1.9870000000000001</v>
      </c>
      <c r="EW16" s="9">
        <v>1.8520000000000001</v>
      </c>
      <c r="EX16" s="9">
        <v>0.13400000000000001</v>
      </c>
      <c r="EY16" s="9">
        <v>11.518000000000001</v>
      </c>
      <c r="EZ16" s="9">
        <v>4.649</v>
      </c>
      <c r="FA16" s="9">
        <v>6.8689999999999998</v>
      </c>
      <c r="FB16" s="9">
        <v>13.314</v>
      </c>
      <c r="FC16" s="9">
        <v>4.9710000000000001</v>
      </c>
      <c r="FD16" s="9">
        <v>8.343</v>
      </c>
      <c r="FE16" s="9">
        <v>41.524999999999999</v>
      </c>
      <c r="FF16" s="9">
        <v>25.928000000000001</v>
      </c>
      <c r="FG16" s="9">
        <v>15.597</v>
      </c>
      <c r="FH16" s="9">
        <v>6.157</v>
      </c>
      <c r="FI16" s="9">
        <v>3.7050000000000001</v>
      </c>
      <c r="FJ16" s="9">
        <v>2.4529999999999998</v>
      </c>
      <c r="FK16" s="9">
        <v>298.37200000000001</v>
      </c>
      <c r="FL16" s="9">
        <v>150.565</v>
      </c>
      <c r="FM16" s="9">
        <v>147.80799999999999</v>
      </c>
      <c r="FN16" s="9">
        <v>9.7149999999999999</v>
      </c>
      <c r="FO16" s="9">
        <v>6.6260000000000003</v>
      </c>
      <c r="FP16" s="9">
        <v>3.089</v>
      </c>
      <c r="FQ16" s="9">
        <v>294.815</v>
      </c>
      <c r="FR16" s="9">
        <v>147.643</v>
      </c>
      <c r="FS16" s="9">
        <v>147.172</v>
      </c>
      <c r="FT16" s="9">
        <v>13.852</v>
      </c>
      <c r="FU16" s="9">
        <v>8.31</v>
      </c>
      <c r="FV16" s="9">
        <v>5.5410000000000004</v>
      </c>
      <c r="FW16" s="9">
        <v>2.02</v>
      </c>
      <c r="FX16" s="9">
        <v>2.02</v>
      </c>
      <c r="FY16" s="9">
        <v>0</v>
      </c>
      <c r="FZ16" s="9">
        <v>4.1369999999999996</v>
      </c>
      <c r="GA16" s="9">
        <v>1.6839999999999999</v>
      </c>
      <c r="GB16" s="9">
        <v>2.4529999999999998</v>
      </c>
      <c r="GC16" s="9">
        <v>7.694</v>
      </c>
      <c r="GD16" s="9">
        <v>4.6059999999999999</v>
      </c>
      <c r="GE16" s="9">
        <v>3.089</v>
      </c>
      <c r="GF16" s="9">
        <v>290.678</v>
      </c>
      <c r="GG16" s="9">
        <v>145.959</v>
      </c>
      <c r="GH16" s="9">
        <v>144.71899999999999</v>
      </c>
      <c r="GI16" s="9">
        <v>255.089</v>
      </c>
      <c r="GJ16" s="9">
        <v>176.81700000000001</v>
      </c>
      <c r="GK16" s="9">
        <v>78.272000000000006</v>
      </c>
      <c r="GL16" s="9">
        <v>163.702</v>
      </c>
      <c r="GM16" s="9">
        <v>112.47799999999999</v>
      </c>
      <c r="GN16" s="9">
        <v>51.225000000000001</v>
      </c>
      <c r="GO16" s="9">
        <v>4.1139999999999999</v>
      </c>
      <c r="GP16" s="9">
        <v>3.11</v>
      </c>
      <c r="GQ16" s="9">
        <v>1.0049999999999999</v>
      </c>
      <c r="GR16" s="9">
        <v>0.61</v>
      </c>
      <c r="GS16" s="9">
        <v>0.61</v>
      </c>
      <c r="GT16" s="9">
        <v>0</v>
      </c>
      <c r="GU16" s="9">
        <v>1.611</v>
      </c>
      <c r="GV16" s="9">
        <v>1.611</v>
      </c>
      <c r="GW16" s="9">
        <v>0</v>
      </c>
      <c r="GX16" s="9">
        <v>1.893</v>
      </c>
      <c r="GY16" s="9">
        <v>0.88900000000000001</v>
      </c>
      <c r="GZ16" s="9">
        <v>1.0049999999999999</v>
      </c>
      <c r="HA16" s="9">
        <v>17.251000000000001</v>
      </c>
      <c r="HB16" s="9">
        <v>12.356</v>
      </c>
      <c r="HC16" s="9">
        <v>4.8949999999999996</v>
      </c>
      <c r="HD16" s="9">
        <v>0.124</v>
      </c>
      <c r="HE16" s="9">
        <v>0.124</v>
      </c>
      <c r="HF16" s="9">
        <v>0</v>
      </c>
      <c r="HG16" s="9">
        <v>9.3650000000000002</v>
      </c>
      <c r="HH16" s="9">
        <v>6.3479999999999999</v>
      </c>
      <c r="HI16" s="9">
        <v>3.0179999999999998</v>
      </c>
      <c r="HJ16" s="9">
        <v>7.7619999999999996</v>
      </c>
      <c r="HK16" s="9">
        <v>5.8840000000000003</v>
      </c>
      <c r="HL16" s="9">
        <v>1.877</v>
      </c>
      <c r="HM16" s="9">
        <v>70.022000000000006</v>
      </c>
      <c r="HN16" s="9">
        <v>48.874000000000002</v>
      </c>
      <c r="HO16" s="9">
        <v>21.148</v>
      </c>
      <c r="HP16" s="9">
        <v>4028.6329999999998</v>
      </c>
      <c r="HQ16" s="9">
        <v>2127.31</v>
      </c>
      <c r="HR16" s="9">
        <v>1901.3219999999999</v>
      </c>
      <c r="HS16" s="9">
        <v>714.19299999999998</v>
      </c>
      <c r="HT16" s="9">
        <v>350.22</v>
      </c>
      <c r="HU16" s="9">
        <v>363.97300000000001</v>
      </c>
      <c r="HV16" s="9">
        <v>314.14</v>
      </c>
      <c r="HW16" s="9">
        <v>161.87700000000001</v>
      </c>
      <c r="HX16" s="9">
        <v>152.26300000000001</v>
      </c>
      <c r="HY16" s="9">
        <v>157.036</v>
      </c>
      <c r="HZ16" s="9">
        <v>84.45</v>
      </c>
      <c r="IA16" s="9">
        <v>72.584999999999994</v>
      </c>
      <c r="IB16" s="9">
        <v>157.10400000000001</v>
      </c>
      <c r="IC16" s="9">
        <v>77.427000000000007</v>
      </c>
      <c r="ID16" s="9">
        <v>79.677000000000007</v>
      </c>
      <c r="IE16" s="9">
        <v>191.36699999999999</v>
      </c>
      <c r="IF16" s="9">
        <v>98.933000000000007</v>
      </c>
      <c r="IG16" s="9">
        <v>92.433999999999997</v>
      </c>
      <c r="IH16" s="9">
        <v>122.05500000000001</v>
      </c>
      <c r="II16" s="9">
        <v>62.944000000000003</v>
      </c>
      <c r="IJ16" s="9">
        <v>59.110999999999997</v>
      </c>
      <c r="IK16" s="9">
        <v>118.655</v>
      </c>
      <c r="IL16" s="9">
        <v>63.531999999999996</v>
      </c>
      <c r="IM16" s="9">
        <v>55.122999999999998</v>
      </c>
      <c r="IN16" s="9">
        <v>96.185000000000002</v>
      </c>
      <c r="IO16" s="9">
        <v>53.247999999999998</v>
      </c>
      <c r="IP16" s="9">
        <v>42.938000000000002</v>
      </c>
      <c r="IQ16" s="9">
        <v>34.003999999999998</v>
      </c>
    </row>
    <row r="17" spans="1:251">
      <c r="A17" s="10">
        <v>44228</v>
      </c>
      <c r="B17" s="9">
        <v>172.07300000000001</v>
      </c>
      <c r="C17" s="9">
        <v>66.584000000000003</v>
      </c>
      <c r="D17" s="9">
        <v>105.49</v>
      </c>
      <c r="E17" s="9">
        <v>2920.136</v>
      </c>
      <c r="F17" s="9">
        <v>1420.7159999999999</v>
      </c>
      <c r="G17" s="9">
        <v>1499.42</v>
      </c>
      <c r="H17" s="9">
        <v>234.226</v>
      </c>
      <c r="I17" s="9">
        <v>99.971999999999994</v>
      </c>
      <c r="J17" s="9">
        <v>134.25399999999999</v>
      </c>
      <c r="K17" s="9">
        <v>2857.9839999999999</v>
      </c>
      <c r="L17" s="9">
        <v>1387.328</v>
      </c>
      <c r="M17" s="9">
        <v>1470.6559999999999</v>
      </c>
      <c r="N17" s="9">
        <v>318.57900000000001</v>
      </c>
      <c r="O17" s="9">
        <v>131.90799999999999</v>
      </c>
      <c r="P17" s="9">
        <v>186.67099999999999</v>
      </c>
      <c r="Q17" s="9">
        <v>87.72</v>
      </c>
      <c r="R17" s="9">
        <v>34.648000000000003</v>
      </c>
      <c r="S17" s="9">
        <v>53.073</v>
      </c>
      <c r="T17" s="9">
        <v>84.352999999999994</v>
      </c>
      <c r="U17" s="9">
        <v>31.936</v>
      </c>
      <c r="V17" s="9">
        <v>52.417000000000002</v>
      </c>
      <c r="W17" s="9">
        <v>146.505</v>
      </c>
      <c r="X17" s="9">
        <v>65.323999999999998</v>
      </c>
      <c r="Y17" s="9">
        <v>81.180999999999997</v>
      </c>
      <c r="Z17" s="9">
        <v>2773.6309999999999</v>
      </c>
      <c r="AA17" s="9">
        <v>1355.3920000000001</v>
      </c>
      <c r="AB17" s="9">
        <v>1418.239</v>
      </c>
      <c r="AC17" s="9">
        <v>942.11599999999999</v>
      </c>
      <c r="AD17" s="9">
        <v>607.50099999999998</v>
      </c>
      <c r="AE17" s="9">
        <v>334.61500000000001</v>
      </c>
      <c r="AF17" s="9">
        <v>518.46100000000001</v>
      </c>
      <c r="AG17" s="9">
        <v>341.88499999999999</v>
      </c>
      <c r="AH17" s="9">
        <v>176.57599999999999</v>
      </c>
      <c r="AI17" s="9">
        <v>68.811999999999998</v>
      </c>
      <c r="AJ17" s="9">
        <v>39.726999999999997</v>
      </c>
      <c r="AK17" s="9">
        <v>29.085000000000001</v>
      </c>
      <c r="AL17" s="9">
        <v>20.765000000000001</v>
      </c>
      <c r="AM17" s="9">
        <v>13.271000000000001</v>
      </c>
      <c r="AN17" s="9">
        <v>7.4939999999999998</v>
      </c>
      <c r="AO17" s="9">
        <v>32.691000000000003</v>
      </c>
      <c r="AP17" s="9">
        <v>21.061</v>
      </c>
      <c r="AQ17" s="9">
        <v>11.631</v>
      </c>
      <c r="AR17" s="9">
        <v>15.356</v>
      </c>
      <c r="AS17" s="9">
        <v>5.3949999999999996</v>
      </c>
      <c r="AT17" s="9">
        <v>9.9610000000000003</v>
      </c>
      <c r="AU17" s="9">
        <v>100.07299999999999</v>
      </c>
      <c r="AV17" s="9">
        <v>57.97</v>
      </c>
      <c r="AW17" s="9">
        <v>42.103000000000002</v>
      </c>
      <c r="AX17" s="9">
        <v>32.646000000000001</v>
      </c>
      <c r="AY17" s="9">
        <v>22.225999999999999</v>
      </c>
      <c r="AZ17" s="9">
        <v>10.42</v>
      </c>
      <c r="BA17" s="9">
        <v>33.253999999999998</v>
      </c>
      <c r="BB17" s="9">
        <v>19.484999999999999</v>
      </c>
      <c r="BC17" s="9">
        <v>13.769</v>
      </c>
      <c r="BD17" s="9">
        <v>34.173000000000002</v>
      </c>
      <c r="BE17" s="9">
        <v>16.259</v>
      </c>
      <c r="BF17" s="9">
        <v>17.914000000000001</v>
      </c>
      <c r="BG17" s="9">
        <v>254.77</v>
      </c>
      <c r="BH17" s="9">
        <v>167.91900000000001</v>
      </c>
      <c r="BI17" s="9">
        <v>86.850999999999999</v>
      </c>
      <c r="BJ17" s="9">
        <v>634.28599999999994</v>
      </c>
      <c r="BK17" s="9">
        <v>386.22300000000001</v>
      </c>
      <c r="BL17" s="9">
        <v>248.06200000000001</v>
      </c>
      <c r="BM17" s="9">
        <v>20.864999999999998</v>
      </c>
      <c r="BN17" s="9">
        <v>13.058999999999999</v>
      </c>
      <c r="BO17" s="9">
        <v>7.806</v>
      </c>
      <c r="BP17" s="9">
        <v>5.4619999999999997</v>
      </c>
      <c r="BQ17" s="9">
        <v>3.6480000000000001</v>
      </c>
      <c r="BR17" s="9">
        <v>1.8149999999999999</v>
      </c>
      <c r="BS17" s="9">
        <v>2.3540000000000001</v>
      </c>
      <c r="BT17" s="9">
        <v>1.837</v>
      </c>
      <c r="BU17" s="9">
        <v>0.51600000000000001</v>
      </c>
      <c r="BV17" s="9">
        <v>3.109</v>
      </c>
      <c r="BW17" s="9">
        <v>1.81</v>
      </c>
      <c r="BX17" s="9">
        <v>1.298</v>
      </c>
      <c r="BY17" s="9">
        <v>3.972</v>
      </c>
      <c r="BZ17" s="9">
        <v>2.786</v>
      </c>
      <c r="CA17" s="9">
        <v>1.1859999999999999</v>
      </c>
      <c r="CB17" s="9">
        <v>1.49</v>
      </c>
      <c r="CC17" s="9">
        <v>0.86199999999999999</v>
      </c>
      <c r="CD17" s="9">
        <v>0.628</v>
      </c>
      <c r="CE17" s="9">
        <v>1.9259999999999999</v>
      </c>
      <c r="CF17" s="9">
        <v>0.82499999999999996</v>
      </c>
      <c r="CG17" s="9">
        <v>1.101</v>
      </c>
      <c r="CH17" s="9">
        <v>1.1990000000000001</v>
      </c>
      <c r="CI17" s="9">
        <v>1.1140000000000001</v>
      </c>
      <c r="CJ17" s="9">
        <v>8.5000000000000006E-2</v>
      </c>
      <c r="CK17" s="9">
        <v>0</v>
      </c>
      <c r="CL17" s="9">
        <v>0</v>
      </c>
      <c r="CM17" s="9">
        <v>0</v>
      </c>
      <c r="CN17" s="9">
        <v>1.1140000000000001</v>
      </c>
      <c r="CO17" s="9">
        <v>1.1140000000000001</v>
      </c>
      <c r="CP17" s="9">
        <v>0</v>
      </c>
      <c r="CQ17" s="9">
        <v>8.5000000000000006E-2</v>
      </c>
      <c r="CR17" s="9">
        <v>0</v>
      </c>
      <c r="CS17" s="9">
        <v>8.5000000000000006E-2</v>
      </c>
      <c r="CT17" s="9">
        <v>2.3370000000000002</v>
      </c>
      <c r="CU17" s="9">
        <v>1.7090000000000001</v>
      </c>
      <c r="CV17" s="9">
        <v>0.628</v>
      </c>
      <c r="CW17" s="9">
        <v>5.0999999999999997E-2</v>
      </c>
      <c r="CX17" s="9">
        <v>5.0999999999999997E-2</v>
      </c>
      <c r="CY17" s="9">
        <v>0</v>
      </c>
      <c r="CZ17" s="9">
        <v>1.667</v>
      </c>
      <c r="DA17" s="9">
        <v>1.0389999999999999</v>
      </c>
      <c r="DB17" s="9">
        <v>0.628</v>
      </c>
      <c r="DC17" s="9">
        <v>0.61899999999999999</v>
      </c>
      <c r="DD17" s="9">
        <v>0.61899999999999999</v>
      </c>
      <c r="DE17" s="9">
        <v>0</v>
      </c>
      <c r="DF17" s="9">
        <v>2.2970000000000002</v>
      </c>
      <c r="DG17" s="9">
        <v>1.1100000000000001</v>
      </c>
      <c r="DH17" s="9">
        <v>1.1859999999999999</v>
      </c>
      <c r="DI17" s="9">
        <v>3.1659999999999999</v>
      </c>
      <c r="DJ17" s="9">
        <v>2.5369999999999999</v>
      </c>
      <c r="DK17" s="9">
        <v>0.628</v>
      </c>
      <c r="DL17" s="9">
        <v>15.403</v>
      </c>
      <c r="DM17" s="9">
        <v>9.4109999999999996</v>
      </c>
      <c r="DN17" s="9">
        <v>5.992</v>
      </c>
      <c r="DO17" s="9">
        <v>613.41999999999996</v>
      </c>
      <c r="DP17" s="9">
        <v>373.16399999999999</v>
      </c>
      <c r="DQ17" s="9">
        <v>240.256</v>
      </c>
      <c r="DR17" s="9">
        <v>313.416</v>
      </c>
      <c r="DS17" s="9">
        <v>165.41900000000001</v>
      </c>
      <c r="DT17" s="9">
        <v>147.99700000000001</v>
      </c>
      <c r="DU17" s="9">
        <v>307.19900000000001</v>
      </c>
      <c r="DV17" s="9">
        <v>162.49</v>
      </c>
      <c r="DW17" s="9">
        <v>144.709</v>
      </c>
      <c r="DX17" s="9">
        <v>3.16</v>
      </c>
      <c r="DY17" s="9">
        <v>2.5089999999999999</v>
      </c>
      <c r="DZ17" s="9">
        <v>0.65</v>
      </c>
      <c r="EA17" s="9">
        <v>2.3170000000000002</v>
      </c>
      <c r="EB17" s="9">
        <v>0.42</v>
      </c>
      <c r="EC17" s="9">
        <v>1.897</v>
      </c>
      <c r="ED17" s="9">
        <v>221.86799999999999</v>
      </c>
      <c r="EE17" s="9">
        <v>124.675</v>
      </c>
      <c r="EF17" s="9">
        <v>97.191999999999993</v>
      </c>
      <c r="EG17" s="9">
        <v>10.166</v>
      </c>
      <c r="EH17" s="9">
        <v>4.4930000000000003</v>
      </c>
      <c r="EI17" s="9">
        <v>5.673</v>
      </c>
      <c r="EJ17" s="9">
        <v>2.5960000000000001</v>
      </c>
      <c r="EK17" s="9">
        <v>0.307</v>
      </c>
      <c r="EL17" s="9">
        <v>2.29</v>
      </c>
      <c r="EM17" s="9">
        <v>3.6869999999999998</v>
      </c>
      <c r="EN17" s="9">
        <v>1.835</v>
      </c>
      <c r="EO17" s="9">
        <v>1.8520000000000001</v>
      </c>
      <c r="EP17" s="9">
        <v>3.883</v>
      </c>
      <c r="EQ17" s="9">
        <v>2.351</v>
      </c>
      <c r="ER17" s="9">
        <v>1.532</v>
      </c>
      <c r="ES17" s="9">
        <v>36.859000000000002</v>
      </c>
      <c r="ET17" s="9">
        <v>13.111000000000001</v>
      </c>
      <c r="EU17" s="9">
        <v>23.748000000000001</v>
      </c>
      <c r="EV17" s="9">
        <v>2.919</v>
      </c>
      <c r="EW17" s="9">
        <v>1.3340000000000001</v>
      </c>
      <c r="EX17" s="9">
        <v>1.585</v>
      </c>
      <c r="EY17" s="9">
        <v>12.811999999999999</v>
      </c>
      <c r="EZ17" s="9">
        <v>4.8860000000000001</v>
      </c>
      <c r="FA17" s="9">
        <v>7.9260000000000002</v>
      </c>
      <c r="FB17" s="9">
        <v>21.126999999999999</v>
      </c>
      <c r="FC17" s="9">
        <v>6.89</v>
      </c>
      <c r="FD17" s="9">
        <v>14.237</v>
      </c>
      <c r="FE17" s="9">
        <v>44.523000000000003</v>
      </c>
      <c r="FF17" s="9">
        <v>23.14</v>
      </c>
      <c r="FG17" s="9">
        <v>21.382999999999999</v>
      </c>
      <c r="FH17" s="9">
        <v>7.694</v>
      </c>
      <c r="FI17" s="9">
        <v>3.359</v>
      </c>
      <c r="FJ17" s="9">
        <v>4.335</v>
      </c>
      <c r="FK17" s="9">
        <v>305.72199999999998</v>
      </c>
      <c r="FL17" s="9">
        <v>162.06</v>
      </c>
      <c r="FM17" s="9">
        <v>143.66200000000001</v>
      </c>
      <c r="FN17" s="9">
        <v>12.065</v>
      </c>
      <c r="FO17" s="9">
        <v>4.859</v>
      </c>
      <c r="FP17" s="9">
        <v>7.2060000000000004</v>
      </c>
      <c r="FQ17" s="9">
        <v>301.351</v>
      </c>
      <c r="FR17" s="9">
        <v>160.56</v>
      </c>
      <c r="FS17" s="9">
        <v>140.791</v>
      </c>
      <c r="FT17" s="9">
        <v>15.795999999999999</v>
      </c>
      <c r="FU17" s="9">
        <v>5.633</v>
      </c>
      <c r="FV17" s="9">
        <v>10.163</v>
      </c>
      <c r="FW17" s="9">
        <v>3.964</v>
      </c>
      <c r="FX17" s="9">
        <v>2.585</v>
      </c>
      <c r="FY17" s="9">
        <v>1.3779999999999999</v>
      </c>
      <c r="FZ17" s="9">
        <v>3.7309999999999999</v>
      </c>
      <c r="GA17" s="9">
        <v>0.77400000000000002</v>
      </c>
      <c r="GB17" s="9">
        <v>2.9569999999999999</v>
      </c>
      <c r="GC17" s="9">
        <v>8.1010000000000009</v>
      </c>
      <c r="GD17" s="9">
        <v>2.2730000000000001</v>
      </c>
      <c r="GE17" s="9">
        <v>5.8280000000000003</v>
      </c>
      <c r="GF17" s="9">
        <v>297.62099999999998</v>
      </c>
      <c r="GG17" s="9">
        <v>159.786</v>
      </c>
      <c r="GH17" s="9">
        <v>137.834</v>
      </c>
      <c r="GI17" s="9">
        <v>300.00400000000002</v>
      </c>
      <c r="GJ17" s="9">
        <v>207.745</v>
      </c>
      <c r="GK17" s="9">
        <v>92.259</v>
      </c>
      <c r="GL17" s="9">
        <v>179.131</v>
      </c>
      <c r="GM17" s="9">
        <v>122.023</v>
      </c>
      <c r="GN17" s="9">
        <v>57.107999999999997</v>
      </c>
      <c r="GO17" s="9">
        <v>9.6679999999999993</v>
      </c>
      <c r="GP17" s="9">
        <v>7.3949999999999996</v>
      </c>
      <c r="GQ17" s="9">
        <v>2.2719999999999998</v>
      </c>
      <c r="GR17" s="9">
        <v>1.6890000000000001</v>
      </c>
      <c r="GS17" s="9">
        <v>1.6890000000000001</v>
      </c>
      <c r="GT17" s="9">
        <v>0</v>
      </c>
      <c r="GU17" s="9">
        <v>1.345</v>
      </c>
      <c r="GV17" s="9">
        <v>1.345</v>
      </c>
      <c r="GW17" s="9">
        <v>0</v>
      </c>
      <c r="GX17" s="9">
        <v>6.6340000000000003</v>
      </c>
      <c r="GY17" s="9">
        <v>4.3609999999999998</v>
      </c>
      <c r="GZ17" s="9">
        <v>2.2719999999999998</v>
      </c>
      <c r="HA17" s="9">
        <v>32.082999999999998</v>
      </c>
      <c r="HB17" s="9">
        <v>23.146999999999998</v>
      </c>
      <c r="HC17" s="9">
        <v>8.9359999999999999</v>
      </c>
      <c r="HD17" s="9">
        <v>5.3739999999999997</v>
      </c>
      <c r="HE17" s="9">
        <v>5.3739999999999997</v>
      </c>
      <c r="HF17" s="9">
        <v>0</v>
      </c>
      <c r="HG17" s="9">
        <v>16.116</v>
      </c>
      <c r="HH17" s="9">
        <v>12.147</v>
      </c>
      <c r="HI17" s="9">
        <v>3.97</v>
      </c>
      <c r="HJ17" s="9">
        <v>10.592000000000001</v>
      </c>
      <c r="HK17" s="9">
        <v>5.6260000000000003</v>
      </c>
      <c r="HL17" s="9">
        <v>4.9660000000000002</v>
      </c>
      <c r="HM17" s="9">
        <v>79.122</v>
      </c>
      <c r="HN17" s="9">
        <v>55.18</v>
      </c>
      <c r="HO17" s="9">
        <v>23.943000000000001</v>
      </c>
      <c r="HP17" s="9">
        <v>4014.1509999999998</v>
      </c>
      <c r="HQ17" s="9">
        <v>2107.7199999999998</v>
      </c>
      <c r="HR17" s="9">
        <v>1906.431</v>
      </c>
      <c r="HS17" s="9">
        <v>686.45899999999995</v>
      </c>
      <c r="HT17" s="9">
        <v>352.791</v>
      </c>
      <c r="HU17" s="9">
        <v>333.66800000000001</v>
      </c>
      <c r="HV17" s="9">
        <v>275.471</v>
      </c>
      <c r="HW17" s="9">
        <v>150.274</v>
      </c>
      <c r="HX17" s="9">
        <v>125.19799999999999</v>
      </c>
      <c r="HY17" s="9">
        <v>109.18899999999999</v>
      </c>
      <c r="HZ17" s="9">
        <v>61.165999999999997</v>
      </c>
      <c r="IA17" s="9">
        <v>48.023000000000003</v>
      </c>
      <c r="IB17" s="9">
        <v>165.05</v>
      </c>
      <c r="IC17" s="9">
        <v>87.875</v>
      </c>
      <c r="ID17" s="9">
        <v>77.174999999999997</v>
      </c>
      <c r="IE17" s="9">
        <v>137.62100000000001</v>
      </c>
      <c r="IF17" s="9">
        <v>75.802999999999997</v>
      </c>
      <c r="IG17" s="9">
        <v>61.817999999999998</v>
      </c>
      <c r="IH17" s="9">
        <v>136.43799999999999</v>
      </c>
      <c r="II17" s="9">
        <v>73.058000000000007</v>
      </c>
      <c r="IJ17" s="9">
        <v>63.38</v>
      </c>
      <c r="IK17" s="9">
        <v>94.393000000000001</v>
      </c>
      <c r="IL17" s="9">
        <v>53.511000000000003</v>
      </c>
      <c r="IM17" s="9">
        <v>40.883000000000003</v>
      </c>
      <c r="IN17" s="9">
        <v>90.417000000000002</v>
      </c>
      <c r="IO17" s="9">
        <v>47.302</v>
      </c>
      <c r="IP17" s="9">
        <v>43.115000000000002</v>
      </c>
      <c r="IQ17" s="9">
        <v>23.928000000000001</v>
      </c>
    </row>
    <row r="18" spans="1:251">
      <c r="A18" s="10">
        <v>44593</v>
      </c>
      <c r="B18" s="9">
        <v>225.82499999999999</v>
      </c>
      <c r="C18" s="9">
        <v>96.165000000000006</v>
      </c>
      <c r="D18" s="9">
        <v>129.66</v>
      </c>
      <c r="E18" s="9">
        <v>2906.9780000000001</v>
      </c>
      <c r="F18" s="9">
        <v>1424.76</v>
      </c>
      <c r="G18" s="9">
        <v>1482.2180000000001</v>
      </c>
      <c r="H18" s="9">
        <v>253.08500000000001</v>
      </c>
      <c r="I18" s="9">
        <v>102.551</v>
      </c>
      <c r="J18" s="9">
        <v>150.53399999999999</v>
      </c>
      <c r="K18" s="9">
        <v>2879.7179999999998</v>
      </c>
      <c r="L18" s="9">
        <v>1418.374</v>
      </c>
      <c r="M18" s="9">
        <v>1461.3440000000001</v>
      </c>
      <c r="N18" s="9">
        <v>367.54</v>
      </c>
      <c r="O18" s="9">
        <v>155.82499999999999</v>
      </c>
      <c r="P18" s="9">
        <v>211.715</v>
      </c>
      <c r="Q18" s="9">
        <v>111.371</v>
      </c>
      <c r="R18" s="9">
        <v>42.890999999999998</v>
      </c>
      <c r="S18" s="9">
        <v>68.478999999999999</v>
      </c>
      <c r="T18" s="9">
        <v>114.455</v>
      </c>
      <c r="U18" s="9">
        <v>53.274000000000001</v>
      </c>
      <c r="V18" s="9">
        <v>61.180999999999997</v>
      </c>
      <c r="W18" s="9">
        <v>141.715</v>
      </c>
      <c r="X18" s="9">
        <v>59.66</v>
      </c>
      <c r="Y18" s="9">
        <v>82.055000000000007</v>
      </c>
      <c r="Z18" s="9">
        <v>2765.2640000000001</v>
      </c>
      <c r="AA18" s="9">
        <v>1365.1010000000001</v>
      </c>
      <c r="AB18" s="9">
        <v>1400.163</v>
      </c>
      <c r="AC18" s="9">
        <v>958.31200000000001</v>
      </c>
      <c r="AD18" s="9">
        <v>621.92999999999995</v>
      </c>
      <c r="AE18" s="9">
        <v>336.38200000000001</v>
      </c>
      <c r="AF18" s="9">
        <v>575.346</v>
      </c>
      <c r="AG18" s="9">
        <v>381.274</v>
      </c>
      <c r="AH18" s="9">
        <v>194.072</v>
      </c>
      <c r="AI18" s="9">
        <v>59.850999999999999</v>
      </c>
      <c r="AJ18" s="9">
        <v>35.058999999999997</v>
      </c>
      <c r="AK18" s="9">
        <v>24.792000000000002</v>
      </c>
      <c r="AL18" s="9">
        <v>20.745000000000001</v>
      </c>
      <c r="AM18" s="9">
        <v>14.086</v>
      </c>
      <c r="AN18" s="9">
        <v>6.6580000000000004</v>
      </c>
      <c r="AO18" s="9">
        <v>20.026</v>
      </c>
      <c r="AP18" s="9">
        <v>13.611000000000001</v>
      </c>
      <c r="AQ18" s="9">
        <v>6.415</v>
      </c>
      <c r="AR18" s="9">
        <v>19.079999999999998</v>
      </c>
      <c r="AS18" s="9">
        <v>7.3620000000000001</v>
      </c>
      <c r="AT18" s="9">
        <v>11.718</v>
      </c>
      <c r="AU18" s="9">
        <v>57.475000000000001</v>
      </c>
      <c r="AV18" s="9">
        <v>33.524000000000001</v>
      </c>
      <c r="AW18" s="9">
        <v>23.951000000000001</v>
      </c>
      <c r="AX18" s="9">
        <v>18.795999999999999</v>
      </c>
      <c r="AY18" s="9">
        <v>13.016999999999999</v>
      </c>
      <c r="AZ18" s="9">
        <v>5.7789999999999999</v>
      </c>
      <c r="BA18" s="9">
        <v>19.021999999999998</v>
      </c>
      <c r="BB18" s="9">
        <v>12.135</v>
      </c>
      <c r="BC18" s="9">
        <v>6.8860000000000001</v>
      </c>
      <c r="BD18" s="9">
        <v>19.657</v>
      </c>
      <c r="BE18" s="9">
        <v>8.3719999999999999</v>
      </c>
      <c r="BF18" s="9">
        <v>11.285</v>
      </c>
      <c r="BG18" s="9">
        <v>265.64</v>
      </c>
      <c r="BH18" s="9">
        <v>172.07300000000001</v>
      </c>
      <c r="BI18" s="9">
        <v>93.566999999999993</v>
      </c>
      <c r="BJ18" s="9">
        <v>629.17499999999995</v>
      </c>
      <c r="BK18" s="9">
        <v>379.53100000000001</v>
      </c>
      <c r="BL18" s="9">
        <v>249.64400000000001</v>
      </c>
      <c r="BM18" s="9">
        <v>27.913</v>
      </c>
      <c r="BN18" s="9">
        <v>13.682</v>
      </c>
      <c r="BO18" s="9">
        <v>14.231</v>
      </c>
      <c r="BP18" s="9">
        <v>9.3249999999999993</v>
      </c>
      <c r="BQ18" s="9">
        <v>3.0049999999999999</v>
      </c>
      <c r="BR18" s="9">
        <v>6.319</v>
      </c>
      <c r="BS18" s="9">
        <v>6.5620000000000003</v>
      </c>
      <c r="BT18" s="9">
        <v>1.8029999999999999</v>
      </c>
      <c r="BU18" s="9">
        <v>4.76</v>
      </c>
      <c r="BV18" s="9">
        <v>2.762</v>
      </c>
      <c r="BW18" s="9">
        <v>1.2030000000000001</v>
      </c>
      <c r="BX18" s="9">
        <v>1.56</v>
      </c>
      <c r="BY18" s="9">
        <v>8.7840000000000007</v>
      </c>
      <c r="BZ18" s="9">
        <v>2.738</v>
      </c>
      <c r="CA18" s="9">
        <v>6.0460000000000003</v>
      </c>
      <c r="CB18" s="9">
        <v>0.54</v>
      </c>
      <c r="CC18" s="9">
        <v>0.26700000000000002</v>
      </c>
      <c r="CD18" s="9">
        <v>0.27300000000000002</v>
      </c>
      <c r="CE18" s="9">
        <v>1.6319999999999999</v>
      </c>
      <c r="CF18" s="9">
        <v>0.49399999999999999</v>
      </c>
      <c r="CG18" s="9">
        <v>1.1379999999999999</v>
      </c>
      <c r="CH18" s="9">
        <v>3.0270000000000001</v>
      </c>
      <c r="CI18" s="9">
        <v>6.3E-2</v>
      </c>
      <c r="CJ18" s="9">
        <v>2.9630000000000001</v>
      </c>
      <c r="CK18" s="9">
        <v>0.94099999999999995</v>
      </c>
      <c r="CL18" s="9">
        <v>0</v>
      </c>
      <c r="CM18" s="9">
        <v>0.94099999999999995</v>
      </c>
      <c r="CN18" s="9">
        <v>0.73399999999999999</v>
      </c>
      <c r="CO18" s="9">
        <v>6.3E-2</v>
      </c>
      <c r="CP18" s="9">
        <v>0.67100000000000004</v>
      </c>
      <c r="CQ18" s="9">
        <v>1.351</v>
      </c>
      <c r="CR18" s="9">
        <v>0</v>
      </c>
      <c r="CS18" s="9">
        <v>1.351</v>
      </c>
      <c r="CT18" s="9">
        <v>4.6660000000000004</v>
      </c>
      <c r="CU18" s="9">
        <v>2.448</v>
      </c>
      <c r="CV18" s="9">
        <v>2.218</v>
      </c>
      <c r="CW18" s="9">
        <v>0.64500000000000002</v>
      </c>
      <c r="CX18" s="9">
        <v>0.64500000000000002</v>
      </c>
      <c r="CY18" s="9">
        <v>0</v>
      </c>
      <c r="CZ18" s="9">
        <v>2.1760000000000002</v>
      </c>
      <c r="DA18" s="9">
        <v>1.7170000000000001</v>
      </c>
      <c r="DB18" s="9">
        <v>0.45900000000000002</v>
      </c>
      <c r="DC18" s="9">
        <v>1.8460000000000001</v>
      </c>
      <c r="DD18" s="9">
        <v>8.6999999999999994E-2</v>
      </c>
      <c r="DE18" s="9">
        <v>1.7589999999999999</v>
      </c>
      <c r="DF18" s="9">
        <v>5.3529999999999998</v>
      </c>
      <c r="DG18" s="9">
        <v>0.875</v>
      </c>
      <c r="DH18" s="9">
        <v>4.4779999999999998</v>
      </c>
      <c r="DI18" s="9">
        <v>3.972</v>
      </c>
      <c r="DJ18" s="9">
        <v>2.1309999999999998</v>
      </c>
      <c r="DK18" s="9">
        <v>1.841</v>
      </c>
      <c r="DL18" s="9">
        <v>18.588999999999999</v>
      </c>
      <c r="DM18" s="9">
        <v>10.677</v>
      </c>
      <c r="DN18" s="9">
        <v>7.9119999999999999</v>
      </c>
      <c r="DO18" s="9">
        <v>601.26199999999994</v>
      </c>
      <c r="DP18" s="9">
        <v>365.84899999999999</v>
      </c>
      <c r="DQ18" s="9">
        <v>235.41300000000001</v>
      </c>
      <c r="DR18" s="9">
        <v>326.02199999999999</v>
      </c>
      <c r="DS18" s="9">
        <v>171.96700000000001</v>
      </c>
      <c r="DT18" s="9">
        <v>154.05500000000001</v>
      </c>
      <c r="DU18" s="9">
        <v>317.30200000000002</v>
      </c>
      <c r="DV18" s="9">
        <v>165.96199999999999</v>
      </c>
      <c r="DW18" s="9">
        <v>151.34100000000001</v>
      </c>
      <c r="DX18" s="9">
        <v>4.8659999999999997</v>
      </c>
      <c r="DY18" s="9">
        <v>2.4950000000000001</v>
      </c>
      <c r="DZ18" s="9">
        <v>2.37</v>
      </c>
      <c r="EA18" s="9">
        <v>3.706</v>
      </c>
      <c r="EB18" s="9">
        <v>3.3620000000000001</v>
      </c>
      <c r="EC18" s="9">
        <v>0.34399999999999997</v>
      </c>
      <c r="ED18" s="9">
        <v>253.74</v>
      </c>
      <c r="EE18" s="9">
        <v>134.89500000000001</v>
      </c>
      <c r="EF18" s="9">
        <v>118.84399999999999</v>
      </c>
      <c r="EG18" s="9">
        <v>8.5120000000000005</v>
      </c>
      <c r="EH18" s="9">
        <v>5.3179999999999996</v>
      </c>
      <c r="EI18" s="9">
        <v>3.1930000000000001</v>
      </c>
      <c r="EJ18" s="9">
        <v>2.8580000000000001</v>
      </c>
      <c r="EK18" s="9">
        <v>1.681</v>
      </c>
      <c r="EL18" s="9">
        <v>1.177</v>
      </c>
      <c r="EM18" s="9">
        <v>1.1879999999999999</v>
      </c>
      <c r="EN18" s="9">
        <v>1.1879999999999999</v>
      </c>
      <c r="EO18" s="9">
        <v>0</v>
      </c>
      <c r="EP18" s="9">
        <v>4.4660000000000002</v>
      </c>
      <c r="EQ18" s="9">
        <v>2.4500000000000002</v>
      </c>
      <c r="ER18" s="9">
        <v>2.016</v>
      </c>
      <c r="ES18" s="9">
        <v>29.94</v>
      </c>
      <c r="ET18" s="9">
        <v>14.59</v>
      </c>
      <c r="EU18" s="9">
        <v>15.35</v>
      </c>
      <c r="EV18" s="9">
        <v>1.548</v>
      </c>
      <c r="EW18" s="9">
        <v>1.548</v>
      </c>
      <c r="EX18" s="9">
        <v>0</v>
      </c>
      <c r="EY18" s="9">
        <v>8.8930000000000007</v>
      </c>
      <c r="EZ18" s="9">
        <v>5.5010000000000003</v>
      </c>
      <c r="FA18" s="9">
        <v>3.391</v>
      </c>
      <c r="FB18" s="9">
        <v>19.498999999999999</v>
      </c>
      <c r="FC18" s="9">
        <v>7.5410000000000004</v>
      </c>
      <c r="FD18" s="9">
        <v>11.959</v>
      </c>
      <c r="FE18" s="9">
        <v>33.831000000000003</v>
      </c>
      <c r="FF18" s="9">
        <v>17.163</v>
      </c>
      <c r="FG18" s="9">
        <v>16.667999999999999</v>
      </c>
      <c r="FH18" s="9">
        <v>9.0540000000000003</v>
      </c>
      <c r="FI18" s="9">
        <v>4.5739999999999998</v>
      </c>
      <c r="FJ18" s="9">
        <v>4.4800000000000004</v>
      </c>
      <c r="FK18" s="9">
        <v>316.96800000000002</v>
      </c>
      <c r="FL18" s="9">
        <v>167.393</v>
      </c>
      <c r="FM18" s="9">
        <v>149.57499999999999</v>
      </c>
      <c r="FN18" s="9">
        <v>11.641999999999999</v>
      </c>
      <c r="FO18" s="9">
        <v>6.8490000000000002</v>
      </c>
      <c r="FP18" s="9">
        <v>4.7930000000000001</v>
      </c>
      <c r="FQ18" s="9">
        <v>314.38</v>
      </c>
      <c r="FR18" s="9">
        <v>165.11799999999999</v>
      </c>
      <c r="FS18" s="9">
        <v>149.262</v>
      </c>
      <c r="FT18" s="9">
        <v>16.106999999999999</v>
      </c>
      <c r="FU18" s="9">
        <v>9.3109999999999999</v>
      </c>
      <c r="FV18" s="9">
        <v>6.7960000000000003</v>
      </c>
      <c r="FW18" s="9">
        <v>4.5890000000000004</v>
      </c>
      <c r="FX18" s="9">
        <v>2.1120000000000001</v>
      </c>
      <c r="FY18" s="9">
        <v>2.4769999999999999</v>
      </c>
      <c r="FZ18" s="9">
        <v>4.4649999999999999</v>
      </c>
      <c r="GA18" s="9">
        <v>2.4620000000000002</v>
      </c>
      <c r="GB18" s="9">
        <v>2.0030000000000001</v>
      </c>
      <c r="GC18" s="9">
        <v>7.0529999999999999</v>
      </c>
      <c r="GD18" s="9">
        <v>4.7370000000000001</v>
      </c>
      <c r="GE18" s="9">
        <v>2.3159999999999998</v>
      </c>
      <c r="GF18" s="9">
        <v>309.91500000000002</v>
      </c>
      <c r="GG18" s="9">
        <v>162.65600000000001</v>
      </c>
      <c r="GH18" s="9">
        <v>147.25899999999999</v>
      </c>
      <c r="GI18" s="9">
        <v>275.24</v>
      </c>
      <c r="GJ18" s="9">
        <v>193.88200000000001</v>
      </c>
      <c r="GK18" s="9">
        <v>81.358000000000004</v>
      </c>
      <c r="GL18" s="9">
        <v>158.74799999999999</v>
      </c>
      <c r="GM18" s="9">
        <v>113.529</v>
      </c>
      <c r="GN18" s="9">
        <v>45.22</v>
      </c>
      <c r="GO18" s="9">
        <v>12.379</v>
      </c>
      <c r="GP18" s="9">
        <v>9.0879999999999992</v>
      </c>
      <c r="GQ18" s="9">
        <v>3.2909999999999999</v>
      </c>
      <c r="GR18" s="9">
        <v>2.907</v>
      </c>
      <c r="GS18" s="9">
        <v>1.9470000000000001</v>
      </c>
      <c r="GT18" s="9">
        <v>0.95899999999999996</v>
      </c>
      <c r="GU18" s="9">
        <v>4.0309999999999997</v>
      </c>
      <c r="GV18" s="9">
        <v>3.41</v>
      </c>
      <c r="GW18" s="9">
        <v>0.621</v>
      </c>
      <c r="GX18" s="9">
        <v>5.4409999999999998</v>
      </c>
      <c r="GY18" s="9">
        <v>3.73</v>
      </c>
      <c r="GZ18" s="9">
        <v>1.7110000000000001</v>
      </c>
      <c r="HA18" s="9">
        <v>20.518999999999998</v>
      </c>
      <c r="HB18" s="9">
        <v>14.2</v>
      </c>
      <c r="HC18" s="9">
        <v>6.32</v>
      </c>
      <c r="HD18" s="9">
        <v>7.1230000000000002</v>
      </c>
      <c r="HE18" s="9">
        <v>6.0730000000000004</v>
      </c>
      <c r="HF18" s="9">
        <v>1.05</v>
      </c>
      <c r="HG18" s="9">
        <v>6.649</v>
      </c>
      <c r="HH18" s="9">
        <v>4.7389999999999999</v>
      </c>
      <c r="HI18" s="9">
        <v>1.91</v>
      </c>
      <c r="HJ18" s="9">
        <v>6.7469999999999999</v>
      </c>
      <c r="HK18" s="9">
        <v>3.3879999999999999</v>
      </c>
      <c r="HL18" s="9">
        <v>3.359</v>
      </c>
      <c r="HM18" s="9">
        <v>83.593000000000004</v>
      </c>
      <c r="HN18" s="9">
        <v>57.066000000000003</v>
      </c>
      <c r="HO18" s="9">
        <v>26.527000000000001</v>
      </c>
      <c r="HP18" s="9">
        <v>4095.2730000000001</v>
      </c>
      <c r="HQ18" s="9">
        <v>2141.1019999999999</v>
      </c>
      <c r="HR18" s="9">
        <v>1954.171</v>
      </c>
      <c r="HS18" s="9">
        <v>796.596</v>
      </c>
      <c r="HT18" s="9">
        <v>399.19200000000001</v>
      </c>
      <c r="HU18" s="9">
        <v>397.404</v>
      </c>
      <c r="HV18" s="9">
        <v>337.62599999999998</v>
      </c>
      <c r="HW18" s="9">
        <v>169.52699999999999</v>
      </c>
      <c r="HX18" s="9">
        <v>168.09899999999999</v>
      </c>
      <c r="HY18" s="9">
        <v>147.80500000000001</v>
      </c>
      <c r="HZ18" s="9">
        <v>78.721999999999994</v>
      </c>
      <c r="IA18" s="9">
        <v>69.082999999999998</v>
      </c>
      <c r="IB18" s="9">
        <v>188.892</v>
      </c>
      <c r="IC18" s="9">
        <v>90.804000000000002</v>
      </c>
      <c r="ID18" s="9">
        <v>98.087000000000003</v>
      </c>
      <c r="IE18" s="9">
        <v>181.66300000000001</v>
      </c>
      <c r="IF18" s="9">
        <v>96.861999999999995</v>
      </c>
      <c r="IG18" s="9">
        <v>84.801000000000002</v>
      </c>
      <c r="IH18" s="9">
        <v>155.03399999999999</v>
      </c>
      <c r="II18" s="9">
        <v>72.665000000000006</v>
      </c>
      <c r="IJ18" s="9">
        <v>82.369</v>
      </c>
      <c r="IK18" s="9">
        <v>116.304</v>
      </c>
      <c r="IL18" s="9">
        <v>62.47</v>
      </c>
      <c r="IM18" s="9">
        <v>53.835000000000001</v>
      </c>
      <c r="IN18" s="9">
        <v>111.08199999999999</v>
      </c>
      <c r="IO18" s="9">
        <v>49.844999999999999</v>
      </c>
      <c r="IP18" s="9">
        <v>61.237000000000002</v>
      </c>
      <c r="IQ18" s="9">
        <v>34.268999999999998</v>
      </c>
    </row>
    <row r="19" spans="1:251">
      <c r="A19" s="10">
        <v>44958</v>
      </c>
      <c r="B19" s="9">
        <v>260.45999999999998</v>
      </c>
      <c r="C19" s="9">
        <v>114.732</v>
      </c>
      <c r="D19" s="9">
        <v>145.72800000000001</v>
      </c>
      <c r="E19" s="9">
        <v>2942.9740000000002</v>
      </c>
      <c r="F19" s="9">
        <v>1443.5050000000001</v>
      </c>
      <c r="G19" s="9">
        <v>1499.4690000000001</v>
      </c>
      <c r="H19" s="9">
        <v>273.91199999999998</v>
      </c>
      <c r="I19" s="9">
        <v>112.117</v>
      </c>
      <c r="J19" s="9">
        <v>161.79400000000001</v>
      </c>
      <c r="K19" s="9">
        <v>2929.5219999999999</v>
      </c>
      <c r="L19" s="9">
        <v>1446.12</v>
      </c>
      <c r="M19" s="9">
        <v>1483.403</v>
      </c>
      <c r="N19" s="9">
        <v>398.33600000000001</v>
      </c>
      <c r="O19" s="9">
        <v>172.274</v>
      </c>
      <c r="P19" s="9">
        <v>226.06200000000001</v>
      </c>
      <c r="Q19" s="9">
        <v>136.036</v>
      </c>
      <c r="R19" s="9">
        <v>54.575000000000003</v>
      </c>
      <c r="S19" s="9">
        <v>81.460999999999999</v>
      </c>
      <c r="T19" s="9">
        <v>124.42400000000001</v>
      </c>
      <c r="U19" s="9">
        <v>60.156999999999996</v>
      </c>
      <c r="V19" s="9">
        <v>64.266999999999996</v>
      </c>
      <c r="W19" s="9">
        <v>137.876</v>
      </c>
      <c r="X19" s="9">
        <v>57.542000000000002</v>
      </c>
      <c r="Y19" s="9">
        <v>80.332999999999998</v>
      </c>
      <c r="Z19" s="9">
        <v>2805.098</v>
      </c>
      <c r="AA19" s="9">
        <v>1385.962</v>
      </c>
      <c r="AB19" s="9">
        <v>1419.135</v>
      </c>
      <c r="AC19" s="9">
        <v>913.05</v>
      </c>
      <c r="AD19" s="9">
        <v>582.26599999999996</v>
      </c>
      <c r="AE19" s="9">
        <v>330.78300000000002</v>
      </c>
      <c r="AF19" s="9">
        <v>572.32600000000002</v>
      </c>
      <c r="AG19" s="9">
        <v>372.42599999999999</v>
      </c>
      <c r="AH19" s="9">
        <v>199.90100000000001</v>
      </c>
      <c r="AI19" s="9">
        <v>34.927999999999997</v>
      </c>
      <c r="AJ19" s="9">
        <v>19.788</v>
      </c>
      <c r="AK19" s="9">
        <v>15.138999999999999</v>
      </c>
      <c r="AL19" s="9">
        <v>13.653</v>
      </c>
      <c r="AM19" s="9">
        <v>10.231999999999999</v>
      </c>
      <c r="AN19" s="9">
        <v>3.4220000000000002</v>
      </c>
      <c r="AO19" s="9">
        <v>9.6229999999999993</v>
      </c>
      <c r="AP19" s="9">
        <v>5.6509999999999998</v>
      </c>
      <c r="AQ19" s="9">
        <v>3.9729999999999999</v>
      </c>
      <c r="AR19" s="9">
        <v>11.651</v>
      </c>
      <c r="AS19" s="9">
        <v>3.9060000000000001</v>
      </c>
      <c r="AT19" s="9">
        <v>7.7450000000000001</v>
      </c>
      <c r="AU19" s="9">
        <v>47.459000000000003</v>
      </c>
      <c r="AV19" s="9">
        <v>24.087</v>
      </c>
      <c r="AW19" s="9">
        <v>23.372</v>
      </c>
      <c r="AX19" s="9">
        <v>12.727</v>
      </c>
      <c r="AY19" s="9">
        <v>9.3450000000000006</v>
      </c>
      <c r="AZ19" s="9">
        <v>3.3820000000000001</v>
      </c>
      <c r="BA19" s="9">
        <v>15.785</v>
      </c>
      <c r="BB19" s="9">
        <v>9.3360000000000003</v>
      </c>
      <c r="BC19" s="9">
        <v>6.4489999999999998</v>
      </c>
      <c r="BD19" s="9">
        <v>18.946999999999999</v>
      </c>
      <c r="BE19" s="9">
        <v>5.4059999999999997</v>
      </c>
      <c r="BF19" s="9">
        <v>13.541</v>
      </c>
      <c r="BG19" s="9">
        <v>258.33600000000001</v>
      </c>
      <c r="BH19" s="9">
        <v>165.965</v>
      </c>
      <c r="BI19" s="9">
        <v>92.370999999999995</v>
      </c>
      <c r="BJ19" s="9">
        <v>664.27599999999995</v>
      </c>
      <c r="BK19" s="9">
        <v>401.01499999999999</v>
      </c>
      <c r="BL19" s="9">
        <v>263.26100000000002</v>
      </c>
      <c r="BM19" s="9">
        <v>50.954000000000001</v>
      </c>
      <c r="BN19" s="9">
        <v>31.504999999999999</v>
      </c>
      <c r="BO19" s="9">
        <v>19.45</v>
      </c>
      <c r="BP19" s="9">
        <v>14.444000000000001</v>
      </c>
      <c r="BQ19" s="9">
        <v>8.59</v>
      </c>
      <c r="BR19" s="9">
        <v>5.8540000000000001</v>
      </c>
      <c r="BS19" s="9">
        <v>5.4870000000000001</v>
      </c>
      <c r="BT19" s="9">
        <v>2.6739999999999999</v>
      </c>
      <c r="BU19" s="9">
        <v>2.8130000000000002</v>
      </c>
      <c r="BV19" s="9">
        <v>8.3930000000000007</v>
      </c>
      <c r="BW19" s="9">
        <v>5.9160000000000004</v>
      </c>
      <c r="BX19" s="9">
        <v>2.4769999999999999</v>
      </c>
      <c r="BY19" s="9">
        <v>8.4320000000000004</v>
      </c>
      <c r="BZ19" s="9">
        <v>5.3470000000000004</v>
      </c>
      <c r="CA19" s="9">
        <v>3.085</v>
      </c>
      <c r="CB19" s="9">
        <v>5.4470000000000001</v>
      </c>
      <c r="CC19" s="9">
        <v>3.2429999999999999</v>
      </c>
      <c r="CD19" s="9">
        <v>2.2040000000000002</v>
      </c>
      <c r="CE19" s="9">
        <v>3.399</v>
      </c>
      <c r="CF19" s="9">
        <v>2.7330000000000001</v>
      </c>
      <c r="CG19" s="9">
        <v>0.66600000000000004</v>
      </c>
      <c r="CH19" s="9">
        <v>5.1109999999999998</v>
      </c>
      <c r="CI19" s="9">
        <v>2.585</v>
      </c>
      <c r="CJ19" s="9">
        <v>2.5259999999999998</v>
      </c>
      <c r="CK19" s="9">
        <v>1.5509999999999999</v>
      </c>
      <c r="CL19" s="9">
        <v>0.95599999999999996</v>
      </c>
      <c r="CM19" s="9">
        <v>0.59399999999999997</v>
      </c>
      <c r="CN19" s="9">
        <v>1.629</v>
      </c>
      <c r="CO19" s="9">
        <v>1.629</v>
      </c>
      <c r="CP19" s="9">
        <v>0</v>
      </c>
      <c r="CQ19" s="9">
        <v>1.931</v>
      </c>
      <c r="CR19" s="9">
        <v>0</v>
      </c>
      <c r="CS19" s="9">
        <v>1.931</v>
      </c>
      <c r="CT19" s="9">
        <v>5.9340000000000002</v>
      </c>
      <c r="CU19" s="9">
        <v>3.2719999999999998</v>
      </c>
      <c r="CV19" s="9">
        <v>2.6619999999999999</v>
      </c>
      <c r="CW19" s="9">
        <v>1.996</v>
      </c>
      <c r="CX19" s="9">
        <v>1.1579999999999999</v>
      </c>
      <c r="CY19" s="9">
        <v>0.83799999999999997</v>
      </c>
      <c r="CZ19" s="9">
        <v>1.2230000000000001</v>
      </c>
      <c r="DA19" s="9">
        <v>9.4E-2</v>
      </c>
      <c r="DB19" s="9">
        <v>1.129</v>
      </c>
      <c r="DC19" s="9">
        <v>2.7149999999999999</v>
      </c>
      <c r="DD19" s="9">
        <v>2.02</v>
      </c>
      <c r="DE19" s="9">
        <v>0.69499999999999995</v>
      </c>
      <c r="DF19" s="9">
        <v>9.2759999999999998</v>
      </c>
      <c r="DG19" s="9">
        <v>5.2469999999999999</v>
      </c>
      <c r="DH19" s="9">
        <v>4.0289999999999999</v>
      </c>
      <c r="DI19" s="9">
        <v>5.1680000000000001</v>
      </c>
      <c r="DJ19" s="9">
        <v>3.343</v>
      </c>
      <c r="DK19" s="9">
        <v>1.8240000000000001</v>
      </c>
      <c r="DL19" s="9">
        <v>36.511000000000003</v>
      </c>
      <c r="DM19" s="9">
        <v>22.914999999999999</v>
      </c>
      <c r="DN19" s="9">
        <v>13.596</v>
      </c>
      <c r="DO19" s="9">
        <v>613.32100000000003</v>
      </c>
      <c r="DP19" s="9">
        <v>369.51</v>
      </c>
      <c r="DQ19" s="9">
        <v>243.81100000000001</v>
      </c>
      <c r="DR19" s="9">
        <v>337.875</v>
      </c>
      <c r="DS19" s="9">
        <v>187.19900000000001</v>
      </c>
      <c r="DT19" s="9">
        <v>150.67599999999999</v>
      </c>
      <c r="DU19" s="9">
        <v>333.77600000000001</v>
      </c>
      <c r="DV19" s="9">
        <v>184.66200000000001</v>
      </c>
      <c r="DW19" s="9">
        <v>149.114</v>
      </c>
      <c r="DX19" s="9">
        <v>2.2730000000000001</v>
      </c>
      <c r="DY19" s="9">
        <v>1.3939999999999999</v>
      </c>
      <c r="DZ19" s="9">
        <v>0.879</v>
      </c>
      <c r="EA19" s="9">
        <v>1.6140000000000001</v>
      </c>
      <c r="EB19" s="9">
        <v>0.93</v>
      </c>
      <c r="EC19" s="9">
        <v>0.68300000000000005</v>
      </c>
      <c r="ED19" s="9">
        <v>248.34700000000001</v>
      </c>
      <c r="EE19" s="9">
        <v>135.33199999999999</v>
      </c>
      <c r="EF19" s="9">
        <v>113.014</v>
      </c>
      <c r="EG19" s="9">
        <v>3.8450000000000002</v>
      </c>
      <c r="EH19" s="9">
        <v>2.86</v>
      </c>
      <c r="EI19" s="9">
        <v>0.98399999999999999</v>
      </c>
      <c r="EJ19" s="9">
        <v>0.56299999999999994</v>
      </c>
      <c r="EK19" s="9">
        <v>0.56299999999999994</v>
      </c>
      <c r="EL19" s="9">
        <v>0</v>
      </c>
      <c r="EM19" s="9">
        <v>0.46300000000000002</v>
      </c>
      <c r="EN19" s="9">
        <v>0.30499999999999999</v>
      </c>
      <c r="EO19" s="9">
        <v>0.158</v>
      </c>
      <c r="EP19" s="9">
        <v>2.819</v>
      </c>
      <c r="EQ19" s="9">
        <v>1.992</v>
      </c>
      <c r="ER19" s="9">
        <v>0.82699999999999996</v>
      </c>
      <c r="ES19" s="9">
        <v>31.943000000000001</v>
      </c>
      <c r="ET19" s="9">
        <v>17.187000000000001</v>
      </c>
      <c r="EU19" s="9">
        <v>14.756</v>
      </c>
      <c r="EV19" s="9">
        <v>2.1030000000000002</v>
      </c>
      <c r="EW19" s="9">
        <v>2</v>
      </c>
      <c r="EX19" s="9">
        <v>0.10299999999999999</v>
      </c>
      <c r="EY19" s="9">
        <v>13.141</v>
      </c>
      <c r="EZ19" s="9">
        <v>7.4850000000000003</v>
      </c>
      <c r="FA19" s="9">
        <v>5.6559999999999997</v>
      </c>
      <c r="FB19" s="9">
        <v>16.698</v>
      </c>
      <c r="FC19" s="9">
        <v>7.7009999999999996</v>
      </c>
      <c r="FD19" s="9">
        <v>8.9969999999999999</v>
      </c>
      <c r="FE19" s="9">
        <v>53.741</v>
      </c>
      <c r="FF19" s="9">
        <v>31.818999999999999</v>
      </c>
      <c r="FG19" s="9">
        <v>21.922000000000001</v>
      </c>
      <c r="FH19" s="9">
        <v>6.7949999999999999</v>
      </c>
      <c r="FI19" s="9">
        <v>2.3199999999999998</v>
      </c>
      <c r="FJ19" s="9">
        <v>4.4749999999999996</v>
      </c>
      <c r="FK19" s="9">
        <v>331.08</v>
      </c>
      <c r="FL19" s="9">
        <v>184.87899999999999</v>
      </c>
      <c r="FM19" s="9">
        <v>146.20099999999999</v>
      </c>
      <c r="FN19" s="9">
        <v>9.0090000000000003</v>
      </c>
      <c r="FO19" s="9">
        <v>5.5110000000000001</v>
      </c>
      <c r="FP19" s="9">
        <v>3.4980000000000002</v>
      </c>
      <c r="FQ19" s="9">
        <v>328.86599999999999</v>
      </c>
      <c r="FR19" s="9">
        <v>181.68799999999999</v>
      </c>
      <c r="FS19" s="9">
        <v>147.178</v>
      </c>
      <c r="FT19" s="9">
        <v>13.411</v>
      </c>
      <c r="FU19" s="9">
        <v>6.5869999999999997</v>
      </c>
      <c r="FV19" s="9">
        <v>6.8239999999999998</v>
      </c>
      <c r="FW19" s="9">
        <v>2.3929999999999998</v>
      </c>
      <c r="FX19" s="9">
        <v>1.244</v>
      </c>
      <c r="FY19" s="9">
        <v>1.149</v>
      </c>
      <c r="FZ19" s="9">
        <v>4.4020000000000001</v>
      </c>
      <c r="GA19" s="9">
        <v>1.0760000000000001</v>
      </c>
      <c r="GB19" s="9">
        <v>3.3260000000000001</v>
      </c>
      <c r="GC19" s="9">
        <v>6.6159999999999997</v>
      </c>
      <c r="GD19" s="9">
        <v>4.2670000000000003</v>
      </c>
      <c r="GE19" s="9">
        <v>2.3490000000000002</v>
      </c>
      <c r="GF19" s="9">
        <v>324.464</v>
      </c>
      <c r="GG19" s="9">
        <v>180.61199999999999</v>
      </c>
      <c r="GH19" s="9">
        <v>143.852</v>
      </c>
      <c r="GI19" s="9">
        <v>275.44600000000003</v>
      </c>
      <c r="GJ19" s="9">
        <v>182.31100000000001</v>
      </c>
      <c r="GK19" s="9">
        <v>93.135000000000005</v>
      </c>
      <c r="GL19" s="9">
        <v>158.36500000000001</v>
      </c>
      <c r="GM19" s="9">
        <v>108.3</v>
      </c>
      <c r="GN19" s="9">
        <v>50.064999999999998</v>
      </c>
      <c r="GO19" s="9">
        <v>6.7880000000000003</v>
      </c>
      <c r="GP19" s="9">
        <v>3.3119999999999998</v>
      </c>
      <c r="GQ19" s="9">
        <v>3.476</v>
      </c>
      <c r="GR19" s="9">
        <v>0.88300000000000001</v>
      </c>
      <c r="GS19" s="9">
        <v>0.83199999999999996</v>
      </c>
      <c r="GT19" s="9">
        <v>5.0999999999999997E-2</v>
      </c>
      <c r="GU19" s="9">
        <v>0.25</v>
      </c>
      <c r="GV19" s="9">
        <v>0.25</v>
      </c>
      <c r="GW19" s="9">
        <v>0</v>
      </c>
      <c r="GX19" s="9">
        <v>5.6550000000000002</v>
      </c>
      <c r="GY19" s="9">
        <v>2.23</v>
      </c>
      <c r="GZ19" s="9">
        <v>3.4249999999999998</v>
      </c>
      <c r="HA19" s="9">
        <v>27.725000000000001</v>
      </c>
      <c r="HB19" s="9">
        <v>17.946999999999999</v>
      </c>
      <c r="HC19" s="9">
        <v>9.7780000000000005</v>
      </c>
      <c r="HD19" s="9">
        <v>4.7830000000000004</v>
      </c>
      <c r="HE19" s="9">
        <v>4.7830000000000004</v>
      </c>
      <c r="HF19" s="9">
        <v>0</v>
      </c>
      <c r="HG19" s="9">
        <v>11.013</v>
      </c>
      <c r="HH19" s="9">
        <v>8.8510000000000009</v>
      </c>
      <c r="HI19" s="9">
        <v>2.1619999999999999</v>
      </c>
      <c r="HJ19" s="9">
        <v>11.93</v>
      </c>
      <c r="HK19" s="9">
        <v>4.3129999999999997</v>
      </c>
      <c r="HL19" s="9">
        <v>7.617</v>
      </c>
      <c r="HM19" s="9">
        <v>82.567999999999998</v>
      </c>
      <c r="HN19" s="9">
        <v>52.752000000000002</v>
      </c>
      <c r="HO19" s="9">
        <v>29.815000000000001</v>
      </c>
      <c r="HP19" s="9">
        <v>4294.1220000000003</v>
      </c>
      <c r="HQ19" s="9">
        <v>2245.607</v>
      </c>
      <c r="HR19" s="9">
        <v>2048.5140000000001</v>
      </c>
      <c r="HS19" s="9">
        <v>863.36199999999997</v>
      </c>
      <c r="HT19" s="9">
        <v>426.02199999999999</v>
      </c>
      <c r="HU19" s="9">
        <v>437.34</v>
      </c>
      <c r="HV19" s="9">
        <v>394.01600000000002</v>
      </c>
      <c r="HW19" s="9">
        <v>205.21600000000001</v>
      </c>
      <c r="HX19" s="9">
        <v>188.8</v>
      </c>
      <c r="HY19" s="9">
        <v>169.13</v>
      </c>
      <c r="HZ19" s="9">
        <v>91.831999999999994</v>
      </c>
      <c r="IA19" s="9">
        <v>77.298000000000002</v>
      </c>
      <c r="IB19" s="9">
        <v>220.99</v>
      </c>
      <c r="IC19" s="9">
        <v>111.967</v>
      </c>
      <c r="ID19" s="9">
        <v>109.024</v>
      </c>
      <c r="IE19" s="9">
        <v>219.50399999999999</v>
      </c>
      <c r="IF19" s="9">
        <v>117.47</v>
      </c>
      <c r="IG19" s="9">
        <v>102.03400000000001</v>
      </c>
      <c r="IH19" s="9">
        <v>170.024</v>
      </c>
      <c r="II19" s="9">
        <v>85.683999999999997</v>
      </c>
      <c r="IJ19" s="9">
        <v>84.338999999999999</v>
      </c>
      <c r="IK19" s="9">
        <v>150.578</v>
      </c>
      <c r="IL19" s="9">
        <v>87.593000000000004</v>
      </c>
      <c r="IM19" s="9">
        <v>62.985999999999997</v>
      </c>
      <c r="IN19" s="9">
        <v>122.566</v>
      </c>
      <c r="IO19" s="9">
        <v>61.649000000000001</v>
      </c>
      <c r="IP19" s="9">
        <v>60.917000000000002</v>
      </c>
      <c r="IQ19" s="9">
        <v>46.256999999999998</v>
      </c>
    </row>
    <row r="20" spans="1:251">
      <c r="A20" s="10">
        <v>45323</v>
      </c>
      <c r="B20" s="9">
        <v>254.69900000000001</v>
      </c>
      <c r="C20" s="9">
        <v>120.883</v>
      </c>
      <c r="D20" s="9">
        <v>133.816</v>
      </c>
      <c r="E20" s="9">
        <v>2997.4870000000001</v>
      </c>
      <c r="F20" s="9">
        <v>1452.925</v>
      </c>
      <c r="G20" s="9">
        <v>1544.5619999999999</v>
      </c>
      <c r="H20" s="9">
        <v>249.87799999999999</v>
      </c>
      <c r="I20" s="9">
        <v>112.268</v>
      </c>
      <c r="J20" s="9">
        <v>137.61099999999999</v>
      </c>
      <c r="K20" s="9">
        <v>3002.3069999999998</v>
      </c>
      <c r="L20" s="9">
        <v>1461.54</v>
      </c>
      <c r="M20" s="9">
        <v>1540.7670000000001</v>
      </c>
      <c r="N20" s="9">
        <v>378.45299999999997</v>
      </c>
      <c r="O20" s="9">
        <v>177.06899999999999</v>
      </c>
      <c r="P20" s="9">
        <v>201.38399999999999</v>
      </c>
      <c r="Q20" s="9">
        <v>126.124</v>
      </c>
      <c r="R20" s="9">
        <v>56.081000000000003</v>
      </c>
      <c r="S20" s="9">
        <v>70.043000000000006</v>
      </c>
      <c r="T20" s="9">
        <v>128.57499999999999</v>
      </c>
      <c r="U20" s="9">
        <v>64.802000000000007</v>
      </c>
      <c r="V20" s="9">
        <v>63.773000000000003</v>
      </c>
      <c r="W20" s="9">
        <v>123.754</v>
      </c>
      <c r="X20" s="9">
        <v>56.186</v>
      </c>
      <c r="Y20" s="9">
        <v>67.567999999999998</v>
      </c>
      <c r="Z20" s="9">
        <v>2873.732</v>
      </c>
      <c r="AA20" s="9">
        <v>1396.739</v>
      </c>
      <c r="AB20" s="9">
        <v>1476.9939999999999</v>
      </c>
      <c r="AC20" s="9">
        <v>967.18499999999995</v>
      </c>
      <c r="AD20" s="9">
        <v>604.55799999999999</v>
      </c>
      <c r="AE20" s="9">
        <v>362.62799999999999</v>
      </c>
      <c r="AF20" s="9">
        <v>618.6</v>
      </c>
      <c r="AG20" s="9">
        <v>396.54399999999998</v>
      </c>
      <c r="AH20" s="9">
        <v>222.05600000000001</v>
      </c>
      <c r="AI20" s="9">
        <v>30.774999999999999</v>
      </c>
      <c r="AJ20" s="9">
        <v>18.975999999999999</v>
      </c>
      <c r="AK20" s="9">
        <v>11.798999999999999</v>
      </c>
      <c r="AL20" s="9">
        <v>10.981999999999999</v>
      </c>
      <c r="AM20" s="9">
        <v>7.9720000000000004</v>
      </c>
      <c r="AN20" s="9">
        <v>3.01</v>
      </c>
      <c r="AO20" s="9">
        <v>9.9830000000000005</v>
      </c>
      <c r="AP20" s="9">
        <v>6.66</v>
      </c>
      <c r="AQ20" s="9">
        <v>3.323</v>
      </c>
      <c r="AR20" s="9">
        <v>9.81</v>
      </c>
      <c r="AS20" s="9">
        <v>4.3440000000000003</v>
      </c>
      <c r="AT20" s="9">
        <v>5.4660000000000002</v>
      </c>
      <c r="AU20" s="9">
        <v>55.680999999999997</v>
      </c>
      <c r="AV20" s="9">
        <v>29.045000000000002</v>
      </c>
      <c r="AW20" s="9">
        <v>26.635999999999999</v>
      </c>
      <c r="AX20" s="9">
        <v>20.834</v>
      </c>
      <c r="AY20" s="9">
        <v>11.166</v>
      </c>
      <c r="AZ20" s="9">
        <v>9.6679999999999993</v>
      </c>
      <c r="BA20" s="9">
        <v>14.529</v>
      </c>
      <c r="BB20" s="9">
        <v>7.0490000000000004</v>
      </c>
      <c r="BC20" s="9">
        <v>7.4809999999999999</v>
      </c>
      <c r="BD20" s="9">
        <v>20.317</v>
      </c>
      <c r="BE20" s="9">
        <v>10.83</v>
      </c>
      <c r="BF20" s="9">
        <v>9.4870000000000001</v>
      </c>
      <c r="BG20" s="9">
        <v>262.12900000000002</v>
      </c>
      <c r="BH20" s="9">
        <v>159.99299999999999</v>
      </c>
      <c r="BI20" s="9">
        <v>102.137</v>
      </c>
      <c r="BJ20" s="9">
        <v>731.18399999999997</v>
      </c>
      <c r="BK20" s="9">
        <v>436.517</v>
      </c>
      <c r="BL20" s="9">
        <v>294.66699999999997</v>
      </c>
      <c r="BM20" s="9">
        <v>38.936999999999998</v>
      </c>
      <c r="BN20" s="9">
        <v>24.806000000000001</v>
      </c>
      <c r="BO20" s="9">
        <v>14.132</v>
      </c>
      <c r="BP20" s="9">
        <v>12.707000000000001</v>
      </c>
      <c r="BQ20" s="9">
        <v>7.4969999999999999</v>
      </c>
      <c r="BR20" s="9">
        <v>5.21</v>
      </c>
      <c r="BS20" s="9">
        <v>6.944</v>
      </c>
      <c r="BT20" s="9">
        <v>5.0039999999999996</v>
      </c>
      <c r="BU20" s="9">
        <v>1.94</v>
      </c>
      <c r="BV20" s="9">
        <v>5.7629999999999999</v>
      </c>
      <c r="BW20" s="9">
        <v>2.4929999999999999</v>
      </c>
      <c r="BX20" s="9">
        <v>3.27</v>
      </c>
      <c r="BY20" s="9">
        <v>9.3879999999999999</v>
      </c>
      <c r="BZ20" s="9">
        <v>5.98</v>
      </c>
      <c r="CA20" s="9">
        <v>3.4089999999999998</v>
      </c>
      <c r="CB20" s="9">
        <v>3.319</v>
      </c>
      <c r="CC20" s="9">
        <v>1.518</v>
      </c>
      <c r="CD20" s="9">
        <v>1.8009999999999999</v>
      </c>
      <c r="CE20" s="9">
        <v>4.6219999999999999</v>
      </c>
      <c r="CF20" s="9">
        <v>4.1070000000000002</v>
      </c>
      <c r="CG20" s="9">
        <v>0.51600000000000001</v>
      </c>
      <c r="CH20" s="9">
        <v>0.434</v>
      </c>
      <c r="CI20" s="9">
        <v>6.8000000000000005E-2</v>
      </c>
      <c r="CJ20" s="9">
        <v>0.36599999999999999</v>
      </c>
      <c r="CK20" s="9">
        <v>0.36599999999999999</v>
      </c>
      <c r="CL20" s="9">
        <v>0</v>
      </c>
      <c r="CM20" s="9">
        <v>0.36599999999999999</v>
      </c>
      <c r="CN20" s="9">
        <v>6.8000000000000005E-2</v>
      </c>
      <c r="CO20" s="9">
        <v>6.8000000000000005E-2</v>
      </c>
      <c r="CP20" s="9">
        <v>0</v>
      </c>
      <c r="CQ20" s="9">
        <v>0</v>
      </c>
      <c r="CR20" s="9">
        <v>0</v>
      </c>
      <c r="CS20" s="9">
        <v>0</v>
      </c>
      <c r="CT20" s="9">
        <v>7.6509999999999998</v>
      </c>
      <c r="CU20" s="9">
        <v>3.3220000000000001</v>
      </c>
      <c r="CV20" s="9">
        <v>4.3289999999999997</v>
      </c>
      <c r="CW20" s="9">
        <v>1.8069999999999999</v>
      </c>
      <c r="CX20" s="9">
        <v>0.82399999999999995</v>
      </c>
      <c r="CY20" s="9">
        <v>0.98399999999999999</v>
      </c>
      <c r="CZ20" s="9">
        <v>4.1710000000000003</v>
      </c>
      <c r="DA20" s="9">
        <v>1.849</v>
      </c>
      <c r="DB20" s="9">
        <v>2.3210000000000002</v>
      </c>
      <c r="DC20" s="9">
        <v>1.673</v>
      </c>
      <c r="DD20" s="9">
        <v>0.64900000000000002</v>
      </c>
      <c r="DE20" s="9">
        <v>1.024</v>
      </c>
      <c r="DF20" s="9">
        <v>5.88</v>
      </c>
      <c r="DG20" s="9">
        <v>3.4809999999999999</v>
      </c>
      <c r="DH20" s="9">
        <v>2.3980000000000001</v>
      </c>
      <c r="DI20" s="9">
        <v>6.8280000000000003</v>
      </c>
      <c r="DJ20" s="9">
        <v>4.016</v>
      </c>
      <c r="DK20" s="9">
        <v>2.8119999999999998</v>
      </c>
      <c r="DL20" s="9">
        <v>26.23</v>
      </c>
      <c r="DM20" s="9">
        <v>17.308</v>
      </c>
      <c r="DN20" s="9">
        <v>8.9220000000000006</v>
      </c>
      <c r="DO20" s="9">
        <v>692.24699999999996</v>
      </c>
      <c r="DP20" s="9">
        <v>411.71199999999999</v>
      </c>
      <c r="DQ20" s="9">
        <v>280.53500000000003</v>
      </c>
      <c r="DR20" s="9">
        <v>410.392</v>
      </c>
      <c r="DS20" s="9">
        <v>222.61500000000001</v>
      </c>
      <c r="DT20" s="9">
        <v>187.77600000000001</v>
      </c>
      <c r="DU20" s="9">
        <v>402.17899999999997</v>
      </c>
      <c r="DV20" s="9">
        <v>218.22300000000001</v>
      </c>
      <c r="DW20" s="9">
        <v>183.95599999999999</v>
      </c>
      <c r="DX20" s="9">
        <v>5.2560000000000002</v>
      </c>
      <c r="DY20" s="9">
        <v>2.5920000000000001</v>
      </c>
      <c r="DZ20" s="9">
        <v>2.6640000000000001</v>
      </c>
      <c r="EA20" s="9">
        <v>2.657</v>
      </c>
      <c r="EB20" s="9">
        <v>1.8</v>
      </c>
      <c r="EC20" s="9">
        <v>0.85699999999999998</v>
      </c>
      <c r="ED20" s="9">
        <v>303.97899999999998</v>
      </c>
      <c r="EE20" s="9">
        <v>167.31700000000001</v>
      </c>
      <c r="EF20" s="9">
        <v>136.66200000000001</v>
      </c>
      <c r="EG20" s="9">
        <v>14.552</v>
      </c>
      <c r="EH20" s="9">
        <v>6.2549999999999999</v>
      </c>
      <c r="EI20" s="9">
        <v>8.2970000000000006</v>
      </c>
      <c r="EJ20" s="9">
        <v>1.841</v>
      </c>
      <c r="EK20" s="9">
        <v>0.96599999999999997</v>
      </c>
      <c r="EL20" s="9">
        <v>0.874</v>
      </c>
      <c r="EM20" s="9">
        <v>3.0139999999999998</v>
      </c>
      <c r="EN20" s="9">
        <v>1.506</v>
      </c>
      <c r="EO20" s="9">
        <v>1.508</v>
      </c>
      <c r="EP20" s="9">
        <v>9.6980000000000004</v>
      </c>
      <c r="EQ20" s="9">
        <v>3.7829999999999999</v>
      </c>
      <c r="ER20" s="9">
        <v>5.915</v>
      </c>
      <c r="ES20" s="9">
        <v>31.553000000000001</v>
      </c>
      <c r="ET20" s="9">
        <v>14.42</v>
      </c>
      <c r="EU20" s="9">
        <v>17.132999999999999</v>
      </c>
      <c r="EV20" s="9">
        <v>4.9569999999999999</v>
      </c>
      <c r="EW20" s="9">
        <v>3.0990000000000002</v>
      </c>
      <c r="EX20" s="9">
        <v>1.857</v>
      </c>
      <c r="EY20" s="9">
        <v>14.912000000000001</v>
      </c>
      <c r="EZ20" s="9">
        <v>8.875</v>
      </c>
      <c r="FA20" s="9">
        <v>6.0369999999999999</v>
      </c>
      <c r="FB20" s="9">
        <v>11.683999999999999</v>
      </c>
      <c r="FC20" s="9">
        <v>2.4449999999999998</v>
      </c>
      <c r="FD20" s="9">
        <v>9.2390000000000008</v>
      </c>
      <c r="FE20" s="9">
        <v>60.308</v>
      </c>
      <c r="FF20" s="9">
        <v>34.622999999999998</v>
      </c>
      <c r="FG20" s="9">
        <v>25.684000000000001</v>
      </c>
      <c r="FH20" s="9">
        <v>12.053000000000001</v>
      </c>
      <c r="FI20" s="9">
        <v>4.68</v>
      </c>
      <c r="FJ20" s="9">
        <v>7.3730000000000002</v>
      </c>
      <c r="FK20" s="9">
        <v>398.33800000000002</v>
      </c>
      <c r="FL20" s="9">
        <v>217.935</v>
      </c>
      <c r="FM20" s="9">
        <v>180.40299999999999</v>
      </c>
      <c r="FN20" s="9">
        <v>13.426</v>
      </c>
      <c r="FO20" s="9">
        <v>5.51</v>
      </c>
      <c r="FP20" s="9">
        <v>7.9160000000000004</v>
      </c>
      <c r="FQ20" s="9">
        <v>396.96600000000001</v>
      </c>
      <c r="FR20" s="9">
        <v>217.10599999999999</v>
      </c>
      <c r="FS20" s="9">
        <v>179.86</v>
      </c>
      <c r="FT20" s="9">
        <v>17.901</v>
      </c>
      <c r="FU20" s="9">
        <v>7.5709999999999997</v>
      </c>
      <c r="FV20" s="9">
        <v>10.33</v>
      </c>
      <c r="FW20" s="9">
        <v>7.5780000000000003</v>
      </c>
      <c r="FX20" s="9">
        <v>2.6190000000000002</v>
      </c>
      <c r="FY20" s="9">
        <v>4.96</v>
      </c>
      <c r="FZ20" s="9">
        <v>4.4749999999999996</v>
      </c>
      <c r="GA20" s="9">
        <v>2.0619999999999998</v>
      </c>
      <c r="GB20" s="9">
        <v>2.4129999999999998</v>
      </c>
      <c r="GC20" s="9">
        <v>5.8479999999999999</v>
      </c>
      <c r="GD20" s="9">
        <v>2.891</v>
      </c>
      <c r="GE20" s="9">
        <v>2.956</v>
      </c>
      <c r="GF20" s="9">
        <v>392.49099999999999</v>
      </c>
      <c r="GG20" s="9">
        <v>215.04400000000001</v>
      </c>
      <c r="GH20" s="9">
        <v>177.447</v>
      </c>
      <c r="GI20" s="9">
        <v>281.85500000000002</v>
      </c>
      <c r="GJ20" s="9">
        <v>189.096</v>
      </c>
      <c r="GK20" s="9">
        <v>92.759</v>
      </c>
      <c r="GL20" s="9">
        <v>166.72200000000001</v>
      </c>
      <c r="GM20" s="9">
        <v>112.432</v>
      </c>
      <c r="GN20" s="9">
        <v>54.29</v>
      </c>
      <c r="GO20" s="9">
        <v>4.2969999999999997</v>
      </c>
      <c r="GP20" s="9">
        <v>3.3679999999999999</v>
      </c>
      <c r="GQ20" s="9">
        <v>0.92900000000000005</v>
      </c>
      <c r="GR20" s="9">
        <v>1.619</v>
      </c>
      <c r="GS20" s="9">
        <v>1.486</v>
      </c>
      <c r="GT20" s="9">
        <v>0.13300000000000001</v>
      </c>
      <c r="GU20" s="9">
        <v>1.8129999999999999</v>
      </c>
      <c r="GV20" s="9">
        <v>1.0820000000000001</v>
      </c>
      <c r="GW20" s="9">
        <v>0.73099999999999998</v>
      </c>
      <c r="GX20" s="9">
        <v>0.86499999999999999</v>
      </c>
      <c r="GY20" s="9">
        <v>0.8</v>
      </c>
      <c r="GZ20" s="9">
        <v>6.5000000000000002E-2</v>
      </c>
      <c r="HA20" s="9">
        <v>21.751000000000001</v>
      </c>
      <c r="HB20" s="9">
        <v>14.467000000000001</v>
      </c>
      <c r="HC20" s="9">
        <v>7.2839999999999998</v>
      </c>
      <c r="HD20" s="9">
        <v>4.8360000000000003</v>
      </c>
      <c r="HE20" s="9">
        <v>3.2010000000000001</v>
      </c>
      <c r="HF20" s="9">
        <v>1.635</v>
      </c>
      <c r="HG20" s="9">
        <v>7.8129999999999997</v>
      </c>
      <c r="HH20" s="9">
        <v>5.5759999999999996</v>
      </c>
      <c r="HI20" s="9">
        <v>2.2370000000000001</v>
      </c>
      <c r="HJ20" s="9">
        <v>9.1010000000000009</v>
      </c>
      <c r="HK20" s="9">
        <v>5.69</v>
      </c>
      <c r="HL20" s="9">
        <v>3.411</v>
      </c>
      <c r="HM20" s="9">
        <v>89.084999999999994</v>
      </c>
      <c r="HN20" s="9">
        <v>58.829000000000001</v>
      </c>
      <c r="HO20" s="9">
        <v>30.256</v>
      </c>
      <c r="HP20" s="9">
        <v>4392.55</v>
      </c>
      <c r="HQ20" s="9">
        <v>2299.1970000000001</v>
      </c>
      <c r="HR20" s="9">
        <v>2093.3519999999999</v>
      </c>
      <c r="HS20" s="9">
        <v>782.2</v>
      </c>
      <c r="HT20" s="9">
        <v>415.959</v>
      </c>
      <c r="HU20" s="9">
        <v>366.24099999999999</v>
      </c>
      <c r="HV20" s="9">
        <v>335.62400000000002</v>
      </c>
      <c r="HW20" s="9">
        <v>186.55199999999999</v>
      </c>
      <c r="HX20" s="9">
        <v>149.07300000000001</v>
      </c>
      <c r="HY20" s="9">
        <v>152.12899999999999</v>
      </c>
      <c r="HZ20" s="9">
        <v>88.153999999999996</v>
      </c>
      <c r="IA20" s="9">
        <v>63.975000000000001</v>
      </c>
      <c r="IB20" s="9">
        <v>179.101</v>
      </c>
      <c r="IC20" s="9">
        <v>96.566000000000003</v>
      </c>
      <c r="ID20" s="9">
        <v>82.534999999999997</v>
      </c>
      <c r="IE20" s="9">
        <v>186.232</v>
      </c>
      <c r="IF20" s="9">
        <v>107.82299999999999</v>
      </c>
      <c r="IG20" s="9">
        <v>78.409000000000006</v>
      </c>
      <c r="IH20" s="9">
        <v>147.41</v>
      </c>
      <c r="II20" s="9">
        <v>78.091999999999999</v>
      </c>
      <c r="IJ20" s="9">
        <v>69.317999999999998</v>
      </c>
      <c r="IK20" s="9">
        <v>129.738</v>
      </c>
      <c r="IL20" s="9">
        <v>73.753</v>
      </c>
      <c r="IM20" s="9">
        <v>55.984999999999999</v>
      </c>
      <c r="IN20" s="9">
        <v>119.59399999999999</v>
      </c>
      <c r="IO20" s="9">
        <v>63.38</v>
      </c>
      <c r="IP20" s="9">
        <v>56.213999999999999</v>
      </c>
      <c r="IQ20" s="9">
        <v>37</v>
      </c>
    </row>
  </sheetData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Q20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1886</v>
      </c>
      <c r="C1" s="3" t="s">
        <v>1887</v>
      </c>
      <c r="D1" s="3" t="s">
        <v>1888</v>
      </c>
      <c r="E1" s="3" t="s">
        <v>1889</v>
      </c>
      <c r="F1" s="3" t="s">
        <v>1890</v>
      </c>
      <c r="G1" s="3" t="s">
        <v>1891</v>
      </c>
      <c r="H1" s="3" t="s">
        <v>1892</v>
      </c>
      <c r="I1" s="3" t="s">
        <v>1893</v>
      </c>
      <c r="J1" s="3" t="s">
        <v>1894</v>
      </c>
      <c r="K1" s="3" t="s">
        <v>1895</v>
      </c>
      <c r="L1" s="3" t="s">
        <v>1896</v>
      </c>
      <c r="M1" s="3" t="s">
        <v>1897</v>
      </c>
      <c r="N1" s="3" t="s">
        <v>1898</v>
      </c>
      <c r="O1" s="3" t="s">
        <v>1899</v>
      </c>
      <c r="P1" s="3" t="s">
        <v>1900</v>
      </c>
      <c r="Q1" s="3" t="s">
        <v>1901</v>
      </c>
      <c r="R1" s="3" t="s">
        <v>1902</v>
      </c>
      <c r="S1" s="3" t="s">
        <v>1903</v>
      </c>
      <c r="T1" s="3" t="s">
        <v>1904</v>
      </c>
      <c r="U1" s="3" t="s">
        <v>1905</v>
      </c>
      <c r="V1" s="3" t="s">
        <v>1906</v>
      </c>
      <c r="W1" s="3" t="s">
        <v>1907</v>
      </c>
      <c r="X1" s="3" t="s">
        <v>1908</v>
      </c>
      <c r="Y1" s="3" t="s">
        <v>1909</v>
      </c>
      <c r="Z1" s="3" t="s">
        <v>1910</v>
      </c>
      <c r="AA1" s="3" t="s">
        <v>1911</v>
      </c>
      <c r="AB1" s="3" t="s">
        <v>1912</v>
      </c>
      <c r="AC1" s="3" t="s">
        <v>1913</v>
      </c>
      <c r="AD1" s="3" t="s">
        <v>1914</v>
      </c>
      <c r="AE1" s="3" t="s">
        <v>1915</v>
      </c>
      <c r="AF1" s="3" t="s">
        <v>1916</v>
      </c>
      <c r="AG1" s="3" t="s">
        <v>1917</v>
      </c>
      <c r="AH1" s="3" t="s">
        <v>1918</v>
      </c>
      <c r="AI1" s="3" t="s">
        <v>1919</v>
      </c>
      <c r="AJ1" s="3" t="s">
        <v>1920</v>
      </c>
      <c r="AK1" s="3" t="s">
        <v>1921</v>
      </c>
      <c r="AL1" s="3" t="s">
        <v>1922</v>
      </c>
      <c r="AM1" s="3" t="s">
        <v>1923</v>
      </c>
      <c r="AN1" s="3" t="s">
        <v>1924</v>
      </c>
      <c r="AO1" s="3" t="s">
        <v>1925</v>
      </c>
      <c r="AP1" s="3" t="s">
        <v>1926</v>
      </c>
      <c r="AQ1" s="3" t="s">
        <v>1927</v>
      </c>
      <c r="AR1" s="3" t="s">
        <v>1928</v>
      </c>
      <c r="AS1" s="3" t="s">
        <v>1929</v>
      </c>
      <c r="AT1" s="3" t="s">
        <v>1930</v>
      </c>
      <c r="AU1" s="3" t="s">
        <v>1931</v>
      </c>
      <c r="AV1" s="3" t="s">
        <v>1932</v>
      </c>
      <c r="AW1" s="3" t="s">
        <v>1933</v>
      </c>
      <c r="AX1" s="3" t="s">
        <v>1934</v>
      </c>
      <c r="AY1" s="3" t="s">
        <v>1935</v>
      </c>
      <c r="AZ1" s="3" t="s">
        <v>1936</v>
      </c>
      <c r="BA1" s="3" t="s">
        <v>1937</v>
      </c>
      <c r="BB1" s="3" t="s">
        <v>1938</v>
      </c>
      <c r="BC1" s="3" t="s">
        <v>1939</v>
      </c>
      <c r="BD1" s="3" t="s">
        <v>1940</v>
      </c>
      <c r="BE1" s="3" t="s">
        <v>1941</v>
      </c>
      <c r="BF1" s="3" t="s">
        <v>1942</v>
      </c>
      <c r="BG1" s="3" t="s">
        <v>1943</v>
      </c>
      <c r="BH1" s="3" t="s">
        <v>1944</v>
      </c>
      <c r="BI1" s="3" t="s">
        <v>1945</v>
      </c>
      <c r="BJ1" s="3" t="s">
        <v>1946</v>
      </c>
      <c r="BK1" s="3" t="s">
        <v>1947</v>
      </c>
      <c r="BL1" s="3" t="s">
        <v>1948</v>
      </c>
      <c r="BM1" s="3" t="s">
        <v>1949</v>
      </c>
      <c r="BN1" s="3" t="s">
        <v>1950</v>
      </c>
      <c r="BO1" s="3" t="s">
        <v>1951</v>
      </c>
      <c r="BP1" s="3" t="s">
        <v>1952</v>
      </c>
      <c r="BQ1" s="3" t="s">
        <v>1953</v>
      </c>
      <c r="BR1" s="3" t="s">
        <v>1954</v>
      </c>
      <c r="BS1" s="3" t="s">
        <v>1955</v>
      </c>
      <c r="BT1" s="3" t="s">
        <v>1956</v>
      </c>
      <c r="BU1" s="3" t="s">
        <v>1957</v>
      </c>
      <c r="BV1" s="3" t="s">
        <v>1958</v>
      </c>
      <c r="BW1" s="3" t="s">
        <v>1959</v>
      </c>
      <c r="BX1" s="3" t="s">
        <v>1960</v>
      </c>
      <c r="BY1" s="3" t="s">
        <v>1961</v>
      </c>
      <c r="BZ1" s="3" t="s">
        <v>1962</v>
      </c>
      <c r="CA1" s="3" t="s">
        <v>1963</v>
      </c>
      <c r="CB1" s="3" t="s">
        <v>1964</v>
      </c>
      <c r="CC1" s="3" t="s">
        <v>1965</v>
      </c>
      <c r="CD1" s="3" t="s">
        <v>1966</v>
      </c>
      <c r="CE1" s="3" t="s">
        <v>1967</v>
      </c>
      <c r="CF1" s="3" t="s">
        <v>1968</v>
      </c>
      <c r="CG1" s="3" t="s">
        <v>1969</v>
      </c>
      <c r="CH1" s="3" t="s">
        <v>1970</v>
      </c>
      <c r="CI1" s="3" t="s">
        <v>1971</v>
      </c>
      <c r="CJ1" s="3" t="s">
        <v>1972</v>
      </c>
      <c r="CK1" s="3" t="s">
        <v>1973</v>
      </c>
      <c r="CL1" s="3" t="s">
        <v>1974</v>
      </c>
      <c r="CM1" s="3" t="s">
        <v>1975</v>
      </c>
      <c r="CN1" s="3" t="s">
        <v>1976</v>
      </c>
      <c r="CO1" s="3" t="s">
        <v>1977</v>
      </c>
      <c r="CP1" s="3" t="s">
        <v>1978</v>
      </c>
      <c r="CQ1" s="3" t="s">
        <v>1979</v>
      </c>
      <c r="CR1" s="3" t="s">
        <v>1980</v>
      </c>
      <c r="CS1" s="3" t="s">
        <v>1981</v>
      </c>
      <c r="CT1" s="3" t="s">
        <v>1982</v>
      </c>
      <c r="CU1" s="3" t="s">
        <v>1983</v>
      </c>
      <c r="CV1" s="3" t="s">
        <v>1984</v>
      </c>
      <c r="CW1" s="3" t="s">
        <v>1985</v>
      </c>
      <c r="CX1" s="3" t="s">
        <v>1986</v>
      </c>
      <c r="CY1" s="3" t="s">
        <v>1987</v>
      </c>
      <c r="CZ1" s="3" t="s">
        <v>1988</v>
      </c>
      <c r="DA1" s="3" t="s">
        <v>1989</v>
      </c>
      <c r="DB1" s="3" t="s">
        <v>1990</v>
      </c>
      <c r="DC1" s="3" t="s">
        <v>1991</v>
      </c>
      <c r="DD1" s="3" t="s">
        <v>1992</v>
      </c>
      <c r="DE1" s="3" t="s">
        <v>1993</v>
      </c>
      <c r="DF1" s="3" t="s">
        <v>1994</v>
      </c>
      <c r="DG1" s="3" t="s">
        <v>1995</v>
      </c>
      <c r="DH1" s="3" t="s">
        <v>1936</v>
      </c>
      <c r="DI1" s="3" t="s">
        <v>1937</v>
      </c>
      <c r="DJ1" s="3" t="s">
        <v>1938</v>
      </c>
      <c r="DK1" s="3" t="s">
        <v>1939</v>
      </c>
      <c r="DL1" s="3" t="s">
        <v>1940</v>
      </c>
      <c r="DM1" s="3" t="s">
        <v>1941</v>
      </c>
      <c r="DN1" s="3" t="s">
        <v>1942</v>
      </c>
      <c r="DO1" s="3" t="s">
        <v>1943</v>
      </c>
      <c r="DP1" s="3" t="s">
        <v>1944</v>
      </c>
      <c r="DQ1" s="3" t="s">
        <v>1996</v>
      </c>
      <c r="DR1" s="3" t="s">
        <v>1997</v>
      </c>
      <c r="DS1" s="3" t="s">
        <v>1998</v>
      </c>
      <c r="DT1" s="3" t="s">
        <v>1948</v>
      </c>
      <c r="DU1" s="3" t="s">
        <v>1949</v>
      </c>
      <c r="DV1" s="3" t="s">
        <v>1950</v>
      </c>
      <c r="DW1" s="3" t="s">
        <v>1951</v>
      </c>
      <c r="DX1" s="3" t="s">
        <v>1952</v>
      </c>
      <c r="DY1" s="3" t="s">
        <v>1953</v>
      </c>
      <c r="DZ1" s="3" t="s">
        <v>1954</v>
      </c>
      <c r="EA1" s="3" t="s">
        <v>1955</v>
      </c>
      <c r="EB1" s="3" t="s">
        <v>1956</v>
      </c>
      <c r="EC1" s="3" t="s">
        <v>1957</v>
      </c>
      <c r="ED1" s="3" t="s">
        <v>1958</v>
      </c>
      <c r="EE1" s="3" t="s">
        <v>1959</v>
      </c>
      <c r="EF1" s="3" t="s">
        <v>1999</v>
      </c>
      <c r="EG1" s="3" t="s">
        <v>2000</v>
      </c>
      <c r="EH1" s="3" t="s">
        <v>2001</v>
      </c>
      <c r="EI1" s="3" t="s">
        <v>2002</v>
      </c>
      <c r="EJ1" s="3" t="s">
        <v>2003</v>
      </c>
      <c r="EK1" s="3" t="s">
        <v>2004</v>
      </c>
      <c r="EL1" s="3" t="s">
        <v>2005</v>
      </c>
      <c r="EM1" s="3" t="s">
        <v>2006</v>
      </c>
      <c r="EN1" s="3" t="s">
        <v>2007</v>
      </c>
      <c r="EO1" s="3" t="s">
        <v>2008</v>
      </c>
      <c r="EP1" s="3" t="s">
        <v>2009</v>
      </c>
      <c r="EQ1" s="3" t="s">
        <v>2010</v>
      </c>
      <c r="ER1" s="3" t="s">
        <v>2011</v>
      </c>
      <c r="ES1" s="3" t="s">
        <v>2012</v>
      </c>
      <c r="ET1" s="3" t="s">
        <v>2013</v>
      </c>
      <c r="EU1" s="3" t="s">
        <v>2014</v>
      </c>
      <c r="EV1" s="3" t="s">
        <v>2015</v>
      </c>
      <c r="EW1" s="3" t="s">
        <v>2016</v>
      </c>
      <c r="EX1" s="3" t="s">
        <v>2017</v>
      </c>
      <c r="EY1" s="3" t="s">
        <v>2018</v>
      </c>
      <c r="EZ1" s="3" t="s">
        <v>2019</v>
      </c>
      <c r="FA1" s="3" t="s">
        <v>2020</v>
      </c>
      <c r="FB1" s="3" t="s">
        <v>2021</v>
      </c>
      <c r="FC1" s="3" t="s">
        <v>2022</v>
      </c>
      <c r="FD1" s="3" t="s">
        <v>2023</v>
      </c>
      <c r="FE1" s="3" t="s">
        <v>2024</v>
      </c>
      <c r="FF1" s="3" t="s">
        <v>2025</v>
      </c>
      <c r="FG1" s="3" t="s">
        <v>2026</v>
      </c>
      <c r="FH1" s="3" t="s">
        <v>2027</v>
      </c>
      <c r="FI1" s="3" t="s">
        <v>2028</v>
      </c>
      <c r="FJ1" s="3" t="s">
        <v>2029</v>
      </c>
      <c r="FK1" s="3" t="s">
        <v>2030</v>
      </c>
      <c r="FL1" s="3" t="s">
        <v>2031</v>
      </c>
      <c r="FM1" s="3" t="s">
        <v>2032</v>
      </c>
      <c r="FN1" s="3" t="s">
        <v>2033</v>
      </c>
      <c r="FO1" s="3" t="s">
        <v>2034</v>
      </c>
      <c r="FP1" s="3" t="s">
        <v>2035</v>
      </c>
      <c r="FQ1" s="3" t="s">
        <v>2036</v>
      </c>
      <c r="FR1" s="3" t="s">
        <v>2037</v>
      </c>
      <c r="FS1" s="3" t="s">
        <v>2038</v>
      </c>
      <c r="FT1" s="3" t="s">
        <v>2039</v>
      </c>
      <c r="FU1" s="3" t="s">
        <v>2040</v>
      </c>
      <c r="FV1" s="3" t="s">
        <v>2041</v>
      </c>
      <c r="FW1" s="3" t="s">
        <v>2042</v>
      </c>
      <c r="FX1" s="3" t="s">
        <v>2043</v>
      </c>
      <c r="FY1" s="3" t="s">
        <v>2044</v>
      </c>
      <c r="FZ1" s="3" t="s">
        <v>2045</v>
      </c>
      <c r="GA1" s="3" t="s">
        <v>2046</v>
      </c>
      <c r="GB1" s="3" t="s">
        <v>2047</v>
      </c>
      <c r="GC1" s="3" t="s">
        <v>2048</v>
      </c>
      <c r="GD1" s="3" t="s">
        <v>2049</v>
      </c>
      <c r="GE1" s="3" t="s">
        <v>2050</v>
      </c>
      <c r="GF1" s="3" t="s">
        <v>2051</v>
      </c>
      <c r="GG1" s="3" t="s">
        <v>2052</v>
      </c>
      <c r="GH1" s="3" t="s">
        <v>2053</v>
      </c>
      <c r="GI1" s="3" t="s">
        <v>2054</v>
      </c>
      <c r="GJ1" s="3" t="s">
        <v>2055</v>
      </c>
      <c r="GK1" s="3" t="s">
        <v>2056</v>
      </c>
      <c r="GL1" s="3" t="s">
        <v>2057</v>
      </c>
      <c r="GM1" s="3" t="s">
        <v>2058</v>
      </c>
      <c r="GN1" s="3" t="s">
        <v>2059</v>
      </c>
      <c r="GO1" s="3" t="s">
        <v>2060</v>
      </c>
      <c r="GP1" s="3" t="s">
        <v>2061</v>
      </c>
      <c r="GQ1" s="3" t="s">
        <v>2062</v>
      </c>
      <c r="GR1" s="3" t="s">
        <v>2063</v>
      </c>
      <c r="GS1" s="3" t="s">
        <v>2064</v>
      </c>
      <c r="GT1" s="3" t="s">
        <v>2065</v>
      </c>
      <c r="GU1" s="3" t="s">
        <v>2066</v>
      </c>
      <c r="GV1" s="3" t="s">
        <v>2067</v>
      </c>
      <c r="GW1" s="3" t="s">
        <v>2068</v>
      </c>
      <c r="GX1" s="3" t="s">
        <v>2069</v>
      </c>
      <c r="GY1" s="3" t="s">
        <v>2070</v>
      </c>
      <c r="GZ1" s="3" t="s">
        <v>2071</v>
      </c>
      <c r="HA1" s="3" t="s">
        <v>2072</v>
      </c>
      <c r="HB1" s="3" t="s">
        <v>2073</v>
      </c>
      <c r="HC1" s="3" t="s">
        <v>2074</v>
      </c>
      <c r="HD1" s="3" t="s">
        <v>2075</v>
      </c>
      <c r="HE1" s="3" t="s">
        <v>2076</v>
      </c>
      <c r="HF1" s="3" t="s">
        <v>2077</v>
      </c>
      <c r="HG1" s="3" t="s">
        <v>2078</v>
      </c>
      <c r="HH1" s="3" t="s">
        <v>2079</v>
      </c>
      <c r="HI1" s="3" t="s">
        <v>2080</v>
      </c>
      <c r="HJ1" s="3" t="s">
        <v>2081</v>
      </c>
      <c r="HK1" s="3" t="s">
        <v>2082</v>
      </c>
      <c r="HL1" s="3" t="s">
        <v>2083</v>
      </c>
      <c r="HM1" s="3" t="s">
        <v>2084</v>
      </c>
      <c r="HN1" s="3" t="s">
        <v>2085</v>
      </c>
      <c r="HO1" s="3" t="s">
        <v>2086</v>
      </c>
      <c r="HP1" s="3" t="s">
        <v>2087</v>
      </c>
      <c r="HQ1" s="3" t="s">
        <v>2088</v>
      </c>
      <c r="HR1" s="3" t="s">
        <v>2089</v>
      </c>
      <c r="HS1" s="3" t="s">
        <v>2090</v>
      </c>
      <c r="HT1" s="3" t="s">
        <v>2091</v>
      </c>
      <c r="HU1" s="3" t="s">
        <v>2092</v>
      </c>
      <c r="HV1" s="3" t="s">
        <v>2093</v>
      </c>
      <c r="HW1" s="3" t="s">
        <v>2094</v>
      </c>
      <c r="HX1" s="3" t="s">
        <v>2095</v>
      </c>
      <c r="HY1" s="3" t="s">
        <v>2096</v>
      </c>
      <c r="HZ1" s="3" t="s">
        <v>2097</v>
      </c>
      <c r="IA1" s="3" t="s">
        <v>2098</v>
      </c>
      <c r="IB1" s="3" t="s">
        <v>2099</v>
      </c>
      <c r="IC1" s="3" t="s">
        <v>2100</v>
      </c>
      <c r="ID1" s="3" t="s">
        <v>2101</v>
      </c>
      <c r="IE1" s="3" t="s">
        <v>2102</v>
      </c>
      <c r="IF1" s="3" t="s">
        <v>2103</v>
      </c>
      <c r="IG1" s="3" t="s">
        <v>2104</v>
      </c>
      <c r="IH1" s="3" t="s">
        <v>2105</v>
      </c>
      <c r="II1" s="3" t="s">
        <v>2106</v>
      </c>
      <c r="IJ1" s="3" t="s">
        <v>2107</v>
      </c>
      <c r="IK1" s="3" t="s">
        <v>2108</v>
      </c>
      <c r="IL1" s="3" t="s">
        <v>2109</v>
      </c>
      <c r="IM1" s="3" t="s">
        <v>2110</v>
      </c>
      <c r="IN1" s="3" t="s">
        <v>2111</v>
      </c>
      <c r="IO1" s="3" t="s">
        <v>2112</v>
      </c>
      <c r="IP1" s="3" t="s">
        <v>2113</v>
      </c>
      <c r="IQ1" s="3" t="s">
        <v>2114</v>
      </c>
    </row>
    <row r="2" spans="1:251">
      <c r="A2" s="4" t="s">
        <v>229</v>
      </c>
      <c r="B2" s="7" t="s">
        <v>238</v>
      </c>
      <c r="C2" s="7" t="s">
        <v>238</v>
      </c>
      <c r="D2" s="7" t="s">
        <v>238</v>
      </c>
      <c r="E2" s="7" t="s">
        <v>238</v>
      </c>
      <c r="F2" s="7" t="s">
        <v>238</v>
      </c>
      <c r="G2" s="7" t="s">
        <v>238</v>
      </c>
      <c r="H2" s="7" t="s">
        <v>238</v>
      </c>
      <c r="I2" s="7" t="s">
        <v>238</v>
      </c>
      <c r="J2" s="7" t="s">
        <v>238</v>
      </c>
      <c r="K2" s="7" t="s">
        <v>238</v>
      </c>
      <c r="L2" s="7" t="s">
        <v>238</v>
      </c>
      <c r="M2" s="7" t="s">
        <v>238</v>
      </c>
      <c r="N2" s="7" t="s">
        <v>238</v>
      </c>
      <c r="O2" s="7" t="s">
        <v>238</v>
      </c>
      <c r="P2" s="7" t="s">
        <v>238</v>
      </c>
      <c r="Q2" s="7" t="s">
        <v>238</v>
      </c>
      <c r="R2" s="7" t="s">
        <v>238</v>
      </c>
      <c r="S2" s="7" t="s">
        <v>238</v>
      </c>
      <c r="T2" s="7" t="s">
        <v>238</v>
      </c>
      <c r="U2" s="7" t="s">
        <v>238</v>
      </c>
      <c r="V2" s="7" t="s">
        <v>238</v>
      </c>
      <c r="W2" s="7" t="s">
        <v>238</v>
      </c>
      <c r="X2" s="7" t="s">
        <v>238</v>
      </c>
      <c r="Y2" s="7" t="s">
        <v>238</v>
      </c>
      <c r="Z2" s="7" t="s">
        <v>238</v>
      </c>
      <c r="AA2" s="7" t="s">
        <v>238</v>
      </c>
      <c r="AB2" s="7" t="s">
        <v>238</v>
      </c>
      <c r="AC2" s="7" t="s">
        <v>238</v>
      </c>
      <c r="AD2" s="7" t="s">
        <v>238</v>
      </c>
      <c r="AE2" s="7" t="s">
        <v>238</v>
      </c>
      <c r="AF2" s="7" t="s">
        <v>238</v>
      </c>
      <c r="AG2" s="7" t="s">
        <v>238</v>
      </c>
      <c r="AH2" s="7" t="s">
        <v>238</v>
      </c>
      <c r="AI2" s="7" t="s">
        <v>238</v>
      </c>
      <c r="AJ2" s="7" t="s">
        <v>238</v>
      </c>
      <c r="AK2" s="7" t="s">
        <v>238</v>
      </c>
      <c r="AL2" s="7" t="s">
        <v>238</v>
      </c>
      <c r="AM2" s="7" t="s">
        <v>238</v>
      </c>
      <c r="AN2" s="7" t="s">
        <v>238</v>
      </c>
      <c r="AO2" s="7" t="s">
        <v>238</v>
      </c>
      <c r="AP2" s="7" t="s">
        <v>238</v>
      </c>
      <c r="AQ2" s="7" t="s">
        <v>238</v>
      </c>
      <c r="AR2" s="7" t="s">
        <v>238</v>
      </c>
      <c r="AS2" s="7" t="s">
        <v>238</v>
      </c>
      <c r="AT2" s="7" t="s">
        <v>238</v>
      </c>
      <c r="AU2" s="7" t="s">
        <v>238</v>
      </c>
      <c r="AV2" s="7" t="s">
        <v>238</v>
      </c>
      <c r="AW2" s="7" t="s">
        <v>238</v>
      </c>
      <c r="AX2" s="7" t="s">
        <v>238</v>
      </c>
      <c r="AY2" s="7" t="s">
        <v>238</v>
      </c>
      <c r="AZ2" s="7" t="s">
        <v>238</v>
      </c>
      <c r="BA2" s="7" t="s">
        <v>238</v>
      </c>
      <c r="BB2" s="7" t="s">
        <v>238</v>
      </c>
      <c r="BC2" s="7" t="s">
        <v>238</v>
      </c>
      <c r="BD2" s="7" t="s">
        <v>238</v>
      </c>
      <c r="BE2" s="7" t="s">
        <v>238</v>
      </c>
      <c r="BF2" s="7" t="s">
        <v>238</v>
      </c>
      <c r="BG2" s="7" t="s">
        <v>238</v>
      </c>
      <c r="BH2" s="7" t="s">
        <v>238</v>
      </c>
      <c r="BI2" s="7" t="s">
        <v>238</v>
      </c>
      <c r="BJ2" s="7" t="s">
        <v>238</v>
      </c>
      <c r="BK2" s="7" t="s">
        <v>238</v>
      </c>
      <c r="BL2" s="7" t="s">
        <v>238</v>
      </c>
      <c r="BM2" s="7" t="s">
        <v>238</v>
      </c>
      <c r="BN2" s="7" t="s">
        <v>238</v>
      </c>
      <c r="BO2" s="7" t="s">
        <v>238</v>
      </c>
      <c r="BP2" s="7" t="s">
        <v>238</v>
      </c>
      <c r="BQ2" s="7" t="s">
        <v>238</v>
      </c>
      <c r="BR2" s="7" t="s">
        <v>238</v>
      </c>
      <c r="BS2" s="7" t="s">
        <v>238</v>
      </c>
      <c r="BT2" s="7" t="s">
        <v>238</v>
      </c>
      <c r="BU2" s="7" t="s">
        <v>238</v>
      </c>
      <c r="BV2" s="7" t="s">
        <v>238</v>
      </c>
      <c r="BW2" s="7" t="s">
        <v>238</v>
      </c>
      <c r="BX2" s="7" t="s">
        <v>238</v>
      </c>
      <c r="BY2" s="7" t="s">
        <v>238</v>
      </c>
      <c r="BZ2" s="7" t="s">
        <v>238</v>
      </c>
      <c r="CA2" s="7" t="s">
        <v>238</v>
      </c>
      <c r="CB2" s="7" t="s">
        <v>238</v>
      </c>
      <c r="CC2" s="7" t="s">
        <v>238</v>
      </c>
      <c r="CD2" s="7" t="s">
        <v>238</v>
      </c>
      <c r="CE2" s="7" t="s">
        <v>238</v>
      </c>
      <c r="CF2" s="7" t="s">
        <v>238</v>
      </c>
      <c r="CG2" s="7" t="s">
        <v>238</v>
      </c>
      <c r="CH2" s="7" t="s">
        <v>238</v>
      </c>
      <c r="CI2" s="7" t="s">
        <v>238</v>
      </c>
      <c r="CJ2" s="7" t="s">
        <v>238</v>
      </c>
      <c r="CK2" s="7" t="s">
        <v>238</v>
      </c>
      <c r="CL2" s="7" t="s">
        <v>238</v>
      </c>
      <c r="CM2" s="7" t="s">
        <v>238</v>
      </c>
      <c r="CN2" s="7" t="s">
        <v>238</v>
      </c>
      <c r="CO2" s="7" t="s">
        <v>238</v>
      </c>
      <c r="CP2" s="7" t="s">
        <v>238</v>
      </c>
      <c r="CQ2" s="7" t="s">
        <v>238</v>
      </c>
      <c r="CR2" s="7" t="s">
        <v>238</v>
      </c>
      <c r="CS2" s="7" t="s">
        <v>238</v>
      </c>
      <c r="CT2" s="7" t="s">
        <v>238</v>
      </c>
      <c r="CU2" s="7" t="s">
        <v>238</v>
      </c>
      <c r="CV2" s="7" t="s">
        <v>238</v>
      </c>
      <c r="CW2" s="7" t="s">
        <v>238</v>
      </c>
      <c r="CX2" s="7" t="s">
        <v>238</v>
      </c>
      <c r="CY2" s="7" t="s">
        <v>238</v>
      </c>
      <c r="CZ2" s="7" t="s">
        <v>238</v>
      </c>
      <c r="DA2" s="7" t="s">
        <v>238</v>
      </c>
      <c r="DB2" s="7" t="s">
        <v>238</v>
      </c>
      <c r="DC2" s="7" t="s">
        <v>238</v>
      </c>
      <c r="DD2" s="7" t="s">
        <v>238</v>
      </c>
      <c r="DE2" s="7" t="s">
        <v>238</v>
      </c>
      <c r="DF2" s="7" t="s">
        <v>238</v>
      </c>
      <c r="DG2" s="7" t="s">
        <v>238</v>
      </c>
      <c r="DH2" s="7" t="s">
        <v>238</v>
      </c>
      <c r="DI2" s="7" t="s">
        <v>238</v>
      </c>
      <c r="DJ2" s="7" t="s">
        <v>238</v>
      </c>
      <c r="DK2" s="7" t="s">
        <v>238</v>
      </c>
      <c r="DL2" s="7" t="s">
        <v>238</v>
      </c>
      <c r="DM2" s="7" t="s">
        <v>238</v>
      </c>
      <c r="DN2" s="7" t="s">
        <v>238</v>
      </c>
      <c r="DO2" s="7" t="s">
        <v>238</v>
      </c>
      <c r="DP2" s="7" t="s">
        <v>238</v>
      </c>
      <c r="DQ2" s="7" t="s">
        <v>238</v>
      </c>
      <c r="DR2" s="7" t="s">
        <v>238</v>
      </c>
      <c r="DS2" s="7" t="s">
        <v>238</v>
      </c>
      <c r="DT2" s="7" t="s">
        <v>238</v>
      </c>
      <c r="DU2" s="7" t="s">
        <v>238</v>
      </c>
      <c r="DV2" s="7" t="s">
        <v>238</v>
      </c>
      <c r="DW2" s="7" t="s">
        <v>238</v>
      </c>
      <c r="DX2" s="7" t="s">
        <v>238</v>
      </c>
      <c r="DY2" s="7" t="s">
        <v>238</v>
      </c>
      <c r="DZ2" s="7" t="s">
        <v>238</v>
      </c>
      <c r="EA2" s="7" t="s">
        <v>238</v>
      </c>
      <c r="EB2" s="7" t="s">
        <v>238</v>
      </c>
      <c r="EC2" s="7" t="s">
        <v>238</v>
      </c>
      <c r="ED2" s="7" t="s">
        <v>238</v>
      </c>
      <c r="EE2" s="7" t="s">
        <v>238</v>
      </c>
      <c r="EF2" s="7" t="s">
        <v>238</v>
      </c>
      <c r="EG2" s="7" t="s">
        <v>238</v>
      </c>
      <c r="EH2" s="7" t="s">
        <v>238</v>
      </c>
      <c r="EI2" s="7" t="s">
        <v>238</v>
      </c>
      <c r="EJ2" s="7" t="s">
        <v>238</v>
      </c>
      <c r="EK2" s="7" t="s">
        <v>238</v>
      </c>
      <c r="EL2" s="7" t="s">
        <v>238</v>
      </c>
      <c r="EM2" s="7" t="s">
        <v>238</v>
      </c>
      <c r="EN2" s="7" t="s">
        <v>238</v>
      </c>
      <c r="EO2" s="7" t="s">
        <v>238</v>
      </c>
      <c r="EP2" s="7" t="s">
        <v>238</v>
      </c>
      <c r="EQ2" s="7" t="s">
        <v>238</v>
      </c>
      <c r="ER2" s="7" t="s">
        <v>238</v>
      </c>
      <c r="ES2" s="7" t="s">
        <v>238</v>
      </c>
      <c r="ET2" s="7" t="s">
        <v>238</v>
      </c>
      <c r="EU2" s="7" t="s">
        <v>238</v>
      </c>
      <c r="EV2" s="7" t="s">
        <v>238</v>
      </c>
      <c r="EW2" s="7" t="s">
        <v>238</v>
      </c>
      <c r="EX2" s="7" t="s">
        <v>238</v>
      </c>
      <c r="EY2" s="7" t="s">
        <v>238</v>
      </c>
      <c r="EZ2" s="7" t="s">
        <v>238</v>
      </c>
      <c r="FA2" s="7" t="s">
        <v>238</v>
      </c>
      <c r="FB2" s="7" t="s">
        <v>238</v>
      </c>
      <c r="FC2" s="7" t="s">
        <v>238</v>
      </c>
      <c r="FD2" s="7" t="s">
        <v>238</v>
      </c>
      <c r="FE2" s="7" t="s">
        <v>238</v>
      </c>
      <c r="FF2" s="7" t="s">
        <v>238</v>
      </c>
      <c r="FG2" s="7" t="s">
        <v>238</v>
      </c>
      <c r="FH2" s="7" t="s">
        <v>238</v>
      </c>
      <c r="FI2" s="7" t="s">
        <v>238</v>
      </c>
      <c r="FJ2" s="7" t="s">
        <v>238</v>
      </c>
      <c r="FK2" s="7" t="s">
        <v>238</v>
      </c>
      <c r="FL2" s="7" t="s">
        <v>238</v>
      </c>
      <c r="FM2" s="7" t="s">
        <v>238</v>
      </c>
      <c r="FN2" s="7" t="s">
        <v>238</v>
      </c>
      <c r="FO2" s="7" t="s">
        <v>238</v>
      </c>
      <c r="FP2" s="7" t="s">
        <v>238</v>
      </c>
      <c r="FQ2" s="7" t="s">
        <v>238</v>
      </c>
      <c r="FR2" s="7" t="s">
        <v>238</v>
      </c>
      <c r="FS2" s="7" t="s">
        <v>238</v>
      </c>
      <c r="FT2" s="7" t="s">
        <v>238</v>
      </c>
      <c r="FU2" s="7" t="s">
        <v>238</v>
      </c>
      <c r="FV2" s="7" t="s">
        <v>238</v>
      </c>
      <c r="FW2" s="7" t="s">
        <v>238</v>
      </c>
      <c r="FX2" s="7" t="s">
        <v>238</v>
      </c>
      <c r="FY2" s="7" t="s">
        <v>238</v>
      </c>
      <c r="FZ2" s="7" t="s">
        <v>238</v>
      </c>
      <c r="GA2" s="7" t="s">
        <v>238</v>
      </c>
      <c r="GB2" s="7" t="s">
        <v>238</v>
      </c>
      <c r="GC2" s="7" t="s">
        <v>238</v>
      </c>
      <c r="GD2" s="7" t="s">
        <v>238</v>
      </c>
      <c r="GE2" s="7" t="s">
        <v>238</v>
      </c>
      <c r="GF2" s="7" t="s">
        <v>238</v>
      </c>
      <c r="GG2" s="7" t="s">
        <v>238</v>
      </c>
      <c r="GH2" s="7" t="s">
        <v>238</v>
      </c>
      <c r="GI2" s="7" t="s">
        <v>238</v>
      </c>
      <c r="GJ2" s="7" t="s">
        <v>238</v>
      </c>
      <c r="GK2" s="7" t="s">
        <v>238</v>
      </c>
      <c r="GL2" s="7" t="s">
        <v>238</v>
      </c>
      <c r="GM2" s="7" t="s">
        <v>238</v>
      </c>
      <c r="GN2" s="7" t="s">
        <v>238</v>
      </c>
      <c r="GO2" s="7" t="s">
        <v>238</v>
      </c>
      <c r="GP2" s="7" t="s">
        <v>238</v>
      </c>
      <c r="GQ2" s="7" t="s">
        <v>238</v>
      </c>
      <c r="GR2" s="7" t="s">
        <v>238</v>
      </c>
      <c r="GS2" s="7" t="s">
        <v>238</v>
      </c>
      <c r="GT2" s="7" t="s">
        <v>238</v>
      </c>
      <c r="GU2" s="7" t="s">
        <v>238</v>
      </c>
      <c r="GV2" s="7" t="s">
        <v>238</v>
      </c>
      <c r="GW2" s="7" t="s">
        <v>238</v>
      </c>
      <c r="GX2" s="7" t="s">
        <v>238</v>
      </c>
      <c r="GY2" s="7" t="s">
        <v>238</v>
      </c>
      <c r="GZ2" s="7" t="s">
        <v>238</v>
      </c>
      <c r="HA2" s="7" t="s">
        <v>238</v>
      </c>
      <c r="HB2" s="7" t="s">
        <v>238</v>
      </c>
      <c r="HC2" s="7" t="s">
        <v>238</v>
      </c>
      <c r="HD2" s="7" t="s">
        <v>238</v>
      </c>
      <c r="HE2" s="7" t="s">
        <v>238</v>
      </c>
      <c r="HF2" s="7" t="s">
        <v>238</v>
      </c>
      <c r="HG2" s="7" t="s">
        <v>238</v>
      </c>
      <c r="HH2" s="7" t="s">
        <v>238</v>
      </c>
      <c r="HI2" s="7" t="s">
        <v>238</v>
      </c>
      <c r="HJ2" s="7" t="s">
        <v>238</v>
      </c>
      <c r="HK2" s="7" t="s">
        <v>238</v>
      </c>
      <c r="HL2" s="7" t="s">
        <v>238</v>
      </c>
      <c r="HM2" s="7" t="s">
        <v>238</v>
      </c>
      <c r="HN2" s="7" t="s">
        <v>238</v>
      </c>
      <c r="HO2" s="7" t="s">
        <v>238</v>
      </c>
      <c r="HP2" s="7" t="s">
        <v>238</v>
      </c>
      <c r="HQ2" s="7" t="s">
        <v>238</v>
      </c>
      <c r="HR2" s="7" t="s">
        <v>238</v>
      </c>
      <c r="HS2" s="7" t="s">
        <v>238</v>
      </c>
      <c r="HT2" s="7" t="s">
        <v>238</v>
      </c>
      <c r="HU2" s="7" t="s">
        <v>238</v>
      </c>
      <c r="HV2" s="7" t="s">
        <v>238</v>
      </c>
      <c r="HW2" s="7" t="s">
        <v>238</v>
      </c>
      <c r="HX2" s="7" t="s">
        <v>238</v>
      </c>
      <c r="HY2" s="7" t="s">
        <v>238</v>
      </c>
      <c r="HZ2" s="7" t="s">
        <v>238</v>
      </c>
      <c r="IA2" s="7" t="s">
        <v>238</v>
      </c>
      <c r="IB2" s="7" t="s">
        <v>238</v>
      </c>
      <c r="IC2" s="7" t="s">
        <v>238</v>
      </c>
      <c r="ID2" s="7" t="s">
        <v>238</v>
      </c>
      <c r="IE2" s="7" t="s">
        <v>238</v>
      </c>
      <c r="IF2" s="7" t="s">
        <v>238</v>
      </c>
      <c r="IG2" s="7" t="s">
        <v>238</v>
      </c>
      <c r="IH2" s="7" t="s">
        <v>238</v>
      </c>
      <c r="II2" s="7" t="s">
        <v>238</v>
      </c>
      <c r="IJ2" s="7" t="s">
        <v>238</v>
      </c>
      <c r="IK2" s="7" t="s">
        <v>238</v>
      </c>
      <c r="IL2" s="7" t="s">
        <v>238</v>
      </c>
      <c r="IM2" s="7" t="s">
        <v>238</v>
      </c>
      <c r="IN2" s="7" t="s">
        <v>238</v>
      </c>
      <c r="IO2" s="7" t="s">
        <v>238</v>
      </c>
      <c r="IP2" s="7" t="s">
        <v>238</v>
      </c>
      <c r="IQ2" s="7" t="s">
        <v>238</v>
      </c>
    </row>
    <row r="3" spans="1:251">
      <c r="A3" s="4" t="s">
        <v>230</v>
      </c>
      <c r="B3" s="8" t="s">
        <v>239</v>
      </c>
      <c r="C3" s="8" t="s">
        <v>239</v>
      </c>
      <c r="D3" s="8" t="s">
        <v>239</v>
      </c>
      <c r="E3" s="8" t="s">
        <v>239</v>
      </c>
      <c r="F3" s="8" t="s">
        <v>239</v>
      </c>
      <c r="G3" s="8" t="s">
        <v>239</v>
      </c>
      <c r="H3" s="8" t="s">
        <v>239</v>
      </c>
      <c r="I3" s="8" t="s">
        <v>239</v>
      </c>
      <c r="J3" s="8" t="s">
        <v>239</v>
      </c>
      <c r="K3" s="8" t="s">
        <v>239</v>
      </c>
      <c r="L3" s="8" t="s">
        <v>239</v>
      </c>
      <c r="M3" s="8" t="s">
        <v>239</v>
      </c>
      <c r="N3" s="8" t="s">
        <v>239</v>
      </c>
      <c r="O3" s="8" t="s">
        <v>239</v>
      </c>
      <c r="P3" s="8" t="s">
        <v>239</v>
      </c>
      <c r="Q3" s="8" t="s">
        <v>239</v>
      </c>
      <c r="R3" s="8" t="s">
        <v>239</v>
      </c>
      <c r="S3" s="8" t="s">
        <v>239</v>
      </c>
      <c r="T3" s="8" t="s">
        <v>239</v>
      </c>
      <c r="U3" s="8" t="s">
        <v>239</v>
      </c>
      <c r="V3" s="8" t="s">
        <v>239</v>
      </c>
      <c r="W3" s="8" t="s">
        <v>239</v>
      </c>
      <c r="X3" s="8" t="s">
        <v>239</v>
      </c>
      <c r="Y3" s="8" t="s">
        <v>239</v>
      </c>
      <c r="Z3" s="8" t="s">
        <v>239</v>
      </c>
      <c r="AA3" s="8" t="s">
        <v>239</v>
      </c>
      <c r="AB3" s="8" t="s">
        <v>239</v>
      </c>
      <c r="AC3" s="8" t="s">
        <v>239</v>
      </c>
      <c r="AD3" s="8" t="s">
        <v>239</v>
      </c>
      <c r="AE3" s="8" t="s">
        <v>239</v>
      </c>
      <c r="AF3" s="8" t="s">
        <v>239</v>
      </c>
      <c r="AG3" s="8" t="s">
        <v>239</v>
      </c>
      <c r="AH3" s="8" t="s">
        <v>239</v>
      </c>
      <c r="AI3" s="8" t="s">
        <v>239</v>
      </c>
      <c r="AJ3" s="8" t="s">
        <v>239</v>
      </c>
      <c r="AK3" s="8" t="s">
        <v>239</v>
      </c>
      <c r="AL3" s="8" t="s">
        <v>239</v>
      </c>
      <c r="AM3" s="8" t="s">
        <v>239</v>
      </c>
      <c r="AN3" s="8" t="s">
        <v>239</v>
      </c>
      <c r="AO3" s="8" t="s">
        <v>239</v>
      </c>
      <c r="AP3" s="8" t="s">
        <v>239</v>
      </c>
      <c r="AQ3" s="8" t="s">
        <v>239</v>
      </c>
      <c r="AR3" s="8" t="s">
        <v>239</v>
      </c>
      <c r="AS3" s="8" t="s">
        <v>239</v>
      </c>
      <c r="AT3" s="8" t="s">
        <v>239</v>
      </c>
      <c r="AU3" s="8" t="s">
        <v>239</v>
      </c>
      <c r="AV3" s="8" t="s">
        <v>239</v>
      </c>
      <c r="AW3" s="8" t="s">
        <v>239</v>
      </c>
      <c r="AX3" s="8" t="s">
        <v>239</v>
      </c>
      <c r="AY3" s="8" t="s">
        <v>239</v>
      </c>
      <c r="AZ3" s="8" t="s">
        <v>239</v>
      </c>
      <c r="BA3" s="8" t="s">
        <v>239</v>
      </c>
      <c r="BB3" s="8" t="s">
        <v>239</v>
      </c>
      <c r="BC3" s="8" t="s">
        <v>239</v>
      </c>
      <c r="BD3" s="8" t="s">
        <v>239</v>
      </c>
      <c r="BE3" s="8" t="s">
        <v>239</v>
      </c>
      <c r="BF3" s="8" t="s">
        <v>239</v>
      </c>
      <c r="BG3" s="8" t="s">
        <v>239</v>
      </c>
      <c r="BH3" s="8" t="s">
        <v>239</v>
      </c>
      <c r="BI3" s="8" t="s">
        <v>239</v>
      </c>
      <c r="BJ3" s="8" t="s">
        <v>239</v>
      </c>
      <c r="BK3" s="8" t="s">
        <v>239</v>
      </c>
      <c r="BL3" s="8" t="s">
        <v>239</v>
      </c>
      <c r="BM3" s="8" t="s">
        <v>239</v>
      </c>
      <c r="BN3" s="8" t="s">
        <v>239</v>
      </c>
      <c r="BO3" s="8" t="s">
        <v>239</v>
      </c>
      <c r="BP3" s="8" t="s">
        <v>239</v>
      </c>
      <c r="BQ3" s="8" t="s">
        <v>239</v>
      </c>
      <c r="BR3" s="8" t="s">
        <v>239</v>
      </c>
      <c r="BS3" s="8" t="s">
        <v>239</v>
      </c>
      <c r="BT3" s="8" t="s">
        <v>239</v>
      </c>
      <c r="BU3" s="8" t="s">
        <v>239</v>
      </c>
      <c r="BV3" s="8" t="s">
        <v>239</v>
      </c>
      <c r="BW3" s="8" t="s">
        <v>239</v>
      </c>
      <c r="BX3" s="8" t="s">
        <v>239</v>
      </c>
      <c r="BY3" s="8" t="s">
        <v>239</v>
      </c>
      <c r="BZ3" s="8" t="s">
        <v>239</v>
      </c>
      <c r="CA3" s="8" t="s">
        <v>239</v>
      </c>
      <c r="CB3" s="8" t="s">
        <v>239</v>
      </c>
      <c r="CC3" s="8" t="s">
        <v>239</v>
      </c>
      <c r="CD3" s="8" t="s">
        <v>239</v>
      </c>
      <c r="CE3" s="8" t="s">
        <v>239</v>
      </c>
      <c r="CF3" s="8" t="s">
        <v>239</v>
      </c>
      <c r="CG3" s="8" t="s">
        <v>239</v>
      </c>
      <c r="CH3" s="8" t="s">
        <v>239</v>
      </c>
      <c r="CI3" s="8" t="s">
        <v>239</v>
      </c>
      <c r="CJ3" s="8" t="s">
        <v>239</v>
      </c>
      <c r="CK3" s="8" t="s">
        <v>239</v>
      </c>
      <c r="CL3" s="8" t="s">
        <v>239</v>
      </c>
      <c r="CM3" s="8" t="s">
        <v>239</v>
      </c>
      <c r="CN3" s="8" t="s">
        <v>239</v>
      </c>
      <c r="CO3" s="8" t="s">
        <v>239</v>
      </c>
      <c r="CP3" s="8" t="s">
        <v>239</v>
      </c>
      <c r="CQ3" s="8" t="s">
        <v>239</v>
      </c>
      <c r="CR3" s="8" t="s">
        <v>239</v>
      </c>
      <c r="CS3" s="8" t="s">
        <v>239</v>
      </c>
      <c r="CT3" s="8" t="s">
        <v>239</v>
      </c>
      <c r="CU3" s="8" t="s">
        <v>239</v>
      </c>
      <c r="CV3" s="8" t="s">
        <v>239</v>
      </c>
      <c r="CW3" s="8" t="s">
        <v>239</v>
      </c>
      <c r="CX3" s="8" t="s">
        <v>239</v>
      </c>
      <c r="CY3" s="8" t="s">
        <v>239</v>
      </c>
      <c r="CZ3" s="8" t="s">
        <v>239</v>
      </c>
      <c r="DA3" s="8" t="s">
        <v>239</v>
      </c>
      <c r="DB3" s="8" t="s">
        <v>239</v>
      </c>
      <c r="DC3" s="8" t="s">
        <v>239</v>
      </c>
      <c r="DD3" s="8" t="s">
        <v>239</v>
      </c>
      <c r="DE3" s="8" t="s">
        <v>239</v>
      </c>
      <c r="DF3" s="8" t="s">
        <v>239</v>
      </c>
      <c r="DG3" s="8" t="s">
        <v>239</v>
      </c>
      <c r="DH3" s="8" t="s">
        <v>239</v>
      </c>
      <c r="DI3" s="8" t="s">
        <v>239</v>
      </c>
      <c r="DJ3" s="8" t="s">
        <v>239</v>
      </c>
      <c r="DK3" s="8" t="s">
        <v>239</v>
      </c>
      <c r="DL3" s="8" t="s">
        <v>239</v>
      </c>
      <c r="DM3" s="8" t="s">
        <v>239</v>
      </c>
      <c r="DN3" s="8" t="s">
        <v>239</v>
      </c>
      <c r="DO3" s="8" t="s">
        <v>239</v>
      </c>
      <c r="DP3" s="8" t="s">
        <v>239</v>
      </c>
      <c r="DQ3" s="8" t="s">
        <v>239</v>
      </c>
      <c r="DR3" s="8" t="s">
        <v>239</v>
      </c>
      <c r="DS3" s="8" t="s">
        <v>239</v>
      </c>
      <c r="DT3" s="8" t="s">
        <v>239</v>
      </c>
      <c r="DU3" s="8" t="s">
        <v>239</v>
      </c>
      <c r="DV3" s="8" t="s">
        <v>239</v>
      </c>
      <c r="DW3" s="8" t="s">
        <v>239</v>
      </c>
      <c r="DX3" s="8" t="s">
        <v>239</v>
      </c>
      <c r="DY3" s="8" t="s">
        <v>239</v>
      </c>
      <c r="DZ3" s="8" t="s">
        <v>239</v>
      </c>
      <c r="EA3" s="8" t="s">
        <v>239</v>
      </c>
      <c r="EB3" s="8" t="s">
        <v>239</v>
      </c>
      <c r="EC3" s="8" t="s">
        <v>239</v>
      </c>
      <c r="ED3" s="8" t="s">
        <v>239</v>
      </c>
      <c r="EE3" s="8" t="s">
        <v>239</v>
      </c>
      <c r="EF3" s="8" t="s">
        <v>239</v>
      </c>
      <c r="EG3" s="8" t="s">
        <v>239</v>
      </c>
      <c r="EH3" s="8" t="s">
        <v>239</v>
      </c>
      <c r="EI3" s="8" t="s">
        <v>239</v>
      </c>
      <c r="EJ3" s="8" t="s">
        <v>239</v>
      </c>
      <c r="EK3" s="8" t="s">
        <v>239</v>
      </c>
      <c r="EL3" s="8" t="s">
        <v>239</v>
      </c>
      <c r="EM3" s="8" t="s">
        <v>239</v>
      </c>
      <c r="EN3" s="8" t="s">
        <v>239</v>
      </c>
      <c r="EO3" s="8" t="s">
        <v>239</v>
      </c>
      <c r="EP3" s="8" t="s">
        <v>239</v>
      </c>
      <c r="EQ3" s="8" t="s">
        <v>239</v>
      </c>
      <c r="ER3" s="8" t="s">
        <v>239</v>
      </c>
      <c r="ES3" s="8" t="s">
        <v>239</v>
      </c>
      <c r="ET3" s="8" t="s">
        <v>239</v>
      </c>
      <c r="EU3" s="8" t="s">
        <v>239</v>
      </c>
      <c r="EV3" s="8" t="s">
        <v>239</v>
      </c>
      <c r="EW3" s="8" t="s">
        <v>239</v>
      </c>
      <c r="EX3" s="8" t="s">
        <v>239</v>
      </c>
      <c r="EY3" s="8" t="s">
        <v>239</v>
      </c>
      <c r="EZ3" s="8" t="s">
        <v>239</v>
      </c>
      <c r="FA3" s="8" t="s">
        <v>239</v>
      </c>
      <c r="FB3" s="8" t="s">
        <v>239</v>
      </c>
      <c r="FC3" s="8" t="s">
        <v>239</v>
      </c>
      <c r="FD3" s="8" t="s">
        <v>239</v>
      </c>
      <c r="FE3" s="8" t="s">
        <v>239</v>
      </c>
      <c r="FF3" s="8" t="s">
        <v>239</v>
      </c>
      <c r="FG3" s="8" t="s">
        <v>239</v>
      </c>
      <c r="FH3" s="8" t="s">
        <v>239</v>
      </c>
      <c r="FI3" s="8" t="s">
        <v>239</v>
      </c>
      <c r="FJ3" s="8" t="s">
        <v>239</v>
      </c>
      <c r="FK3" s="8" t="s">
        <v>239</v>
      </c>
      <c r="FL3" s="8" t="s">
        <v>239</v>
      </c>
      <c r="FM3" s="8" t="s">
        <v>239</v>
      </c>
      <c r="FN3" s="8" t="s">
        <v>239</v>
      </c>
      <c r="FO3" s="8" t="s">
        <v>239</v>
      </c>
      <c r="FP3" s="8" t="s">
        <v>239</v>
      </c>
      <c r="FQ3" s="8" t="s">
        <v>239</v>
      </c>
      <c r="FR3" s="8" t="s">
        <v>239</v>
      </c>
      <c r="FS3" s="8" t="s">
        <v>239</v>
      </c>
      <c r="FT3" s="8" t="s">
        <v>239</v>
      </c>
      <c r="FU3" s="8" t="s">
        <v>239</v>
      </c>
      <c r="FV3" s="8" t="s">
        <v>239</v>
      </c>
      <c r="FW3" s="8" t="s">
        <v>239</v>
      </c>
      <c r="FX3" s="8" t="s">
        <v>239</v>
      </c>
      <c r="FY3" s="8" t="s">
        <v>239</v>
      </c>
      <c r="FZ3" s="8" t="s">
        <v>239</v>
      </c>
      <c r="GA3" s="8" t="s">
        <v>239</v>
      </c>
      <c r="GB3" s="8" t="s">
        <v>239</v>
      </c>
      <c r="GC3" s="8" t="s">
        <v>239</v>
      </c>
      <c r="GD3" s="8" t="s">
        <v>239</v>
      </c>
      <c r="GE3" s="8" t="s">
        <v>239</v>
      </c>
      <c r="GF3" s="8" t="s">
        <v>239</v>
      </c>
      <c r="GG3" s="8" t="s">
        <v>239</v>
      </c>
      <c r="GH3" s="8" t="s">
        <v>239</v>
      </c>
      <c r="GI3" s="8" t="s">
        <v>239</v>
      </c>
      <c r="GJ3" s="8" t="s">
        <v>239</v>
      </c>
      <c r="GK3" s="8" t="s">
        <v>239</v>
      </c>
      <c r="GL3" s="8" t="s">
        <v>239</v>
      </c>
      <c r="GM3" s="8" t="s">
        <v>239</v>
      </c>
      <c r="GN3" s="8" t="s">
        <v>239</v>
      </c>
      <c r="GO3" s="8" t="s">
        <v>239</v>
      </c>
      <c r="GP3" s="8" t="s">
        <v>239</v>
      </c>
      <c r="GQ3" s="8" t="s">
        <v>239</v>
      </c>
      <c r="GR3" s="8" t="s">
        <v>239</v>
      </c>
      <c r="GS3" s="8" t="s">
        <v>239</v>
      </c>
      <c r="GT3" s="8" t="s">
        <v>239</v>
      </c>
      <c r="GU3" s="8" t="s">
        <v>239</v>
      </c>
      <c r="GV3" s="8" t="s">
        <v>239</v>
      </c>
      <c r="GW3" s="8" t="s">
        <v>239</v>
      </c>
      <c r="GX3" s="8" t="s">
        <v>239</v>
      </c>
      <c r="GY3" s="8" t="s">
        <v>239</v>
      </c>
      <c r="GZ3" s="8" t="s">
        <v>239</v>
      </c>
      <c r="HA3" s="8" t="s">
        <v>239</v>
      </c>
      <c r="HB3" s="8" t="s">
        <v>239</v>
      </c>
      <c r="HC3" s="8" t="s">
        <v>239</v>
      </c>
      <c r="HD3" s="8" t="s">
        <v>239</v>
      </c>
      <c r="HE3" s="8" t="s">
        <v>239</v>
      </c>
      <c r="HF3" s="8" t="s">
        <v>239</v>
      </c>
      <c r="HG3" s="8" t="s">
        <v>239</v>
      </c>
      <c r="HH3" s="8" t="s">
        <v>239</v>
      </c>
      <c r="HI3" s="8" t="s">
        <v>239</v>
      </c>
      <c r="HJ3" s="8" t="s">
        <v>239</v>
      </c>
      <c r="HK3" s="8" t="s">
        <v>239</v>
      </c>
      <c r="HL3" s="8" t="s">
        <v>239</v>
      </c>
      <c r="HM3" s="8" t="s">
        <v>239</v>
      </c>
      <c r="HN3" s="8" t="s">
        <v>239</v>
      </c>
      <c r="HO3" s="8" t="s">
        <v>239</v>
      </c>
      <c r="HP3" s="8" t="s">
        <v>239</v>
      </c>
      <c r="HQ3" s="8" t="s">
        <v>239</v>
      </c>
      <c r="HR3" s="8" t="s">
        <v>239</v>
      </c>
      <c r="HS3" s="8" t="s">
        <v>239</v>
      </c>
      <c r="HT3" s="8" t="s">
        <v>239</v>
      </c>
      <c r="HU3" s="8" t="s">
        <v>239</v>
      </c>
      <c r="HV3" s="8" t="s">
        <v>239</v>
      </c>
      <c r="HW3" s="8" t="s">
        <v>239</v>
      </c>
      <c r="HX3" s="8" t="s">
        <v>239</v>
      </c>
      <c r="HY3" s="8" t="s">
        <v>239</v>
      </c>
      <c r="HZ3" s="8" t="s">
        <v>239</v>
      </c>
      <c r="IA3" s="8" t="s">
        <v>239</v>
      </c>
      <c r="IB3" s="8" t="s">
        <v>239</v>
      </c>
      <c r="IC3" s="8" t="s">
        <v>239</v>
      </c>
      <c r="ID3" s="8" t="s">
        <v>239</v>
      </c>
      <c r="IE3" s="8" t="s">
        <v>239</v>
      </c>
      <c r="IF3" s="8" t="s">
        <v>239</v>
      </c>
      <c r="IG3" s="8" t="s">
        <v>239</v>
      </c>
      <c r="IH3" s="8" t="s">
        <v>239</v>
      </c>
      <c r="II3" s="8" t="s">
        <v>239</v>
      </c>
      <c r="IJ3" s="8" t="s">
        <v>239</v>
      </c>
      <c r="IK3" s="8" t="s">
        <v>239</v>
      </c>
      <c r="IL3" s="8" t="s">
        <v>239</v>
      </c>
      <c r="IM3" s="8" t="s">
        <v>239</v>
      </c>
      <c r="IN3" s="8" t="s">
        <v>239</v>
      </c>
      <c r="IO3" s="8" t="s">
        <v>239</v>
      </c>
      <c r="IP3" s="8" t="s">
        <v>239</v>
      </c>
      <c r="IQ3" s="8" t="s">
        <v>239</v>
      </c>
    </row>
    <row r="4" spans="1:251">
      <c r="A4" s="4" t="s">
        <v>231</v>
      </c>
      <c r="B4" s="8" t="s">
        <v>240</v>
      </c>
      <c r="C4" s="8" t="s">
        <v>240</v>
      </c>
      <c r="D4" s="8" t="s">
        <v>240</v>
      </c>
      <c r="E4" s="8" t="s">
        <v>240</v>
      </c>
      <c r="F4" s="8" t="s">
        <v>240</v>
      </c>
      <c r="G4" s="8" t="s">
        <v>240</v>
      </c>
      <c r="H4" s="8" t="s">
        <v>240</v>
      </c>
      <c r="I4" s="8" t="s">
        <v>240</v>
      </c>
      <c r="J4" s="8" t="s">
        <v>240</v>
      </c>
      <c r="K4" s="8" t="s">
        <v>240</v>
      </c>
      <c r="L4" s="8" t="s">
        <v>240</v>
      </c>
      <c r="M4" s="8" t="s">
        <v>240</v>
      </c>
      <c r="N4" s="8" t="s">
        <v>240</v>
      </c>
      <c r="O4" s="8" t="s">
        <v>240</v>
      </c>
      <c r="P4" s="8" t="s">
        <v>240</v>
      </c>
      <c r="Q4" s="8" t="s">
        <v>240</v>
      </c>
      <c r="R4" s="8" t="s">
        <v>240</v>
      </c>
      <c r="S4" s="8" t="s">
        <v>240</v>
      </c>
      <c r="T4" s="8" t="s">
        <v>240</v>
      </c>
      <c r="U4" s="8" t="s">
        <v>240</v>
      </c>
      <c r="V4" s="8" t="s">
        <v>240</v>
      </c>
      <c r="W4" s="8" t="s">
        <v>240</v>
      </c>
      <c r="X4" s="8" t="s">
        <v>240</v>
      </c>
      <c r="Y4" s="8" t="s">
        <v>240</v>
      </c>
      <c r="Z4" s="8" t="s">
        <v>240</v>
      </c>
      <c r="AA4" s="8" t="s">
        <v>240</v>
      </c>
      <c r="AB4" s="8" t="s">
        <v>240</v>
      </c>
      <c r="AC4" s="8" t="s">
        <v>240</v>
      </c>
      <c r="AD4" s="8" t="s">
        <v>240</v>
      </c>
      <c r="AE4" s="8" t="s">
        <v>240</v>
      </c>
      <c r="AF4" s="8" t="s">
        <v>240</v>
      </c>
      <c r="AG4" s="8" t="s">
        <v>240</v>
      </c>
      <c r="AH4" s="8" t="s">
        <v>240</v>
      </c>
      <c r="AI4" s="8" t="s">
        <v>240</v>
      </c>
      <c r="AJ4" s="8" t="s">
        <v>240</v>
      </c>
      <c r="AK4" s="8" t="s">
        <v>240</v>
      </c>
      <c r="AL4" s="8" t="s">
        <v>240</v>
      </c>
      <c r="AM4" s="8" t="s">
        <v>240</v>
      </c>
      <c r="AN4" s="8" t="s">
        <v>240</v>
      </c>
      <c r="AO4" s="8" t="s">
        <v>240</v>
      </c>
      <c r="AP4" s="8" t="s">
        <v>240</v>
      </c>
      <c r="AQ4" s="8" t="s">
        <v>240</v>
      </c>
      <c r="AR4" s="8" t="s">
        <v>240</v>
      </c>
      <c r="AS4" s="8" t="s">
        <v>240</v>
      </c>
      <c r="AT4" s="8" t="s">
        <v>240</v>
      </c>
      <c r="AU4" s="8" t="s">
        <v>240</v>
      </c>
      <c r="AV4" s="8" t="s">
        <v>240</v>
      </c>
      <c r="AW4" s="8" t="s">
        <v>240</v>
      </c>
      <c r="AX4" s="8" t="s">
        <v>240</v>
      </c>
      <c r="AY4" s="8" t="s">
        <v>240</v>
      </c>
      <c r="AZ4" s="8" t="s">
        <v>240</v>
      </c>
      <c r="BA4" s="8" t="s">
        <v>240</v>
      </c>
      <c r="BB4" s="8" t="s">
        <v>240</v>
      </c>
      <c r="BC4" s="8" t="s">
        <v>240</v>
      </c>
      <c r="BD4" s="8" t="s">
        <v>240</v>
      </c>
      <c r="BE4" s="8" t="s">
        <v>240</v>
      </c>
      <c r="BF4" s="8" t="s">
        <v>240</v>
      </c>
      <c r="BG4" s="8" t="s">
        <v>240</v>
      </c>
      <c r="BH4" s="8" t="s">
        <v>240</v>
      </c>
      <c r="BI4" s="8" t="s">
        <v>240</v>
      </c>
      <c r="BJ4" s="8" t="s">
        <v>240</v>
      </c>
      <c r="BK4" s="8" t="s">
        <v>240</v>
      </c>
      <c r="BL4" s="8" t="s">
        <v>240</v>
      </c>
      <c r="BM4" s="8" t="s">
        <v>240</v>
      </c>
      <c r="BN4" s="8" t="s">
        <v>240</v>
      </c>
      <c r="BO4" s="8" t="s">
        <v>240</v>
      </c>
      <c r="BP4" s="8" t="s">
        <v>240</v>
      </c>
      <c r="BQ4" s="8" t="s">
        <v>240</v>
      </c>
      <c r="BR4" s="8" t="s">
        <v>240</v>
      </c>
      <c r="BS4" s="8" t="s">
        <v>240</v>
      </c>
      <c r="BT4" s="8" t="s">
        <v>240</v>
      </c>
      <c r="BU4" s="8" t="s">
        <v>240</v>
      </c>
      <c r="BV4" s="8" t="s">
        <v>240</v>
      </c>
      <c r="BW4" s="8" t="s">
        <v>240</v>
      </c>
      <c r="BX4" s="8" t="s">
        <v>240</v>
      </c>
      <c r="BY4" s="8" t="s">
        <v>240</v>
      </c>
      <c r="BZ4" s="8" t="s">
        <v>240</v>
      </c>
      <c r="CA4" s="8" t="s">
        <v>240</v>
      </c>
      <c r="CB4" s="8" t="s">
        <v>240</v>
      </c>
      <c r="CC4" s="8" t="s">
        <v>240</v>
      </c>
      <c r="CD4" s="8" t="s">
        <v>240</v>
      </c>
      <c r="CE4" s="8" t="s">
        <v>240</v>
      </c>
      <c r="CF4" s="8" t="s">
        <v>240</v>
      </c>
      <c r="CG4" s="8" t="s">
        <v>240</v>
      </c>
      <c r="CH4" s="8" t="s">
        <v>240</v>
      </c>
      <c r="CI4" s="8" t="s">
        <v>240</v>
      </c>
      <c r="CJ4" s="8" t="s">
        <v>240</v>
      </c>
      <c r="CK4" s="8" t="s">
        <v>240</v>
      </c>
      <c r="CL4" s="8" t="s">
        <v>240</v>
      </c>
      <c r="CM4" s="8" t="s">
        <v>240</v>
      </c>
      <c r="CN4" s="8" t="s">
        <v>240</v>
      </c>
      <c r="CO4" s="8" t="s">
        <v>240</v>
      </c>
      <c r="CP4" s="8" t="s">
        <v>240</v>
      </c>
      <c r="CQ4" s="8" t="s">
        <v>240</v>
      </c>
      <c r="CR4" s="8" t="s">
        <v>240</v>
      </c>
      <c r="CS4" s="8" t="s">
        <v>240</v>
      </c>
      <c r="CT4" s="8" t="s">
        <v>240</v>
      </c>
      <c r="CU4" s="8" t="s">
        <v>240</v>
      </c>
      <c r="CV4" s="8" t="s">
        <v>240</v>
      </c>
      <c r="CW4" s="8" t="s">
        <v>240</v>
      </c>
      <c r="CX4" s="8" t="s">
        <v>240</v>
      </c>
      <c r="CY4" s="8" t="s">
        <v>240</v>
      </c>
      <c r="CZ4" s="8" t="s">
        <v>240</v>
      </c>
      <c r="DA4" s="8" t="s">
        <v>240</v>
      </c>
      <c r="DB4" s="8" t="s">
        <v>240</v>
      </c>
      <c r="DC4" s="8" t="s">
        <v>240</v>
      </c>
      <c r="DD4" s="8" t="s">
        <v>240</v>
      </c>
      <c r="DE4" s="8" t="s">
        <v>240</v>
      </c>
      <c r="DF4" s="8" t="s">
        <v>240</v>
      </c>
      <c r="DG4" s="8" t="s">
        <v>240</v>
      </c>
      <c r="DH4" s="8" t="s">
        <v>240</v>
      </c>
      <c r="DI4" s="8" t="s">
        <v>240</v>
      </c>
      <c r="DJ4" s="8" t="s">
        <v>240</v>
      </c>
      <c r="DK4" s="8" t="s">
        <v>240</v>
      </c>
      <c r="DL4" s="8" t="s">
        <v>240</v>
      </c>
      <c r="DM4" s="8" t="s">
        <v>240</v>
      </c>
      <c r="DN4" s="8" t="s">
        <v>240</v>
      </c>
      <c r="DO4" s="8" t="s">
        <v>240</v>
      </c>
      <c r="DP4" s="8" t="s">
        <v>240</v>
      </c>
      <c r="DQ4" s="8" t="s">
        <v>240</v>
      </c>
      <c r="DR4" s="8" t="s">
        <v>240</v>
      </c>
      <c r="DS4" s="8" t="s">
        <v>240</v>
      </c>
      <c r="DT4" s="8" t="s">
        <v>240</v>
      </c>
      <c r="DU4" s="8" t="s">
        <v>240</v>
      </c>
      <c r="DV4" s="8" t="s">
        <v>240</v>
      </c>
      <c r="DW4" s="8" t="s">
        <v>240</v>
      </c>
      <c r="DX4" s="8" t="s">
        <v>240</v>
      </c>
      <c r="DY4" s="8" t="s">
        <v>240</v>
      </c>
      <c r="DZ4" s="8" t="s">
        <v>240</v>
      </c>
      <c r="EA4" s="8" t="s">
        <v>240</v>
      </c>
      <c r="EB4" s="8" t="s">
        <v>240</v>
      </c>
      <c r="EC4" s="8" t="s">
        <v>240</v>
      </c>
      <c r="ED4" s="8" t="s">
        <v>240</v>
      </c>
      <c r="EE4" s="8" t="s">
        <v>240</v>
      </c>
      <c r="EF4" s="8" t="s">
        <v>240</v>
      </c>
      <c r="EG4" s="8" t="s">
        <v>240</v>
      </c>
      <c r="EH4" s="8" t="s">
        <v>240</v>
      </c>
      <c r="EI4" s="8" t="s">
        <v>240</v>
      </c>
      <c r="EJ4" s="8" t="s">
        <v>240</v>
      </c>
      <c r="EK4" s="8" t="s">
        <v>240</v>
      </c>
      <c r="EL4" s="8" t="s">
        <v>240</v>
      </c>
      <c r="EM4" s="8" t="s">
        <v>240</v>
      </c>
      <c r="EN4" s="8" t="s">
        <v>240</v>
      </c>
      <c r="EO4" s="8" t="s">
        <v>240</v>
      </c>
      <c r="EP4" s="8" t="s">
        <v>240</v>
      </c>
      <c r="EQ4" s="8" t="s">
        <v>240</v>
      </c>
      <c r="ER4" s="8" t="s">
        <v>240</v>
      </c>
      <c r="ES4" s="8" t="s">
        <v>240</v>
      </c>
      <c r="ET4" s="8" t="s">
        <v>240</v>
      </c>
      <c r="EU4" s="8" t="s">
        <v>240</v>
      </c>
      <c r="EV4" s="8" t="s">
        <v>240</v>
      </c>
      <c r="EW4" s="8" t="s">
        <v>240</v>
      </c>
      <c r="EX4" s="8" t="s">
        <v>240</v>
      </c>
      <c r="EY4" s="8" t="s">
        <v>240</v>
      </c>
      <c r="EZ4" s="8" t="s">
        <v>240</v>
      </c>
      <c r="FA4" s="8" t="s">
        <v>240</v>
      </c>
      <c r="FB4" s="8" t="s">
        <v>240</v>
      </c>
      <c r="FC4" s="8" t="s">
        <v>240</v>
      </c>
      <c r="FD4" s="8" t="s">
        <v>240</v>
      </c>
      <c r="FE4" s="8" t="s">
        <v>240</v>
      </c>
      <c r="FF4" s="8" t="s">
        <v>240</v>
      </c>
      <c r="FG4" s="8" t="s">
        <v>240</v>
      </c>
      <c r="FH4" s="8" t="s">
        <v>240</v>
      </c>
      <c r="FI4" s="8" t="s">
        <v>240</v>
      </c>
      <c r="FJ4" s="8" t="s">
        <v>240</v>
      </c>
      <c r="FK4" s="8" t="s">
        <v>240</v>
      </c>
      <c r="FL4" s="8" t="s">
        <v>240</v>
      </c>
      <c r="FM4" s="8" t="s">
        <v>240</v>
      </c>
      <c r="FN4" s="8" t="s">
        <v>240</v>
      </c>
      <c r="FO4" s="8" t="s">
        <v>240</v>
      </c>
      <c r="FP4" s="8" t="s">
        <v>240</v>
      </c>
      <c r="FQ4" s="8" t="s">
        <v>240</v>
      </c>
      <c r="FR4" s="8" t="s">
        <v>240</v>
      </c>
      <c r="FS4" s="8" t="s">
        <v>240</v>
      </c>
      <c r="FT4" s="8" t="s">
        <v>240</v>
      </c>
      <c r="FU4" s="8" t="s">
        <v>240</v>
      </c>
      <c r="FV4" s="8" t="s">
        <v>240</v>
      </c>
      <c r="FW4" s="8" t="s">
        <v>240</v>
      </c>
      <c r="FX4" s="8" t="s">
        <v>240</v>
      </c>
      <c r="FY4" s="8" t="s">
        <v>240</v>
      </c>
      <c r="FZ4" s="8" t="s">
        <v>240</v>
      </c>
      <c r="GA4" s="8" t="s">
        <v>240</v>
      </c>
      <c r="GB4" s="8" t="s">
        <v>240</v>
      </c>
      <c r="GC4" s="8" t="s">
        <v>240</v>
      </c>
      <c r="GD4" s="8" t="s">
        <v>240</v>
      </c>
      <c r="GE4" s="8" t="s">
        <v>240</v>
      </c>
      <c r="GF4" s="8" t="s">
        <v>240</v>
      </c>
      <c r="GG4" s="8" t="s">
        <v>240</v>
      </c>
      <c r="GH4" s="8" t="s">
        <v>240</v>
      </c>
      <c r="GI4" s="8" t="s">
        <v>240</v>
      </c>
      <c r="GJ4" s="8" t="s">
        <v>240</v>
      </c>
      <c r="GK4" s="8" t="s">
        <v>240</v>
      </c>
      <c r="GL4" s="8" t="s">
        <v>240</v>
      </c>
      <c r="GM4" s="8" t="s">
        <v>240</v>
      </c>
      <c r="GN4" s="8" t="s">
        <v>240</v>
      </c>
      <c r="GO4" s="8" t="s">
        <v>240</v>
      </c>
      <c r="GP4" s="8" t="s">
        <v>240</v>
      </c>
      <c r="GQ4" s="8" t="s">
        <v>240</v>
      </c>
      <c r="GR4" s="8" t="s">
        <v>240</v>
      </c>
      <c r="GS4" s="8" t="s">
        <v>240</v>
      </c>
      <c r="GT4" s="8" t="s">
        <v>240</v>
      </c>
      <c r="GU4" s="8" t="s">
        <v>240</v>
      </c>
      <c r="GV4" s="8" t="s">
        <v>240</v>
      </c>
      <c r="GW4" s="8" t="s">
        <v>240</v>
      </c>
      <c r="GX4" s="8" t="s">
        <v>240</v>
      </c>
      <c r="GY4" s="8" t="s">
        <v>240</v>
      </c>
      <c r="GZ4" s="8" t="s">
        <v>240</v>
      </c>
      <c r="HA4" s="8" t="s">
        <v>240</v>
      </c>
      <c r="HB4" s="8" t="s">
        <v>240</v>
      </c>
      <c r="HC4" s="8" t="s">
        <v>240</v>
      </c>
      <c r="HD4" s="8" t="s">
        <v>240</v>
      </c>
      <c r="HE4" s="8" t="s">
        <v>240</v>
      </c>
      <c r="HF4" s="8" t="s">
        <v>240</v>
      </c>
      <c r="HG4" s="8" t="s">
        <v>240</v>
      </c>
      <c r="HH4" s="8" t="s">
        <v>240</v>
      </c>
      <c r="HI4" s="8" t="s">
        <v>240</v>
      </c>
      <c r="HJ4" s="8" t="s">
        <v>240</v>
      </c>
      <c r="HK4" s="8" t="s">
        <v>240</v>
      </c>
      <c r="HL4" s="8" t="s">
        <v>240</v>
      </c>
      <c r="HM4" s="8" t="s">
        <v>240</v>
      </c>
      <c r="HN4" s="8" t="s">
        <v>240</v>
      </c>
      <c r="HO4" s="8" t="s">
        <v>240</v>
      </c>
      <c r="HP4" s="8" t="s">
        <v>240</v>
      </c>
      <c r="HQ4" s="8" t="s">
        <v>240</v>
      </c>
      <c r="HR4" s="8" t="s">
        <v>240</v>
      </c>
      <c r="HS4" s="8" t="s">
        <v>240</v>
      </c>
      <c r="HT4" s="8" t="s">
        <v>240</v>
      </c>
      <c r="HU4" s="8" t="s">
        <v>240</v>
      </c>
      <c r="HV4" s="8" t="s">
        <v>240</v>
      </c>
      <c r="HW4" s="8" t="s">
        <v>240</v>
      </c>
      <c r="HX4" s="8" t="s">
        <v>240</v>
      </c>
      <c r="HY4" s="8" t="s">
        <v>240</v>
      </c>
      <c r="HZ4" s="8" t="s">
        <v>240</v>
      </c>
      <c r="IA4" s="8" t="s">
        <v>240</v>
      </c>
      <c r="IB4" s="8" t="s">
        <v>240</v>
      </c>
      <c r="IC4" s="8" t="s">
        <v>240</v>
      </c>
      <c r="ID4" s="8" t="s">
        <v>240</v>
      </c>
      <c r="IE4" s="8" t="s">
        <v>240</v>
      </c>
      <c r="IF4" s="8" t="s">
        <v>240</v>
      </c>
      <c r="IG4" s="8" t="s">
        <v>240</v>
      </c>
      <c r="IH4" s="8" t="s">
        <v>240</v>
      </c>
      <c r="II4" s="8" t="s">
        <v>240</v>
      </c>
      <c r="IJ4" s="8" t="s">
        <v>240</v>
      </c>
      <c r="IK4" s="8" t="s">
        <v>240</v>
      </c>
      <c r="IL4" s="8" t="s">
        <v>240</v>
      </c>
      <c r="IM4" s="8" t="s">
        <v>240</v>
      </c>
      <c r="IN4" s="8" t="s">
        <v>240</v>
      </c>
      <c r="IO4" s="8" t="s">
        <v>240</v>
      </c>
      <c r="IP4" s="8" t="s">
        <v>240</v>
      </c>
      <c r="IQ4" s="8" t="s">
        <v>240</v>
      </c>
    </row>
    <row r="5" spans="1:251">
      <c r="A5" s="4" t="s">
        <v>232</v>
      </c>
      <c r="B5" s="8" t="s">
        <v>4263</v>
      </c>
      <c r="C5" s="8" t="s">
        <v>4263</v>
      </c>
      <c r="D5" s="8" t="s">
        <v>4263</v>
      </c>
      <c r="E5" s="8" t="s">
        <v>4263</v>
      </c>
      <c r="F5" s="8" t="s">
        <v>4263</v>
      </c>
      <c r="G5" s="8" t="s">
        <v>4263</v>
      </c>
      <c r="H5" s="8" t="s">
        <v>4263</v>
      </c>
      <c r="I5" s="8" t="s">
        <v>4263</v>
      </c>
      <c r="J5" s="8" t="s">
        <v>4263</v>
      </c>
      <c r="K5" s="8" t="s">
        <v>4263</v>
      </c>
      <c r="L5" s="8" t="s">
        <v>4263</v>
      </c>
      <c r="M5" s="8" t="s">
        <v>4263</v>
      </c>
      <c r="N5" s="8" t="s">
        <v>4263</v>
      </c>
      <c r="O5" s="8" t="s">
        <v>4263</v>
      </c>
      <c r="P5" s="8" t="s">
        <v>4263</v>
      </c>
      <c r="Q5" s="8" t="s">
        <v>4263</v>
      </c>
      <c r="R5" s="8" t="s">
        <v>4263</v>
      </c>
      <c r="S5" s="8" t="s">
        <v>4263</v>
      </c>
      <c r="T5" s="8" t="s">
        <v>4263</v>
      </c>
      <c r="U5" s="8" t="s">
        <v>4263</v>
      </c>
      <c r="V5" s="8" t="s">
        <v>4263</v>
      </c>
      <c r="W5" s="8" t="s">
        <v>4263</v>
      </c>
      <c r="X5" s="8" t="s">
        <v>4263</v>
      </c>
      <c r="Y5" s="8" t="s">
        <v>4263</v>
      </c>
      <c r="Z5" s="8" t="s">
        <v>4263</v>
      </c>
      <c r="AA5" s="8" t="s">
        <v>4263</v>
      </c>
      <c r="AB5" s="8" t="s">
        <v>4263</v>
      </c>
      <c r="AC5" s="8" t="s">
        <v>4263</v>
      </c>
      <c r="AD5" s="8" t="s">
        <v>4263</v>
      </c>
      <c r="AE5" s="8" t="s">
        <v>4263</v>
      </c>
      <c r="AF5" s="8" t="s">
        <v>4263</v>
      </c>
      <c r="AG5" s="8" t="s">
        <v>4263</v>
      </c>
      <c r="AH5" s="8" t="s">
        <v>4263</v>
      </c>
      <c r="AI5" s="8" t="s">
        <v>4263</v>
      </c>
      <c r="AJ5" s="8" t="s">
        <v>4263</v>
      </c>
      <c r="AK5" s="8" t="s">
        <v>4263</v>
      </c>
      <c r="AL5" s="8" t="s">
        <v>4263</v>
      </c>
      <c r="AM5" s="8" t="s">
        <v>4263</v>
      </c>
      <c r="AN5" s="8" t="s">
        <v>4263</v>
      </c>
      <c r="AO5" s="8" t="s">
        <v>4263</v>
      </c>
      <c r="AP5" s="8" t="s">
        <v>4263</v>
      </c>
      <c r="AQ5" s="8" t="s">
        <v>4263</v>
      </c>
      <c r="AR5" s="8" t="s">
        <v>4263</v>
      </c>
      <c r="AS5" s="8" t="s">
        <v>4263</v>
      </c>
      <c r="AT5" s="8" t="s">
        <v>4263</v>
      </c>
      <c r="AU5" s="8" t="s">
        <v>4263</v>
      </c>
      <c r="AV5" s="8" t="s">
        <v>4263</v>
      </c>
      <c r="AW5" s="8" t="s">
        <v>4263</v>
      </c>
      <c r="AX5" s="8" t="s">
        <v>4263</v>
      </c>
      <c r="AY5" s="8" t="s">
        <v>4263</v>
      </c>
      <c r="AZ5" s="8" t="s">
        <v>4263</v>
      </c>
      <c r="BA5" s="8" t="s">
        <v>4263</v>
      </c>
      <c r="BB5" s="8" t="s">
        <v>4263</v>
      </c>
      <c r="BC5" s="8" t="s">
        <v>4263</v>
      </c>
      <c r="BD5" s="8" t="s">
        <v>4263</v>
      </c>
      <c r="BE5" s="8" t="s">
        <v>4263</v>
      </c>
      <c r="BF5" s="8" t="s">
        <v>4263</v>
      </c>
      <c r="BG5" s="8" t="s">
        <v>4263</v>
      </c>
      <c r="BH5" s="8" t="s">
        <v>4263</v>
      </c>
      <c r="BI5" s="8" t="s">
        <v>4263</v>
      </c>
      <c r="BJ5" s="8" t="s">
        <v>4263</v>
      </c>
      <c r="BK5" s="8" t="s">
        <v>4263</v>
      </c>
      <c r="BL5" s="8" t="s">
        <v>4263</v>
      </c>
      <c r="BM5" s="8" t="s">
        <v>4263</v>
      </c>
      <c r="BN5" s="8" t="s">
        <v>4263</v>
      </c>
      <c r="BO5" s="8" t="s">
        <v>4263</v>
      </c>
      <c r="BP5" s="8" t="s">
        <v>4263</v>
      </c>
      <c r="BQ5" s="8" t="s">
        <v>4263</v>
      </c>
      <c r="BR5" s="8" t="s">
        <v>4263</v>
      </c>
      <c r="BS5" s="8" t="s">
        <v>4263</v>
      </c>
      <c r="BT5" s="8" t="s">
        <v>4263</v>
      </c>
      <c r="BU5" s="8" t="s">
        <v>4263</v>
      </c>
      <c r="BV5" s="8" t="s">
        <v>4263</v>
      </c>
      <c r="BW5" s="8" t="s">
        <v>4263</v>
      </c>
      <c r="BX5" s="8" t="s">
        <v>4263</v>
      </c>
      <c r="BY5" s="8" t="s">
        <v>4263</v>
      </c>
      <c r="BZ5" s="8" t="s">
        <v>4263</v>
      </c>
      <c r="CA5" s="8" t="s">
        <v>4263</v>
      </c>
      <c r="CB5" s="8" t="s">
        <v>4263</v>
      </c>
      <c r="CC5" s="8" t="s">
        <v>4263</v>
      </c>
      <c r="CD5" s="8" t="s">
        <v>4263</v>
      </c>
      <c r="CE5" s="8" t="s">
        <v>4263</v>
      </c>
      <c r="CF5" s="8" t="s">
        <v>4263</v>
      </c>
      <c r="CG5" s="8" t="s">
        <v>4263</v>
      </c>
      <c r="CH5" s="8" t="s">
        <v>4263</v>
      </c>
      <c r="CI5" s="8" t="s">
        <v>4263</v>
      </c>
      <c r="CJ5" s="8" t="s">
        <v>4263</v>
      </c>
      <c r="CK5" s="8" t="s">
        <v>4263</v>
      </c>
      <c r="CL5" s="8" t="s">
        <v>4263</v>
      </c>
      <c r="CM5" s="8" t="s">
        <v>4263</v>
      </c>
      <c r="CN5" s="8" t="s">
        <v>4263</v>
      </c>
      <c r="CO5" s="8" t="s">
        <v>4263</v>
      </c>
      <c r="CP5" s="8" t="s">
        <v>4263</v>
      </c>
      <c r="CQ5" s="8" t="s">
        <v>4263</v>
      </c>
      <c r="CR5" s="8" t="s">
        <v>4263</v>
      </c>
      <c r="CS5" s="8" t="s">
        <v>4263</v>
      </c>
      <c r="CT5" s="8" t="s">
        <v>4263</v>
      </c>
      <c r="CU5" s="8" t="s">
        <v>4263</v>
      </c>
      <c r="CV5" s="8" t="s">
        <v>4263</v>
      </c>
      <c r="CW5" s="8" t="s">
        <v>4263</v>
      </c>
      <c r="CX5" s="8" t="s">
        <v>4263</v>
      </c>
      <c r="CY5" s="8" t="s">
        <v>4263</v>
      </c>
      <c r="CZ5" s="8" t="s">
        <v>4263</v>
      </c>
      <c r="DA5" s="8" t="s">
        <v>4263</v>
      </c>
      <c r="DB5" s="8" t="s">
        <v>4263</v>
      </c>
      <c r="DC5" s="8" t="s">
        <v>4263</v>
      </c>
      <c r="DD5" s="8" t="s">
        <v>4263</v>
      </c>
      <c r="DE5" s="8" t="s">
        <v>4263</v>
      </c>
      <c r="DF5" s="8" t="s">
        <v>4263</v>
      </c>
      <c r="DG5" s="8" t="s">
        <v>4263</v>
      </c>
      <c r="DH5" s="8" t="s">
        <v>4263</v>
      </c>
      <c r="DI5" s="8" t="s">
        <v>4263</v>
      </c>
      <c r="DJ5" s="8" t="s">
        <v>4263</v>
      </c>
      <c r="DK5" s="8" t="s">
        <v>4263</v>
      </c>
      <c r="DL5" s="8" t="s">
        <v>4263</v>
      </c>
      <c r="DM5" s="8" t="s">
        <v>4263</v>
      </c>
      <c r="DN5" s="8" t="s">
        <v>4263</v>
      </c>
      <c r="DO5" s="8" t="s">
        <v>4263</v>
      </c>
      <c r="DP5" s="8" t="s">
        <v>4263</v>
      </c>
      <c r="DQ5" s="8" t="s">
        <v>4263</v>
      </c>
      <c r="DR5" s="8" t="s">
        <v>4263</v>
      </c>
      <c r="DS5" s="8" t="s">
        <v>4263</v>
      </c>
      <c r="DT5" s="8" t="s">
        <v>4263</v>
      </c>
      <c r="DU5" s="8" t="s">
        <v>4263</v>
      </c>
      <c r="DV5" s="8" t="s">
        <v>4263</v>
      </c>
      <c r="DW5" s="8" t="s">
        <v>4263</v>
      </c>
      <c r="DX5" s="8" t="s">
        <v>4263</v>
      </c>
      <c r="DY5" s="8" t="s">
        <v>4263</v>
      </c>
      <c r="DZ5" s="8" t="s">
        <v>4263</v>
      </c>
      <c r="EA5" s="8" t="s">
        <v>4263</v>
      </c>
      <c r="EB5" s="8" t="s">
        <v>4263</v>
      </c>
      <c r="EC5" s="8" t="s">
        <v>4263</v>
      </c>
      <c r="ED5" s="8" t="s">
        <v>4263</v>
      </c>
      <c r="EE5" s="8" t="s">
        <v>4263</v>
      </c>
      <c r="EF5" s="8" t="s">
        <v>4263</v>
      </c>
      <c r="EG5" s="8" t="s">
        <v>4263</v>
      </c>
      <c r="EH5" s="8" t="s">
        <v>4263</v>
      </c>
      <c r="EI5" s="8" t="s">
        <v>4263</v>
      </c>
      <c r="EJ5" s="8" t="s">
        <v>4263</v>
      </c>
      <c r="EK5" s="8" t="s">
        <v>4263</v>
      </c>
      <c r="EL5" s="8" t="s">
        <v>4263</v>
      </c>
      <c r="EM5" s="8" t="s">
        <v>4263</v>
      </c>
      <c r="EN5" s="8" t="s">
        <v>4263</v>
      </c>
      <c r="EO5" s="8" t="s">
        <v>4263</v>
      </c>
      <c r="EP5" s="8" t="s">
        <v>4263</v>
      </c>
      <c r="EQ5" s="8" t="s">
        <v>4263</v>
      </c>
      <c r="ER5" s="8" t="s">
        <v>4263</v>
      </c>
      <c r="ES5" s="8" t="s">
        <v>4263</v>
      </c>
      <c r="ET5" s="8" t="s">
        <v>4263</v>
      </c>
      <c r="EU5" s="8" t="s">
        <v>4263</v>
      </c>
      <c r="EV5" s="8" t="s">
        <v>4263</v>
      </c>
      <c r="EW5" s="8" t="s">
        <v>4263</v>
      </c>
      <c r="EX5" s="8" t="s">
        <v>4263</v>
      </c>
      <c r="EY5" s="8" t="s">
        <v>4263</v>
      </c>
      <c r="EZ5" s="8" t="s">
        <v>4263</v>
      </c>
      <c r="FA5" s="8" t="s">
        <v>4263</v>
      </c>
      <c r="FB5" s="8" t="s">
        <v>4263</v>
      </c>
      <c r="FC5" s="8" t="s">
        <v>4263</v>
      </c>
      <c r="FD5" s="8" t="s">
        <v>4263</v>
      </c>
      <c r="FE5" s="8" t="s">
        <v>4263</v>
      </c>
      <c r="FF5" s="8" t="s">
        <v>4263</v>
      </c>
      <c r="FG5" s="8" t="s">
        <v>4263</v>
      </c>
      <c r="FH5" s="8" t="s">
        <v>4263</v>
      </c>
      <c r="FI5" s="8" t="s">
        <v>4263</v>
      </c>
      <c r="FJ5" s="8" t="s">
        <v>4263</v>
      </c>
      <c r="FK5" s="8" t="s">
        <v>4263</v>
      </c>
      <c r="FL5" s="8" t="s">
        <v>4263</v>
      </c>
      <c r="FM5" s="8" t="s">
        <v>4263</v>
      </c>
      <c r="FN5" s="8" t="s">
        <v>4263</v>
      </c>
      <c r="FO5" s="8" t="s">
        <v>4263</v>
      </c>
      <c r="FP5" s="8" t="s">
        <v>4263</v>
      </c>
      <c r="FQ5" s="8" t="s">
        <v>4263</v>
      </c>
      <c r="FR5" s="8" t="s">
        <v>4263</v>
      </c>
      <c r="FS5" s="8" t="s">
        <v>4263</v>
      </c>
      <c r="FT5" s="8" t="s">
        <v>4263</v>
      </c>
      <c r="FU5" s="8" t="s">
        <v>4263</v>
      </c>
      <c r="FV5" s="8" t="s">
        <v>4263</v>
      </c>
      <c r="FW5" s="8" t="s">
        <v>4263</v>
      </c>
      <c r="FX5" s="8" t="s">
        <v>4263</v>
      </c>
      <c r="FY5" s="8" t="s">
        <v>4263</v>
      </c>
      <c r="FZ5" s="8" t="s">
        <v>4263</v>
      </c>
      <c r="GA5" s="8" t="s">
        <v>4263</v>
      </c>
      <c r="GB5" s="8" t="s">
        <v>4263</v>
      </c>
      <c r="GC5" s="8" t="s">
        <v>4263</v>
      </c>
      <c r="GD5" s="8" t="s">
        <v>4263</v>
      </c>
      <c r="GE5" s="8" t="s">
        <v>4263</v>
      </c>
      <c r="GF5" s="8" t="s">
        <v>4263</v>
      </c>
      <c r="GG5" s="8" t="s">
        <v>4263</v>
      </c>
      <c r="GH5" s="8" t="s">
        <v>4263</v>
      </c>
      <c r="GI5" s="8" t="s">
        <v>4263</v>
      </c>
      <c r="GJ5" s="8" t="s">
        <v>4263</v>
      </c>
      <c r="GK5" s="8" t="s">
        <v>4263</v>
      </c>
      <c r="GL5" s="8" t="s">
        <v>4263</v>
      </c>
      <c r="GM5" s="8" t="s">
        <v>4263</v>
      </c>
      <c r="GN5" s="8" t="s">
        <v>4263</v>
      </c>
      <c r="GO5" s="8" t="s">
        <v>4263</v>
      </c>
      <c r="GP5" s="8" t="s">
        <v>4263</v>
      </c>
      <c r="GQ5" s="8" t="s">
        <v>4263</v>
      </c>
      <c r="GR5" s="8" t="s">
        <v>4263</v>
      </c>
      <c r="GS5" s="8" t="s">
        <v>4263</v>
      </c>
      <c r="GT5" s="8" t="s">
        <v>4263</v>
      </c>
      <c r="GU5" s="8" t="s">
        <v>4263</v>
      </c>
      <c r="GV5" s="8" t="s">
        <v>4263</v>
      </c>
      <c r="GW5" s="8" t="s">
        <v>4263</v>
      </c>
      <c r="GX5" s="8" t="s">
        <v>4263</v>
      </c>
      <c r="GY5" s="8" t="s">
        <v>4263</v>
      </c>
      <c r="GZ5" s="8" t="s">
        <v>4263</v>
      </c>
      <c r="HA5" s="8" t="s">
        <v>4263</v>
      </c>
      <c r="HB5" s="8" t="s">
        <v>4263</v>
      </c>
      <c r="HC5" s="8" t="s">
        <v>4263</v>
      </c>
      <c r="HD5" s="8" t="s">
        <v>4263</v>
      </c>
      <c r="HE5" s="8" t="s">
        <v>4263</v>
      </c>
      <c r="HF5" s="8" t="s">
        <v>4263</v>
      </c>
      <c r="HG5" s="8" t="s">
        <v>4263</v>
      </c>
      <c r="HH5" s="8" t="s">
        <v>4263</v>
      </c>
      <c r="HI5" s="8" t="s">
        <v>4263</v>
      </c>
      <c r="HJ5" s="8" t="s">
        <v>4263</v>
      </c>
      <c r="HK5" s="8" t="s">
        <v>4263</v>
      </c>
      <c r="HL5" s="8" t="s">
        <v>4263</v>
      </c>
      <c r="HM5" s="8" t="s">
        <v>4263</v>
      </c>
      <c r="HN5" s="8" t="s">
        <v>4263</v>
      </c>
      <c r="HO5" s="8" t="s">
        <v>4263</v>
      </c>
      <c r="HP5" s="8" t="s">
        <v>4263</v>
      </c>
      <c r="HQ5" s="8" t="s">
        <v>4263</v>
      </c>
      <c r="HR5" s="8" t="s">
        <v>4263</v>
      </c>
      <c r="HS5" s="8" t="s">
        <v>4263</v>
      </c>
      <c r="HT5" s="8" t="s">
        <v>4263</v>
      </c>
      <c r="HU5" s="8" t="s">
        <v>4263</v>
      </c>
      <c r="HV5" s="8" t="s">
        <v>4263</v>
      </c>
      <c r="HW5" s="8" t="s">
        <v>4263</v>
      </c>
      <c r="HX5" s="8" t="s">
        <v>4263</v>
      </c>
      <c r="HY5" s="8" t="s">
        <v>4263</v>
      </c>
      <c r="HZ5" s="8" t="s">
        <v>4263</v>
      </c>
      <c r="IA5" s="8" t="s">
        <v>4263</v>
      </c>
      <c r="IB5" s="8" t="s">
        <v>4263</v>
      </c>
      <c r="IC5" s="8" t="s">
        <v>4263</v>
      </c>
      <c r="ID5" s="8" t="s">
        <v>4263</v>
      </c>
      <c r="IE5" s="8" t="s">
        <v>4263</v>
      </c>
      <c r="IF5" s="8" t="s">
        <v>4263</v>
      </c>
      <c r="IG5" s="8" t="s">
        <v>4263</v>
      </c>
      <c r="IH5" s="8" t="s">
        <v>4263</v>
      </c>
      <c r="II5" s="8" t="s">
        <v>4263</v>
      </c>
      <c r="IJ5" s="8" t="s">
        <v>4263</v>
      </c>
      <c r="IK5" s="8" t="s">
        <v>4263</v>
      </c>
      <c r="IL5" s="8" t="s">
        <v>4263</v>
      </c>
      <c r="IM5" s="8" t="s">
        <v>4263</v>
      </c>
      <c r="IN5" s="8" t="s">
        <v>4263</v>
      </c>
      <c r="IO5" s="8" t="s">
        <v>4263</v>
      </c>
      <c r="IP5" s="8" t="s">
        <v>4263</v>
      </c>
      <c r="IQ5" s="8" t="s">
        <v>4263</v>
      </c>
    </row>
    <row r="6" spans="1:251">
      <c r="A6" s="4" t="s">
        <v>233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234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235</v>
      </c>
      <c r="B8" s="6">
        <v>45323</v>
      </c>
      <c r="C8" s="6">
        <v>45323</v>
      </c>
      <c r="D8" s="6">
        <v>45323</v>
      </c>
      <c r="E8" s="6">
        <v>45323</v>
      </c>
      <c r="F8" s="6">
        <v>45323</v>
      </c>
      <c r="G8" s="6">
        <v>45323</v>
      </c>
      <c r="H8" s="6">
        <v>45323</v>
      </c>
      <c r="I8" s="6">
        <v>45323</v>
      </c>
      <c r="J8" s="6">
        <v>45323</v>
      </c>
      <c r="K8" s="6">
        <v>45323</v>
      </c>
      <c r="L8" s="6">
        <v>45323</v>
      </c>
      <c r="M8" s="6">
        <v>45323</v>
      </c>
      <c r="N8" s="6">
        <v>45323</v>
      </c>
      <c r="O8" s="6">
        <v>45323</v>
      </c>
      <c r="P8" s="6">
        <v>45323</v>
      </c>
      <c r="Q8" s="6">
        <v>45323</v>
      </c>
      <c r="R8" s="6">
        <v>45323</v>
      </c>
      <c r="S8" s="6">
        <v>45323</v>
      </c>
      <c r="T8" s="6">
        <v>45323</v>
      </c>
      <c r="U8" s="6">
        <v>45323</v>
      </c>
      <c r="V8" s="6">
        <v>45323</v>
      </c>
      <c r="W8" s="6">
        <v>45323</v>
      </c>
      <c r="X8" s="6">
        <v>45323</v>
      </c>
      <c r="Y8" s="6">
        <v>45323</v>
      </c>
      <c r="Z8" s="6">
        <v>45323</v>
      </c>
      <c r="AA8" s="6">
        <v>45323</v>
      </c>
      <c r="AB8" s="6">
        <v>45323</v>
      </c>
      <c r="AC8" s="6">
        <v>45323</v>
      </c>
      <c r="AD8" s="6">
        <v>45323</v>
      </c>
      <c r="AE8" s="6">
        <v>45323</v>
      </c>
      <c r="AF8" s="6">
        <v>45323</v>
      </c>
      <c r="AG8" s="6">
        <v>45323</v>
      </c>
      <c r="AH8" s="6">
        <v>45323</v>
      </c>
      <c r="AI8" s="6">
        <v>45323</v>
      </c>
      <c r="AJ8" s="6">
        <v>45323</v>
      </c>
      <c r="AK8" s="6">
        <v>45323</v>
      </c>
      <c r="AL8" s="6">
        <v>45323</v>
      </c>
      <c r="AM8" s="6">
        <v>45323</v>
      </c>
      <c r="AN8" s="6">
        <v>45323</v>
      </c>
      <c r="AO8" s="6">
        <v>45323</v>
      </c>
      <c r="AP8" s="6">
        <v>45323</v>
      </c>
      <c r="AQ8" s="6">
        <v>45323</v>
      </c>
      <c r="AR8" s="6">
        <v>45323</v>
      </c>
      <c r="AS8" s="6">
        <v>45323</v>
      </c>
      <c r="AT8" s="6">
        <v>45323</v>
      </c>
      <c r="AU8" s="6">
        <v>45323</v>
      </c>
      <c r="AV8" s="6">
        <v>45323</v>
      </c>
      <c r="AW8" s="6">
        <v>45323</v>
      </c>
      <c r="AX8" s="6">
        <v>45323</v>
      </c>
      <c r="AY8" s="6">
        <v>45323</v>
      </c>
      <c r="AZ8" s="6">
        <v>45323</v>
      </c>
      <c r="BA8" s="6">
        <v>45323</v>
      </c>
      <c r="BB8" s="6">
        <v>45323</v>
      </c>
      <c r="BC8" s="6">
        <v>45323</v>
      </c>
      <c r="BD8" s="6">
        <v>45323</v>
      </c>
      <c r="BE8" s="6">
        <v>45323</v>
      </c>
      <c r="BF8" s="6">
        <v>45323</v>
      </c>
      <c r="BG8" s="6">
        <v>45323</v>
      </c>
      <c r="BH8" s="6">
        <v>45323</v>
      </c>
      <c r="BI8" s="6">
        <v>45323</v>
      </c>
      <c r="BJ8" s="6">
        <v>45323</v>
      </c>
      <c r="BK8" s="6">
        <v>45323</v>
      </c>
      <c r="BL8" s="6">
        <v>45323</v>
      </c>
      <c r="BM8" s="6">
        <v>45323</v>
      </c>
      <c r="BN8" s="6">
        <v>45323</v>
      </c>
      <c r="BO8" s="6">
        <v>45323</v>
      </c>
      <c r="BP8" s="6">
        <v>45323</v>
      </c>
      <c r="BQ8" s="6">
        <v>45323</v>
      </c>
      <c r="BR8" s="6">
        <v>45323</v>
      </c>
      <c r="BS8" s="6">
        <v>45323</v>
      </c>
      <c r="BT8" s="6">
        <v>45323</v>
      </c>
      <c r="BU8" s="6">
        <v>45323</v>
      </c>
      <c r="BV8" s="6">
        <v>45323</v>
      </c>
      <c r="BW8" s="6">
        <v>45323</v>
      </c>
      <c r="BX8" s="6">
        <v>45323</v>
      </c>
      <c r="BY8" s="6">
        <v>45323</v>
      </c>
      <c r="BZ8" s="6">
        <v>45323</v>
      </c>
      <c r="CA8" s="6">
        <v>45323</v>
      </c>
      <c r="CB8" s="6">
        <v>45323</v>
      </c>
      <c r="CC8" s="6">
        <v>45323</v>
      </c>
      <c r="CD8" s="6">
        <v>45323</v>
      </c>
      <c r="CE8" s="6">
        <v>45323</v>
      </c>
      <c r="CF8" s="6">
        <v>45323</v>
      </c>
      <c r="CG8" s="6">
        <v>45323</v>
      </c>
      <c r="CH8" s="6">
        <v>45323</v>
      </c>
      <c r="CI8" s="6">
        <v>45323</v>
      </c>
      <c r="CJ8" s="6">
        <v>45323</v>
      </c>
      <c r="CK8" s="6">
        <v>45323</v>
      </c>
      <c r="CL8" s="6">
        <v>45323</v>
      </c>
      <c r="CM8" s="6">
        <v>45323</v>
      </c>
      <c r="CN8" s="6">
        <v>45323</v>
      </c>
      <c r="CO8" s="6">
        <v>45323</v>
      </c>
      <c r="CP8" s="6">
        <v>45323</v>
      </c>
      <c r="CQ8" s="6">
        <v>45323</v>
      </c>
      <c r="CR8" s="6">
        <v>45323</v>
      </c>
      <c r="CS8" s="6">
        <v>45323</v>
      </c>
      <c r="CT8" s="6">
        <v>45323</v>
      </c>
      <c r="CU8" s="6">
        <v>45323</v>
      </c>
      <c r="CV8" s="6">
        <v>45323</v>
      </c>
      <c r="CW8" s="6">
        <v>45323</v>
      </c>
      <c r="CX8" s="6">
        <v>45323</v>
      </c>
      <c r="CY8" s="6">
        <v>45323</v>
      </c>
      <c r="CZ8" s="6">
        <v>45323</v>
      </c>
      <c r="DA8" s="6">
        <v>45323</v>
      </c>
      <c r="DB8" s="6">
        <v>45323</v>
      </c>
      <c r="DC8" s="6">
        <v>45323</v>
      </c>
      <c r="DD8" s="6">
        <v>45323</v>
      </c>
      <c r="DE8" s="6">
        <v>45323</v>
      </c>
      <c r="DF8" s="6">
        <v>45323</v>
      </c>
      <c r="DG8" s="6">
        <v>45323</v>
      </c>
      <c r="DH8" s="6">
        <v>45323</v>
      </c>
      <c r="DI8" s="6">
        <v>45323</v>
      </c>
      <c r="DJ8" s="6">
        <v>45323</v>
      </c>
      <c r="DK8" s="6">
        <v>45323</v>
      </c>
      <c r="DL8" s="6">
        <v>45323</v>
      </c>
      <c r="DM8" s="6">
        <v>45323</v>
      </c>
      <c r="DN8" s="6">
        <v>45323</v>
      </c>
      <c r="DO8" s="6">
        <v>45323</v>
      </c>
      <c r="DP8" s="6">
        <v>45323</v>
      </c>
      <c r="DQ8" s="6">
        <v>45323</v>
      </c>
      <c r="DR8" s="6">
        <v>45323</v>
      </c>
      <c r="DS8" s="6">
        <v>45323</v>
      </c>
      <c r="DT8" s="6">
        <v>45323</v>
      </c>
      <c r="DU8" s="6">
        <v>45323</v>
      </c>
      <c r="DV8" s="6">
        <v>45323</v>
      </c>
      <c r="DW8" s="6">
        <v>45323</v>
      </c>
      <c r="DX8" s="6">
        <v>45323</v>
      </c>
      <c r="DY8" s="6">
        <v>45323</v>
      </c>
      <c r="DZ8" s="6">
        <v>45323</v>
      </c>
      <c r="EA8" s="6">
        <v>45323</v>
      </c>
      <c r="EB8" s="6">
        <v>45323</v>
      </c>
      <c r="EC8" s="6">
        <v>45323</v>
      </c>
      <c r="ED8" s="6">
        <v>45323</v>
      </c>
      <c r="EE8" s="6">
        <v>45323</v>
      </c>
      <c r="EF8" s="6">
        <v>45323</v>
      </c>
      <c r="EG8" s="6">
        <v>45323</v>
      </c>
      <c r="EH8" s="6">
        <v>45323</v>
      </c>
      <c r="EI8" s="6">
        <v>45323</v>
      </c>
      <c r="EJ8" s="6">
        <v>45323</v>
      </c>
      <c r="EK8" s="6">
        <v>45323</v>
      </c>
      <c r="EL8" s="6">
        <v>45323</v>
      </c>
      <c r="EM8" s="6">
        <v>45323</v>
      </c>
      <c r="EN8" s="6">
        <v>45323</v>
      </c>
      <c r="EO8" s="6">
        <v>45323</v>
      </c>
      <c r="EP8" s="6">
        <v>45323</v>
      </c>
      <c r="EQ8" s="6">
        <v>45323</v>
      </c>
      <c r="ER8" s="6">
        <v>45323</v>
      </c>
      <c r="ES8" s="6">
        <v>45323</v>
      </c>
      <c r="ET8" s="6">
        <v>45323</v>
      </c>
      <c r="EU8" s="6">
        <v>45323</v>
      </c>
      <c r="EV8" s="6">
        <v>45323</v>
      </c>
      <c r="EW8" s="6">
        <v>45323</v>
      </c>
      <c r="EX8" s="6">
        <v>45323</v>
      </c>
      <c r="EY8" s="6">
        <v>45323</v>
      </c>
      <c r="EZ8" s="6">
        <v>45323</v>
      </c>
      <c r="FA8" s="6">
        <v>45323</v>
      </c>
      <c r="FB8" s="6">
        <v>45323</v>
      </c>
      <c r="FC8" s="6">
        <v>45323</v>
      </c>
      <c r="FD8" s="6">
        <v>45323</v>
      </c>
      <c r="FE8" s="6">
        <v>45323</v>
      </c>
      <c r="FF8" s="6">
        <v>45323</v>
      </c>
      <c r="FG8" s="6">
        <v>45323</v>
      </c>
      <c r="FH8" s="6">
        <v>45323</v>
      </c>
      <c r="FI8" s="6">
        <v>45323</v>
      </c>
      <c r="FJ8" s="6">
        <v>45323</v>
      </c>
      <c r="FK8" s="6">
        <v>45323</v>
      </c>
      <c r="FL8" s="6">
        <v>45323</v>
      </c>
      <c r="FM8" s="6">
        <v>45323</v>
      </c>
      <c r="FN8" s="6">
        <v>45323</v>
      </c>
      <c r="FO8" s="6">
        <v>45323</v>
      </c>
      <c r="FP8" s="6">
        <v>45323</v>
      </c>
      <c r="FQ8" s="6">
        <v>45323</v>
      </c>
      <c r="FR8" s="6">
        <v>45323</v>
      </c>
      <c r="FS8" s="6">
        <v>45323</v>
      </c>
      <c r="FT8" s="6">
        <v>45323</v>
      </c>
      <c r="FU8" s="6">
        <v>45323</v>
      </c>
      <c r="FV8" s="6">
        <v>45323</v>
      </c>
      <c r="FW8" s="6">
        <v>45323</v>
      </c>
      <c r="FX8" s="6">
        <v>45323</v>
      </c>
      <c r="FY8" s="6">
        <v>45323</v>
      </c>
      <c r="FZ8" s="6">
        <v>45323</v>
      </c>
      <c r="GA8" s="6">
        <v>45323</v>
      </c>
      <c r="GB8" s="6">
        <v>45323</v>
      </c>
      <c r="GC8" s="6">
        <v>45323</v>
      </c>
      <c r="GD8" s="6">
        <v>45323</v>
      </c>
      <c r="GE8" s="6">
        <v>45323</v>
      </c>
      <c r="GF8" s="6">
        <v>45323</v>
      </c>
      <c r="GG8" s="6">
        <v>45323</v>
      </c>
      <c r="GH8" s="6">
        <v>45323</v>
      </c>
      <c r="GI8" s="6">
        <v>45323</v>
      </c>
      <c r="GJ8" s="6">
        <v>45323</v>
      </c>
      <c r="GK8" s="6">
        <v>45323</v>
      </c>
      <c r="GL8" s="6">
        <v>45323</v>
      </c>
      <c r="GM8" s="6">
        <v>45323</v>
      </c>
      <c r="GN8" s="6">
        <v>45323</v>
      </c>
      <c r="GO8" s="6">
        <v>45323</v>
      </c>
      <c r="GP8" s="6">
        <v>45323</v>
      </c>
      <c r="GQ8" s="6">
        <v>45323</v>
      </c>
      <c r="GR8" s="6">
        <v>45323</v>
      </c>
      <c r="GS8" s="6">
        <v>45323</v>
      </c>
      <c r="GT8" s="6">
        <v>45323</v>
      </c>
      <c r="GU8" s="6">
        <v>45323</v>
      </c>
      <c r="GV8" s="6">
        <v>45323</v>
      </c>
      <c r="GW8" s="6">
        <v>45323</v>
      </c>
      <c r="GX8" s="6">
        <v>45323</v>
      </c>
      <c r="GY8" s="6">
        <v>45323</v>
      </c>
      <c r="GZ8" s="6">
        <v>45323</v>
      </c>
      <c r="HA8" s="6">
        <v>45323</v>
      </c>
      <c r="HB8" s="6">
        <v>45323</v>
      </c>
      <c r="HC8" s="6">
        <v>45323</v>
      </c>
      <c r="HD8" s="6">
        <v>45323</v>
      </c>
      <c r="HE8" s="6">
        <v>45323</v>
      </c>
      <c r="HF8" s="6">
        <v>45323</v>
      </c>
      <c r="HG8" s="6">
        <v>45323</v>
      </c>
      <c r="HH8" s="6">
        <v>45323</v>
      </c>
      <c r="HI8" s="6">
        <v>45323</v>
      </c>
      <c r="HJ8" s="6">
        <v>45323</v>
      </c>
      <c r="HK8" s="6">
        <v>45323</v>
      </c>
      <c r="HL8" s="6">
        <v>45323</v>
      </c>
      <c r="HM8" s="6">
        <v>45323</v>
      </c>
      <c r="HN8" s="6">
        <v>45323</v>
      </c>
      <c r="HO8" s="6">
        <v>45323</v>
      </c>
      <c r="HP8" s="6">
        <v>45323</v>
      </c>
      <c r="HQ8" s="6">
        <v>45323</v>
      </c>
      <c r="HR8" s="6">
        <v>45323</v>
      </c>
      <c r="HS8" s="6">
        <v>45323</v>
      </c>
      <c r="HT8" s="6">
        <v>45323</v>
      </c>
      <c r="HU8" s="6">
        <v>45323</v>
      </c>
      <c r="HV8" s="6">
        <v>45323</v>
      </c>
      <c r="HW8" s="6">
        <v>45323</v>
      </c>
      <c r="HX8" s="6">
        <v>45323</v>
      </c>
      <c r="HY8" s="6">
        <v>45323</v>
      </c>
      <c r="HZ8" s="6">
        <v>45323</v>
      </c>
      <c r="IA8" s="6">
        <v>45323</v>
      </c>
      <c r="IB8" s="6">
        <v>45323</v>
      </c>
      <c r="IC8" s="6">
        <v>45323</v>
      </c>
      <c r="ID8" s="6">
        <v>45323</v>
      </c>
      <c r="IE8" s="6">
        <v>45323</v>
      </c>
      <c r="IF8" s="6">
        <v>45323</v>
      </c>
      <c r="IG8" s="6">
        <v>45323</v>
      </c>
      <c r="IH8" s="6">
        <v>45323</v>
      </c>
      <c r="II8" s="6">
        <v>45323</v>
      </c>
      <c r="IJ8" s="6">
        <v>45323</v>
      </c>
      <c r="IK8" s="6">
        <v>45323</v>
      </c>
      <c r="IL8" s="6">
        <v>45323</v>
      </c>
      <c r="IM8" s="6">
        <v>45323</v>
      </c>
      <c r="IN8" s="6">
        <v>45323</v>
      </c>
      <c r="IO8" s="6">
        <v>45323</v>
      </c>
      <c r="IP8" s="6">
        <v>45323</v>
      </c>
      <c r="IQ8" s="6">
        <v>45323</v>
      </c>
    </row>
    <row r="9" spans="1:251">
      <c r="A9" s="4" t="s">
        <v>236</v>
      </c>
      <c r="B9" s="1">
        <v>10</v>
      </c>
      <c r="C9" s="1">
        <v>10</v>
      </c>
      <c r="D9" s="1">
        <v>10</v>
      </c>
      <c r="E9" s="1">
        <v>10</v>
      </c>
      <c r="F9" s="1">
        <v>10</v>
      </c>
      <c r="G9" s="1">
        <v>10</v>
      </c>
      <c r="H9" s="1">
        <v>10</v>
      </c>
      <c r="I9" s="1">
        <v>10</v>
      </c>
      <c r="J9" s="1">
        <v>10</v>
      </c>
      <c r="K9" s="1">
        <v>10</v>
      </c>
      <c r="L9" s="1">
        <v>10</v>
      </c>
      <c r="M9" s="1">
        <v>10</v>
      </c>
      <c r="N9" s="1">
        <v>10</v>
      </c>
      <c r="O9" s="1">
        <v>10</v>
      </c>
      <c r="P9" s="1">
        <v>10</v>
      </c>
      <c r="Q9" s="1">
        <v>10</v>
      </c>
      <c r="R9" s="1">
        <v>10</v>
      </c>
      <c r="S9" s="1">
        <v>10</v>
      </c>
      <c r="T9" s="1">
        <v>10</v>
      </c>
      <c r="U9" s="1">
        <v>10</v>
      </c>
      <c r="V9" s="1">
        <v>10</v>
      </c>
      <c r="W9" s="1">
        <v>10</v>
      </c>
      <c r="X9" s="1">
        <v>10</v>
      </c>
      <c r="Y9" s="1">
        <v>10</v>
      </c>
      <c r="Z9" s="1">
        <v>10</v>
      </c>
      <c r="AA9" s="1">
        <v>10</v>
      </c>
      <c r="AB9" s="1">
        <v>10</v>
      </c>
      <c r="AC9" s="1">
        <v>10</v>
      </c>
      <c r="AD9" s="1">
        <v>10</v>
      </c>
      <c r="AE9" s="1">
        <v>10</v>
      </c>
      <c r="AF9" s="1">
        <v>10</v>
      </c>
      <c r="AG9" s="1">
        <v>10</v>
      </c>
      <c r="AH9" s="1">
        <v>10</v>
      </c>
      <c r="AI9" s="1">
        <v>10</v>
      </c>
      <c r="AJ9" s="1">
        <v>10</v>
      </c>
      <c r="AK9" s="1">
        <v>10</v>
      </c>
      <c r="AL9" s="1">
        <v>10</v>
      </c>
      <c r="AM9" s="1">
        <v>10</v>
      </c>
      <c r="AN9" s="1">
        <v>10</v>
      </c>
      <c r="AO9" s="1">
        <v>10</v>
      </c>
      <c r="AP9" s="1">
        <v>10</v>
      </c>
      <c r="AQ9" s="1">
        <v>10</v>
      </c>
      <c r="AR9" s="1">
        <v>10</v>
      </c>
      <c r="AS9" s="1">
        <v>10</v>
      </c>
      <c r="AT9" s="1">
        <v>10</v>
      </c>
      <c r="AU9" s="1">
        <v>10</v>
      </c>
      <c r="AV9" s="1">
        <v>10</v>
      </c>
      <c r="AW9" s="1">
        <v>10</v>
      </c>
      <c r="AX9" s="1">
        <v>10</v>
      </c>
      <c r="AY9" s="1">
        <v>10</v>
      </c>
      <c r="AZ9" s="1">
        <v>10</v>
      </c>
      <c r="BA9" s="1">
        <v>10</v>
      </c>
      <c r="BB9" s="1">
        <v>10</v>
      </c>
      <c r="BC9" s="1">
        <v>10</v>
      </c>
      <c r="BD9" s="1">
        <v>10</v>
      </c>
      <c r="BE9" s="1">
        <v>10</v>
      </c>
      <c r="BF9" s="1">
        <v>10</v>
      </c>
      <c r="BG9" s="1">
        <v>10</v>
      </c>
      <c r="BH9" s="1">
        <v>10</v>
      </c>
      <c r="BI9" s="1">
        <v>10</v>
      </c>
      <c r="BJ9" s="1">
        <v>10</v>
      </c>
      <c r="BK9" s="1">
        <v>10</v>
      </c>
      <c r="BL9" s="1">
        <v>10</v>
      </c>
      <c r="BM9" s="1">
        <v>10</v>
      </c>
      <c r="BN9" s="1">
        <v>10</v>
      </c>
      <c r="BO9" s="1">
        <v>10</v>
      </c>
      <c r="BP9" s="1">
        <v>10</v>
      </c>
      <c r="BQ9" s="1">
        <v>10</v>
      </c>
      <c r="BR9" s="1">
        <v>10</v>
      </c>
      <c r="BS9" s="1">
        <v>10</v>
      </c>
      <c r="BT9" s="1">
        <v>10</v>
      </c>
      <c r="BU9" s="1">
        <v>10</v>
      </c>
      <c r="BV9" s="1">
        <v>10</v>
      </c>
      <c r="BW9" s="1">
        <v>10</v>
      </c>
      <c r="BX9" s="1">
        <v>10</v>
      </c>
      <c r="BY9" s="1">
        <v>10</v>
      </c>
      <c r="BZ9" s="1">
        <v>10</v>
      </c>
      <c r="CA9" s="1">
        <v>10</v>
      </c>
      <c r="CB9" s="1">
        <v>10</v>
      </c>
      <c r="CC9" s="1">
        <v>10</v>
      </c>
      <c r="CD9" s="1">
        <v>10</v>
      </c>
      <c r="CE9" s="1">
        <v>10</v>
      </c>
      <c r="CF9" s="1">
        <v>10</v>
      </c>
      <c r="CG9" s="1">
        <v>10</v>
      </c>
      <c r="CH9" s="1">
        <v>10</v>
      </c>
      <c r="CI9" s="1">
        <v>10</v>
      </c>
      <c r="CJ9" s="1">
        <v>10</v>
      </c>
      <c r="CK9" s="1">
        <v>10</v>
      </c>
      <c r="CL9" s="1">
        <v>10</v>
      </c>
      <c r="CM9" s="1">
        <v>10</v>
      </c>
      <c r="CN9" s="1">
        <v>10</v>
      </c>
      <c r="CO9" s="1">
        <v>10</v>
      </c>
      <c r="CP9" s="1">
        <v>10</v>
      </c>
      <c r="CQ9" s="1">
        <v>10</v>
      </c>
      <c r="CR9" s="1">
        <v>10</v>
      </c>
      <c r="CS9" s="1">
        <v>10</v>
      </c>
      <c r="CT9" s="1">
        <v>10</v>
      </c>
      <c r="CU9" s="1">
        <v>10</v>
      </c>
      <c r="CV9" s="1">
        <v>10</v>
      </c>
      <c r="CW9" s="1">
        <v>10</v>
      </c>
      <c r="CX9" s="1">
        <v>10</v>
      </c>
      <c r="CY9" s="1">
        <v>10</v>
      </c>
      <c r="CZ9" s="1">
        <v>10</v>
      </c>
      <c r="DA9" s="1">
        <v>10</v>
      </c>
      <c r="DB9" s="1">
        <v>10</v>
      </c>
      <c r="DC9" s="1">
        <v>10</v>
      </c>
      <c r="DD9" s="1">
        <v>10</v>
      </c>
      <c r="DE9" s="1">
        <v>10</v>
      </c>
      <c r="DF9" s="1">
        <v>10</v>
      </c>
      <c r="DG9" s="1">
        <v>10</v>
      </c>
      <c r="DH9" s="1">
        <v>10</v>
      </c>
      <c r="DI9" s="1">
        <v>10</v>
      </c>
      <c r="DJ9" s="1">
        <v>10</v>
      </c>
      <c r="DK9" s="1">
        <v>10</v>
      </c>
      <c r="DL9" s="1">
        <v>10</v>
      </c>
      <c r="DM9" s="1">
        <v>10</v>
      </c>
      <c r="DN9" s="1">
        <v>10</v>
      </c>
      <c r="DO9" s="1">
        <v>10</v>
      </c>
      <c r="DP9" s="1">
        <v>10</v>
      </c>
      <c r="DQ9" s="1">
        <v>10</v>
      </c>
      <c r="DR9" s="1">
        <v>10</v>
      </c>
      <c r="DS9" s="1">
        <v>10</v>
      </c>
      <c r="DT9" s="1">
        <v>10</v>
      </c>
      <c r="DU9" s="1">
        <v>10</v>
      </c>
      <c r="DV9" s="1">
        <v>10</v>
      </c>
      <c r="DW9" s="1">
        <v>10</v>
      </c>
      <c r="DX9" s="1">
        <v>10</v>
      </c>
      <c r="DY9" s="1">
        <v>10</v>
      </c>
      <c r="DZ9" s="1">
        <v>10</v>
      </c>
      <c r="EA9" s="1">
        <v>10</v>
      </c>
      <c r="EB9" s="1">
        <v>10</v>
      </c>
      <c r="EC9" s="1">
        <v>10</v>
      </c>
      <c r="ED9" s="1">
        <v>10</v>
      </c>
      <c r="EE9" s="1">
        <v>10</v>
      </c>
      <c r="EF9" s="1">
        <v>10</v>
      </c>
      <c r="EG9" s="1">
        <v>10</v>
      </c>
      <c r="EH9" s="1">
        <v>10</v>
      </c>
      <c r="EI9" s="1">
        <v>10</v>
      </c>
      <c r="EJ9" s="1">
        <v>10</v>
      </c>
      <c r="EK9" s="1">
        <v>10</v>
      </c>
      <c r="EL9" s="1">
        <v>10</v>
      </c>
      <c r="EM9" s="1">
        <v>10</v>
      </c>
      <c r="EN9" s="1">
        <v>10</v>
      </c>
      <c r="EO9" s="1">
        <v>10</v>
      </c>
      <c r="EP9" s="1">
        <v>10</v>
      </c>
      <c r="EQ9" s="1">
        <v>10</v>
      </c>
      <c r="ER9" s="1">
        <v>10</v>
      </c>
      <c r="ES9" s="1">
        <v>10</v>
      </c>
      <c r="ET9" s="1">
        <v>10</v>
      </c>
      <c r="EU9" s="1">
        <v>10</v>
      </c>
      <c r="EV9" s="1">
        <v>10</v>
      </c>
      <c r="EW9" s="1">
        <v>10</v>
      </c>
      <c r="EX9" s="1">
        <v>10</v>
      </c>
      <c r="EY9" s="1">
        <v>10</v>
      </c>
      <c r="EZ9" s="1">
        <v>10</v>
      </c>
      <c r="FA9" s="1">
        <v>10</v>
      </c>
      <c r="FB9" s="1">
        <v>10</v>
      </c>
      <c r="FC9" s="1">
        <v>10</v>
      </c>
      <c r="FD9" s="1">
        <v>10</v>
      </c>
      <c r="FE9" s="1">
        <v>10</v>
      </c>
      <c r="FF9" s="1">
        <v>10</v>
      </c>
      <c r="FG9" s="1">
        <v>10</v>
      </c>
      <c r="FH9" s="1">
        <v>10</v>
      </c>
      <c r="FI9" s="1">
        <v>10</v>
      </c>
      <c r="FJ9" s="1">
        <v>10</v>
      </c>
      <c r="FK9" s="1">
        <v>10</v>
      </c>
      <c r="FL9" s="1">
        <v>10</v>
      </c>
      <c r="FM9" s="1">
        <v>10</v>
      </c>
      <c r="FN9" s="1">
        <v>10</v>
      </c>
      <c r="FO9" s="1">
        <v>10</v>
      </c>
      <c r="FP9" s="1">
        <v>10</v>
      </c>
      <c r="FQ9" s="1">
        <v>10</v>
      </c>
      <c r="FR9" s="1">
        <v>10</v>
      </c>
      <c r="FS9" s="1">
        <v>10</v>
      </c>
      <c r="FT9" s="1">
        <v>10</v>
      </c>
      <c r="FU9" s="1">
        <v>10</v>
      </c>
      <c r="FV9" s="1">
        <v>10</v>
      </c>
      <c r="FW9" s="1">
        <v>10</v>
      </c>
      <c r="FX9" s="1">
        <v>10</v>
      </c>
      <c r="FY9" s="1">
        <v>10</v>
      </c>
      <c r="FZ9" s="1">
        <v>10</v>
      </c>
      <c r="GA9" s="1">
        <v>10</v>
      </c>
      <c r="GB9" s="1">
        <v>10</v>
      </c>
      <c r="GC9" s="1">
        <v>10</v>
      </c>
      <c r="GD9" s="1">
        <v>10</v>
      </c>
      <c r="GE9" s="1">
        <v>10</v>
      </c>
      <c r="GF9" s="1">
        <v>10</v>
      </c>
      <c r="GG9" s="1">
        <v>10</v>
      </c>
      <c r="GH9" s="1">
        <v>10</v>
      </c>
      <c r="GI9" s="1">
        <v>10</v>
      </c>
      <c r="GJ9" s="1">
        <v>10</v>
      </c>
      <c r="GK9" s="1">
        <v>10</v>
      </c>
      <c r="GL9" s="1">
        <v>10</v>
      </c>
      <c r="GM9" s="1">
        <v>10</v>
      </c>
      <c r="GN9" s="1">
        <v>10</v>
      </c>
      <c r="GO9" s="1">
        <v>10</v>
      </c>
      <c r="GP9" s="1">
        <v>10</v>
      </c>
      <c r="GQ9" s="1">
        <v>10</v>
      </c>
      <c r="GR9" s="1">
        <v>10</v>
      </c>
      <c r="GS9" s="1">
        <v>10</v>
      </c>
      <c r="GT9" s="1">
        <v>10</v>
      </c>
      <c r="GU9" s="1">
        <v>10</v>
      </c>
      <c r="GV9" s="1">
        <v>10</v>
      </c>
      <c r="GW9" s="1">
        <v>10</v>
      </c>
      <c r="GX9" s="1">
        <v>10</v>
      </c>
      <c r="GY9" s="1">
        <v>10</v>
      </c>
      <c r="GZ9" s="1">
        <v>10</v>
      </c>
      <c r="HA9" s="1">
        <v>10</v>
      </c>
      <c r="HB9" s="1">
        <v>10</v>
      </c>
      <c r="HC9" s="1">
        <v>10</v>
      </c>
      <c r="HD9" s="1">
        <v>10</v>
      </c>
      <c r="HE9" s="1">
        <v>10</v>
      </c>
      <c r="HF9" s="1">
        <v>10</v>
      </c>
      <c r="HG9" s="1">
        <v>10</v>
      </c>
      <c r="HH9" s="1">
        <v>10</v>
      </c>
      <c r="HI9" s="1">
        <v>10</v>
      </c>
      <c r="HJ9" s="1">
        <v>10</v>
      </c>
      <c r="HK9" s="1">
        <v>10</v>
      </c>
      <c r="HL9" s="1">
        <v>10</v>
      </c>
      <c r="HM9" s="1">
        <v>10</v>
      </c>
      <c r="HN9" s="1">
        <v>10</v>
      </c>
      <c r="HO9" s="1">
        <v>10</v>
      </c>
      <c r="HP9" s="1">
        <v>10</v>
      </c>
      <c r="HQ9" s="1">
        <v>10</v>
      </c>
      <c r="HR9" s="1">
        <v>10</v>
      </c>
      <c r="HS9" s="1">
        <v>10</v>
      </c>
      <c r="HT9" s="1">
        <v>10</v>
      </c>
      <c r="HU9" s="1">
        <v>10</v>
      </c>
      <c r="HV9" s="1">
        <v>10</v>
      </c>
      <c r="HW9" s="1">
        <v>10</v>
      </c>
      <c r="HX9" s="1">
        <v>10</v>
      </c>
      <c r="HY9" s="1">
        <v>10</v>
      </c>
      <c r="HZ9" s="1">
        <v>10</v>
      </c>
      <c r="IA9" s="1">
        <v>10</v>
      </c>
      <c r="IB9" s="1">
        <v>10</v>
      </c>
      <c r="IC9" s="1">
        <v>10</v>
      </c>
      <c r="ID9" s="1">
        <v>10</v>
      </c>
      <c r="IE9" s="1">
        <v>10</v>
      </c>
      <c r="IF9" s="1">
        <v>10</v>
      </c>
      <c r="IG9" s="1">
        <v>10</v>
      </c>
      <c r="IH9" s="1">
        <v>10</v>
      </c>
      <c r="II9" s="1">
        <v>10</v>
      </c>
      <c r="IJ9" s="1">
        <v>10</v>
      </c>
      <c r="IK9" s="1">
        <v>10</v>
      </c>
      <c r="IL9" s="1">
        <v>10</v>
      </c>
      <c r="IM9" s="1">
        <v>10</v>
      </c>
      <c r="IN9" s="1">
        <v>10</v>
      </c>
      <c r="IO9" s="1">
        <v>10</v>
      </c>
      <c r="IP9" s="1">
        <v>10</v>
      </c>
      <c r="IQ9" s="1">
        <v>10</v>
      </c>
    </row>
    <row r="10" spans="1:251">
      <c r="A10" s="4" t="s">
        <v>237</v>
      </c>
      <c r="B10" s="8" t="s">
        <v>2115</v>
      </c>
      <c r="C10" s="8" t="s">
        <v>2116</v>
      </c>
      <c r="D10" s="8" t="s">
        <v>2117</v>
      </c>
      <c r="E10" s="8" t="s">
        <v>2118</v>
      </c>
      <c r="F10" s="8" t="s">
        <v>2119</v>
      </c>
      <c r="G10" s="8" t="s">
        <v>2120</v>
      </c>
      <c r="H10" s="8" t="s">
        <v>2121</v>
      </c>
      <c r="I10" s="8" t="s">
        <v>2122</v>
      </c>
      <c r="J10" s="8" t="s">
        <v>2123</v>
      </c>
      <c r="K10" s="8" t="s">
        <v>2124</v>
      </c>
      <c r="L10" s="8" t="s">
        <v>2125</v>
      </c>
      <c r="M10" s="8" t="s">
        <v>2126</v>
      </c>
      <c r="N10" s="8" t="s">
        <v>2127</v>
      </c>
      <c r="O10" s="8" t="s">
        <v>2128</v>
      </c>
      <c r="P10" s="8" t="s">
        <v>2129</v>
      </c>
      <c r="Q10" s="8" t="s">
        <v>2130</v>
      </c>
      <c r="R10" s="8" t="s">
        <v>2131</v>
      </c>
      <c r="S10" s="8" t="s">
        <v>2132</v>
      </c>
      <c r="T10" s="8" t="s">
        <v>2133</v>
      </c>
      <c r="U10" s="8" t="s">
        <v>2134</v>
      </c>
      <c r="V10" s="8" t="s">
        <v>2135</v>
      </c>
      <c r="W10" s="8" t="s">
        <v>2136</v>
      </c>
      <c r="X10" s="8" t="s">
        <v>2137</v>
      </c>
      <c r="Y10" s="8" t="s">
        <v>2138</v>
      </c>
      <c r="Z10" s="8" t="s">
        <v>2139</v>
      </c>
      <c r="AA10" s="8" t="s">
        <v>2140</v>
      </c>
      <c r="AB10" s="8" t="s">
        <v>2141</v>
      </c>
      <c r="AC10" s="8" t="s">
        <v>2142</v>
      </c>
      <c r="AD10" s="8" t="s">
        <v>2143</v>
      </c>
      <c r="AE10" s="8" t="s">
        <v>2144</v>
      </c>
      <c r="AF10" s="8" t="s">
        <v>2145</v>
      </c>
      <c r="AG10" s="8" t="s">
        <v>2146</v>
      </c>
      <c r="AH10" s="8" t="s">
        <v>2147</v>
      </c>
      <c r="AI10" s="8" t="s">
        <v>2148</v>
      </c>
      <c r="AJ10" s="8" t="s">
        <v>2149</v>
      </c>
      <c r="AK10" s="8" t="s">
        <v>2150</v>
      </c>
      <c r="AL10" s="8" t="s">
        <v>2151</v>
      </c>
      <c r="AM10" s="8" t="s">
        <v>2152</v>
      </c>
      <c r="AN10" s="8" t="s">
        <v>2153</v>
      </c>
      <c r="AO10" s="8" t="s">
        <v>2154</v>
      </c>
      <c r="AP10" s="8" t="s">
        <v>2155</v>
      </c>
      <c r="AQ10" s="8" t="s">
        <v>2156</v>
      </c>
      <c r="AR10" s="8" t="s">
        <v>2157</v>
      </c>
      <c r="AS10" s="8" t="s">
        <v>2158</v>
      </c>
      <c r="AT10" s="8" t="s">
        <v>2159</v>
      </c>
      <c r="AU10" s="8" t="s">
        <v>2160</v>
      </c>
      <c r="AV10" s="8" t="s">
        <v>2161</v>
      </c>
      <c r="AW10" s="8" t="s">
        <v>2162</v>
      </c>
      <c r="AX10" s="8" t="s">
        <v>2163</v>
      </c>
      <c r="AY10" s="8" t="s">
        <v>2164</v>
      </c>
      <c r="AZ10" s="8" t="s">
        <v>2165</v>
      </c>
      <c r="BA10" s="8" t="s">
        <v>2166</v>
      </c>
      <c r="BB10" s="8" t="s">
        <v>2167</v>
      </c>
      <c r="BC10" s="8" t="s">
        <v>2168</v>
      </c>
      <c r="BD10" s="8" t="s">
        <v>2169</v>
      </c>
      <c r="BE10" s="8" t="s">
        <v>2170</v>
      </c>
      <c r="BF10" s="8" t="s">
        <v>2171</v>
      </c>
      <c r="BG10" s="8" t="s">
        <v>2172</v>
      </c>
      <c r="BH10" s="8" t="s">
        <v>2173</v>
      </c>
      <c r="BI10" s="8" t="s">
        <v>2174</v>
      </c>
      <c r="BJ10" s="8" t="s">
        <v>2175</v>
      </c>
      <c r="BK10" s="8" t="s">
        <v>2176</v>
      </c>
      <c r="BL10" s="8" t="s">
        <v>2177</v>
      </c>
      <c r="BM10" s="8" t="s">
        <v>2178</v>
      </c>
      <c r="BN10" s="8" t="s">
        <v>2179</v>
      </c>
      <c r="BO10" s="8" t="s">
        <v>2180</v>
      </c>
      <c r="BP10" s="8" t="s">
        <v>2181</v>
      </c>
      <c r="BQ10" s="8" t="s">
        <v>2182</v>
      </c>
      <c r="BR10" s="8" t="s">
        <v>2183</v>
      </c>
      <c r="BS10" s="8" t="s">
        <v>2184</v>
      </c>
      <c r="BT10" s="8" t="s">
        <v>2185</v>
      </c>
      <c r="BU10" s="8" t="s">
        <v>2186</v>
      </c>
      <c r="BV10" s="8" t="s">
        <v>2187</v>
      </c>
      <c r="BW10" s="8" t="s">
        <v>2188</v>
      </c>
      <c r="BX10" s="8" t="s">
        <v>2189</v>
      </c>
      <c r="BY10" s="8" t="s">
        <v>2190</v>
      </c>
      <c r="BZ10" s="8" t="s">
        <v>2191</v>
      </c>
      <c r="CA10" s="8" t="s">
        <v>2192</v>
      </c>
      <c r="CB10" s="8" t="s">
        <v>2193</v>
      </c>
      <c r="CC10" s="8" t="s">
        <v>2194</v>
      </c>
      <c r="CD10" s="8" t="s">
        <v>2195</v>
      </c>
      <c r="CE10" s="8" t="s">
        <v>2196</v>
      </c>
      <c r="CF10" s="8" t="s">
        <v>2197</v>
      </c>
      <c r="CG10" s="8" t="s">
        <v>2198</v>
      </c>
      <c r="CH10" s="8" t="s">
        <v>2199</v>
      </c>
      <c r="CI10" s="8" t="s">
        <v>2200</v>
      </c>
      <c r="CJ10" s="8" t="s">
        <v>2201</v>
      </c>
      <c r="CK10" s="8" t="s">
        <v>2202</v>
      </c>
      <c r="CL10" s="8" t="s">
        <v>2203</v>
      </c>
      <c r="CM10" s="8" t="s">
        <v>2204</v>
      </c>
      <c r="CN10" s="8" t="s">
        <v>2205</v>
      </c>
      <c r="CO10" s="8" t="s">
        <v>2206</v>
      </c>
      <c r="CP10" s="8" t="s">
        <v>2207</v>
      </c>
      <c r="CQ10" s="8" t="s">
        <v>2208</v>
      </c>
      <c r="CR10" s="8" t="s">
        <v>2209</v>
      </c>
      <c r="CS10" s="8" t="s">
        <v>2210</v>
      </c>
      <c r="CT10" s="8" t="s">
        <v>2211</v>
      </c>
      <c r="CU10" s="8" t="s">
        <v>2212</v>
      </c>
      <c r="CV10" s="8" t="s">
        <v>2213</v>
      </c>
      <c r="CW10" s="8" t="s">
        <v>2214</v>
      </c>
      <c r="CX10" s="8" t="s">
        <v>2215</v>
      </c>
      <c r="CY10" s="8" t="s">
        <v>2216</v>
      </c>
      <c r="CZ10" s="8" t="s">
        <v>2217</v>
      </c>
      <c r="DA10" s="8" t="s">
        <v>2218</v>
      </c>
      <c r="DB10" s="8" t="s">
        <v>2219</v>
      </c>
      <c r="DC10" s="8" t="s">
        <v>2220</v>
      </c>
      <c r="DD10" s="8" t="s">
        <v>2221</v>
      </c>
      <c r="DE10" s="8" t="s">
        <v>2222</v>
      </c>
      <c r="DF10" s="8" t="s">
        <v>2223</v>
      </c>
      <c r="DG10" s="8" t="s">
        <v>2224</v>
      </c>
      <c r="DH10" s="8" t="s">
        <v>2225</v>
      </c>
      <c r="DI10" s="8" t="s">
        <v>2226</v>
      </c>
      <c r="DJ10" s="8" t="s">
        <v>2227</v>
      </c>
      <c r="DK10" s="8" t="s">
        <v>2228</v>
      </c>
      <c r="DL10" s="8" t="s">
        <v>2229</v>
      </c>
      <c r="DM10" s="8" t="s">
        <v>2230</v>
      </c>
      <c r="DN10" s="8" t="s">
        <v>2231</v>
      </c>
      <c r="DO10" s="8" t="s">
        <v>2232</v>
      </c>
      <c r="DP10" s="8" t="s">
        <v>2233</v>
      </c>
      <c r="DQ10" s="8" t="s">
        <v>2234</v>
      </c>
      <c r="DR10" s="8" t="s">
        <v>2235</v>
      </c>
      <c r="DS10" s="8" t="s">
        <v>2236</v>
      </c>
      <c r="DT10" s="8" t="s">
        <v>2237</v>
      </c>
      <c r="DU10" s="8" t="s">
        <v>2238</v>
      </c>
      <c r="DV10" s="8" t="s">
        <v>2239</v>
      </c>
      <c r="DW10" s="8" t="s">
        <v>2240</v>
      </c>
      <c r="DX10" s="8" t="s">
        <v>2241</v>
      </c>
      <c r="DY10" s="8" t="s">
        <v>2242</v>
      </c>
      <c r="DZ10" s="8" t="s">
        <v>2243</v>
      </c>
      <c r="EA10" s="8" t="s">
        <v>2244</v>
      </c>
      <c r="EB10" s="8" t="s">
        <v>2245</v>
      </c>
      <c r="EC10" s="8" t="s">
        <v>2246</v>
      </c>
      <c r="ED10" s="8" t="s">
        <v>2247</v>
      </c>
      <c r="EE10" s="8" t="s">
        <v>2248</v>
      </c>
      <c r="EF10" s="8" t="s">
        <v>2249</v>
      </c>
      <c r="EG10" s="8" t="s">
        <v>2250</v>
      </c>
      <c r="EH10" s="8" t="s">
        <v>2251</v>
      </c>
      <c r="EI10" s="8" t="s">
        <v>2252</v>
      </c>
      <c r="EJ10" s="8" t="s">
        <v>2253</v>
      </c>
      <c r="EK10" s="8" t="s">
        <v>2254</v>
      </c>
      <c r="EL10" s="8" t="s">
        <v>2255</v>
      </c>
      <c r="EM10" s="8" t="s">
        <v>2256</v>
      </c>
      <c r="EN10" s="8" t="s">
        <v>2257</v>
      </c>
      <c r="EO10" s="8" t="s">
        <v>2258</v>
      </c>
      <c r="EP10" s="8" t="s">
        <v>2259</v>
      </c>
      <c r="EQ10" s="8" t="s">
        <v>2260</v>
      </c>
      <c r="ER10" s="8" t="s">
        <v>2261</v>
      </c>
      <c r="ES10" s="8" t="s">
        <v>2262</v>
      </c>
      <c r="ET10" s="8" t="s">
        <v>2263</v>
      </c>
      <c r="EU10" s="8" t="s">
        <v>2264</v>
      </c>
      <c r="EV10" s="8" t="s">
        <v>2265</v>
      </c>
      <c r="EW10" s="8" t="s">
        <v>2266</v>
      </c>
      <c r="EX10" s="8" t="s">
        <v>2267</v>
      </c>
      <c r="EY10" s="8" t="s">
        <v>2268</v>
      </c>
      <c r="EZ10" s="8" t="s">
        <v>2269</v>
      </c>
      <c r="FA10" s="8" t="s">
        <v>2270</v>
      </c>
      <c r="FB10" s="8" t="s">
        <v>2271</v>
      </c>
      <c r="FC10" s="8" t="s">
        <v>2272</v>
      </c>
      <c r="FD10" s="8" t="s">
        <v>2273</v>
      </c>
      <c r="FE10" s="8" t="s">
        <v>2274</v>
      </c>
      <c r="FF10" s="8" t="s">
        <v>2275</v>
      </c>
      <c r="FG10" s="8" t="s">
        <v>2276</v>
      </c>
      <c r="FH10" s="8" t="s">
        <v>2277</v>
      </c>
      <c r="FI10" s="8" t="s">
        <v>2278</v>
      </c>
      <c r="FJ10" s="8" t="s">
        <v>2279</v>
      </c>
      <c r="FK10" s="8" t="s">
        <v>2280</v>
      </c>
      <c r="FL10" s="8" t="s">
        <v>2281</v>
      </c>
      <c r="FM10" s="8" t="s">
        <v>2282</v>
      </c>
      <c r="FN10" s="8" t="s">
        <v>2283</v>
      </c>
      <c r="FO10" s="8" t="s">
        <v>2284</v>
      </c>
      <c r="FP10" s="8" t="s">
        <v>2285</v>
      </c>
      <c r="FQ10" s="8" t="s">
        <v>2286</v>
      </c>
      <c r="FR10" s="8" t="s">
        <v>2287</v>
      </c>
      <c r="FS10" s="8" t="s">
        <v>2288</v>
      </c>
      <c r="FT10" s="8" t="s">
        <v>2289</v>
      </c>
      <c r="FU10" s="8" t="s">
        <v>2290</v>
      </c>
      <c r="FV10" s="8" t="s">
        <v>2291</v>
      </c>
      <c r="FW10" s="8" t="s">
        <v>2292</v>
      </c>
      <c r="FX10" s="8" t="s">
        <v>2293</v>
      </c>
      <c r="FY10" s="8" t="s">
        <v>2294</v>
      </c>
      <c r="FZ10" s="8" t="s">
        <v>2295</v>
      </c>
      <c r="GA10" s="8" t="s">
        <v>2296</v>
      </c>
      <c r="GB10" s="8" t="s">
        <v>2297</v>
      </c>
      <c r="GC10" s="8" t="s">
        <v>2298</v>
      </c>
      <c r="GD10" s="8" t="s">
        <v>2299</v>
      </c>
      <c r="GE10" s="8" t="s">
        <v>2300</v>
      </c>
      <c r="GF10" s="8" t="s">
        <v>2301</v>
      </c>
      <c r="GG10" s="8" t="s">
        <v>2302</v>
      </c>
      <c r="GH10" s="8" t="s">
        <v>2303</v>
      </c>
      <c r="GI10" s="8" t="s">
        <v>2304</v>
      </c>
      <c r="GJ10" s="8" t="s">
        <v>2305</v>
      </c>
      <c r="GK10" s="8" t="s">
        <v>2306</v>
      </c>
      <c r="GL10" s="8" t="s">
        <v>2307</v>
      </c>
      <c r="GM10" s="8" t="s">
        <v>2308</v>
      </c>
      <c r="GN10" s="8" t="s">
        <v>2309</v>
      </c>
      <c r="GO10" s="8" t="s">
        <v>2310</v>
      </c>
      <c r="GP10" s="8" t="s">
        <v>2311</v>
      </c>
      <c r="GQ10" s="8" t="s">
        <v>2312</v>
      </c>
      <c r="GR10" s="8" t="s">
        <v>2313</v>
      </c>
      <c r="GS10" s="8" t="s">
        <v>2314</v>
      </c>
      <c r="GT10" s="8" t="s">
        <v>2315</v>
      </c>
      <c r="GU10" s="8" t="s">
        <v>2316</v>
      </c>
      <c r="GV10" s="8" t="s">
        <v>2317</v>
      </c>
      <c r="GW10" s="8" t="s">
        <v>2318</v>
      </c>
      <c r="GX10" s="8" t="s">
        <v>2319</v>
      </c>
      <c r="GY10" s="8" t="s">
        <v>2320</v>
      </c>
      <c r="GZ10" s="8" t="s">
        <v>2321</v>
      </c>
      <c r="HA10" s="8" t="s">
        <v>2322</v>
      </c>
      <c r="HB10" s="8" t="s">
        <v>2323</v>
      </c>
      <c r="HC10" s="8" t="s">
        <v>2324</v>
      </c>
      <c r="HD10" s="8" t="s">
        <v>2325</v>
      </c>
      <c r="HE10" s="8" t="s">
        <v>2326</v>
      </c>
      <c r="HF10" s="8" t="s">
        <v>2327</v>
      </c>
      <c r="HG10" s="8" t="s">
        <v>2328</v>
      </c>
      <c r="HH10" s="8" t="s">
        <v>2329</v>
      </c>
      <c r="HI10" s="8" t="s">
        <v>2330</v>
      </c>
      <c r="HJ10" s="8" t="s">
        <v>2331</v>
      </c>
      <c r="HK10" s="8" t="s">
        <v>2332</v>
      </c>
      <c r="HL10" s="8" t="s">
        <v>2333</v>
      </c>
      <c r="HM10" s="8" t="s">
        <v>2334</v>
      </c>
      <c r="HN10" s="8" t="s">
        <v>2335</v>
      </c>
      <c r="HO10" s="8" t="s">
        <v>2336</v>
      </c>
      <c r="HP10" s="8" t="s">
        <v>2337</v>
      </c>
      <c r="HQ10" s="8" t="s">
        <v>2338</v>
      </c>
      <c r="HR10" s="8" t="s">
        <v>2339</v>
      </c>
      <c r="HS10" s="8" t="s">
        <v>2340</v>
      </c>
      <c r="HT10" s="8" t="s">
        <v>2341</v>
      </c>
      <c r="HU10" s="8" t="s">
        <v>2342</v>
      </c>
      <c r="HV10" s="8" t="s">
        <v>2343</v>
      </c>
      <c r="HW10" s="8" t="s">
        <v>2344</v>
      </c>
      <c r="HX10" s="8" t="s">
        <v>2345</v>
      </c>
      <c r="HY10" s="8" t="s">
        <v>2346</v>
      </c>
      <c r="HZ10" s="8" t="s">
        <v>2347</v>
      </c>
      <c r="IA10" s="8" t="s">
        <v>2348</v>
      </c>
      <c r="IB10" s="8" t="s">
        <v>2349</v>
      </c>
      <c r="IC10" s="8" t="s">
        <v>2350</v>
      </c>
      <c r="ID10" s="8" t="s">
        <v>2351</v>
      </c>
      <c r="IE10" s="8" t="s">
        <v>2352</v>
      </c>
      <c r="IF10" s="8" t="s">
        <v>2353</v>
      </c>
      <c r="IG10" s="8" t="s">
        <v>2354</v>
      </c>
      <c r="IH10" s="8" t="s">
        <v>2355</v>
      </c>
      <c r="II10" s="8" t="s">
        <v>2356</v>
      </c>
      <c r="IJ10" s="8" t="s">
        <v>2357</v>
      </c>
      <c r="IK10" s="8" t="s">
        <v>2358</v>
      </c>
      <c r="IL10" s="8" t="s">
        <v>2359</v>
      </c>
      <c r="IM10" s="8" t="s">
        <v>2360</v>
      </c>
      <c r="IN10" s="8" t="s">
        <v>2361</v>
      </c>
      <c r="IO10" s="8" t="s">
        <v>2362</v>
      </c>
      <c r="IP10" s="8" t="s">
        <v>2363</v>
      </c>
      <c r="IQ10" s="8" t="s">
        <v>2364</v>
      </c>
    </row>
    <row r="11" spans="1:251">
      <c r="A11" s="10">
        <v>42036</v>
      </c>
      <c r="B11" s="9">
        <v>24.388999999999999</v>
      </c>
      <c r="C11" s="9">
        <v>15.456</v>
      </c>
      <c r="D11" s="9">
        <v>32.334000000000003</v>
      </c>
      <c r="E11" s="9">
        <v>16.952999999999999</v>
      </c>
      <c r="F11" s="9">
        <v>15.381</v>
      </c>
      <c r="G11" s="9">
        <v>18.076000000000001</v>
      </c>
      <c r="H11" s="9">
        <v>4.8920000000000003</v>
      </c>
      <c r="I11" s="9">
        <v>13.183999999999999</v>
      </c>
      <c r="J11" s="9">
        <v>99.805999999999997</v>
      </c>
      <c r="K11" s="9">
        <v>58.627000000000002</v>
      </c>
      <c r="L11" s="9">
        <v>41.179000000000002</v>
      </c>
      <c r="M11" s="9">
        <v>49.862000000000002</v>
      </c>
      <c r="N11" s="9">
        <v>37.993000000000002</v>
      </c>
      <c r="O11" s="9">
        <v>11.869</v>
      </c>
      <c r="P11" s="9">
        <v>33.878</v>
      </c>
      <c r="Q11" s="9">
        <v>16.048999999999999</v>
      </c>
      <c r="R11" s="9">
        <v>17.829000000000001</v>
      </c>
      <c r="S11" s="9">
        <v>16.065999999999999</v>
      </c>
      <c r="T11" s="9">
        <v>4.5860000000000003</v>
      </c>
      <c r="U11" s="9">
        <v>11.48</v>
      </c>
      <c r="V11" s="9">
        <v>179.36600000000001</v>
      </c>
      <c r="W11" s="9">
        <v>103.52800000000001</v>
      </c>
      <c r="X11" s="9">
        <v>75.837999999999994</v>
      </c>
      <c r="Y11" s="9">
        <v>89.852000000000004</v>
      </c>
      <c r="Z11" s="9">
        <v>54.052</v>
      </c>
      <c r="AA11" s="9">
        <v>35.799999999999997</v>
      </c>
      <c r="AB11" s="9">
        <v>370.72199999999998</v>
      </c>
      <c r="AC11" s="9">
        <v>188.679</v>
      </c>
      <c r="AD11" s="9">
        <v>182.042</v>
      </c>
      <c r="AE11" s="9">
        <v>3009.9560000000001</v>
      </c>
      <c r="AF11" s="9">
        <v>1633.6659999999999</v>
      </c>
      <c r="AG11" s="9">
        <v>1376.29</v>
      </c>
      <c r="AH11" s="9">
        <v>2437.1239999999998</v>
      </c>
      <c r="AI11" s="9">
        <v>1244.538</v>
      </c>
      <c r="AJ11" s="9">
        <v>1192.586</v>
      </c>
      <c r="AK11" s="9">
        <v>2325.078</v>
      </c>
      <c r="AL11" s="9">
        <v>1189.0309999999999</v>
      </c>
      <c r="AM11" s="9">
        <v>1136.047</v>
      </c>
      <c r="AN11" s="9">
        <v>59.08</v>
      </c>
      <c r="AO11" s="9">
        <v>27.721</v>
      </c>
      <c r="AP11" s="9">
        <v>31.359000000000002</v>
      </c>
      <c r="AQ11" s="9">
        <v>52.966000000000001</v>
      </c>
      <c r="AR11" s="9">
        <v>27.786000000000001</v>
      </c>
      <c r="AS11" s="9">
        <v>25.18</v>
      </c>
      <c r="AT11" s="9">
        <v>1916.374</v>
      </c>
      <c r="AU11" s="9">
        <v>1006.932</v>
      </c>
      <c r="AV11" s="9">
        <v>909.44200000000001</v>
      </c>
      <c r="AW11" s="9">
        <v>131.792</v>
      </c>
      <c r="AX11" s="9">
        <v>53.195999999999998</v>
      </c>
      <c r="AY11" s="9">
        <v>78.596000000000004</v>
      </c>
      <c r="AZ11" s="9">
        <v>43.795000000000002</v>
      </c>
      <c r="BA11" s="9">
        <v>27.687000000000001</v>
      </c>
      <c r="BB11" s="9">
        <v>16.108000000000001</v>
      </c>
      <c r="BC11" s="9">
        <v>43.765999999999998</v>
      </c>
      <c r="BD11" s="9">
        <v>18.550999999999998</v>
      </c>
      <c r="BE11" s="9">
        <v>25.213999999999999</v>
      </c>
      <c r="BF11" s="9">
        <v>44.231999999999999</v>
      </c>
      <c r="BG11" s="9">
        <v>6.9569999999999999</v>
      </c>
      <c r="BH11" s="9">
        <v>37.274000000000001</v>
      </c>
      <c r="BI11" s="9">
        <v>108.268</v>
      </c>
      <c r="BJ11" s="9">
        <v>34.570999999999998</v>
      </c>
      <c r="BK11" s="9">
        <v>73.697000000000003</v>
      </c>
      <c r="BL11" s="9">
        <v>32.706000000000003</v>
      </c>
      <c r="BM11" s="9">
        <v>17.173999999999999</v>
      </c>
      <c r="BN11" s="9">
        <v>15.532</v>
      </c>
      <c r="BO11" s="9">
        <v>31.236000000000001</v>
      </c>
      <c r="BP11" s="9">
        <v>10.068</v>
      </c>
      <c r="BQ11" s="9">
        <v>21.167999999999999</v>
      </c>
      <c r="BR11" s="9">
        <v>44.326999999999998</v>
      </c>
      <c r="BS11" s="9">
        <v>7.3289999999999997</v>
      </c>
      <c r="BT11" s="9">
        <v>36.997</v>
      </c>
      <c r="BU11" s="9">
        <v>280.68900000000002</v>
      </c>
      <c r="BV11" s="9">
        <v>149.83799999999999</v>
      </c>
      <c r="BW11" s="9">
        <v>130.851</v>
      </c>
      <c r="BX11" s="9">
        <v>246.70400000000001</v>
      </c>
      <c r="BY11" s="9">
        <v>132.036</v>
      </c>
      <c r="BZ11" s="9">
        <v>114.66800000000001</v>
      </c>
      <c r="CA11" s="9">
        <v>2190.4189999999999</v>
      </c>
      <c r="CB11" s="9">
        <v>1112.502</v>
      </c>
      <c r="CC11" s="9">
        <v>1077.9179999999999</v>
      </c>
      <c r="CD11" s="9">
        <v>219.815</v>
      </c>
      <c r="CE11" s="9">
        <v>98.629000000000005</v>
      </c>
      <c r="CF11" s="9">
        <v>121.18600000000001</v>
      </c>
      <c r="CG11" s="9">
        <v>2217.3090000000002</v>
      </c>
      <c r="CH11" s="9">
        <v>1145.9090000000001</v>
      </c>
      <c r="CI11" s="9">
        <v>1071.4000000000001</v>
      </c>
      <c r="CJ11" s="9">
        <v>359.20400000000001</v>
      </c>
      <c r="CK11" s="9">
        <v>174.571</v>
      </c>
      <c r="CL11" s="9">
        <v>184.63300000000001</v>
      </c>
      <c r="CM11" s="9">
        <v>107.31399999999999</v>
      </c>
      <c r="CN11" s="9">
        <v>56.094000000000001</v>
      </c>
      <c r="CO11" s="9">
        <v>51.22</v>
      </c>
      <c r="CP11" s="9">
        <v>139.38999999999999</v>
      </c>
      <c r="CQ11" s="9">
        <v>75.941999999999993</v>
      </c>
      <c r="CR11" s="9">
        <v>63.448</v>
      </c>
      <c r="CS11" s="9">
        <v>112.5</v>
      </c>
      <c r="CT11" s="9">
        <v>42.534999999999997</v>
      </c>
      <c r="CU11" s="9">
        <v>69.965000000000003</v>
      </c>
      <c r="CV11" s="9">
        <v>2077.9189999999999</v>
      </c>
      <c r="CW11" s="9">
        <v>1069.9670000000001</v>
      </c>
      <c r="CX11" s="9">
        <v>1007.952</v>
      </c>
      <c r="CY11" s="9">
        <v>572.83299999999997</v>
      </c>
      <c r="CZ11" s="9">
        <v>389.12900000000002</v>
      </c>
      <c r="DA11" s="9">
        <v>183.70400000000001</v>
      </c>
      <c r="DB11" s="9">
        <v>383.94299999999998</v>
      </c>
      <c r="DC11" s="9">
        <v>265.69200000000001</v>
      </c>
      <c r="DD11" s="9">
        <v>118.251</v>
      </c>
      <c r="DE11" s="9">
        <v>21.681000000000001</v>
      </c>
      <c r="DF11" s="9">
        <v>11.875</v>
      </c>
      <c r="DG11" s="9">
        <v>9.8059999999999992</v>
      </c>
      <c r="DH11" s="9">
        <v>7.782</v>
      </c>
      <c r="DI11" s="9">
        <v>5.9489999999999998</v>
      </c>
      <c r="DJ11" s="9">
        <v>1.833</v>
      </c>
      <c r="DK11" s="9">
        <v>7.4980000000000002</v>
      </c>
      <c r="DL11" s="9">
        <v>4.2839999999999998</v>
      </c>
      <c r="DM11" s="9">
        <v>3.214</v>
      </c>
      <c r="DN11" s="9">
        <v>6.4009999999999998</v>
      </c>
      <c r="DO11" s="9">
        <v>1.6419999999999999</v>
      </c>
      <c r="DP11" s="9">
        <v>4.7590000000000003</v>
      </c>
      <c r="DQ11" s="9">
        <v>27.863</v>
      </c>
      <c r="DR11" s="9">
        <v>15.175000000000001</v>
      </c>
      <c r="DS11" s="9">
        <v>12.686999999999999</v>
      </c>
      <c r="DT11" s="9">
        <v>11.329000000000001</v>
      </c>
      <c r="DU11" s="9">
        <v>5.9009999999999998</v>
      </c>
      <c r="DV11" s="9">
        <v>5.4269999999999996</v>
      </c>
      <c r="DW11" s="9">
        <v>8.6059999999999999</v>
      </c>
      <c r="DX11" s="9">
        <v>4.72</v>
      </c>
      <c r="DY11" s="9">
        <v>3.887</v>
      </c>
      <c r="DZ11" s="9">
        <v>7.9279999999999999</v>
      </c>
      <c r="EA11" s="9">
        <v>4.5540000000000003</v>
      </c>
      <c r="EB11" s="9">
        <v>3.3730000000000002</v>
      </c>
      <c r="EC11" s="9">
        <v>139.346</v>
      </c>
      <c r="ED11" s="9">
        <v>96.385999999999996</v>
      </c>
      <c r="EE11" s="9">
        <v>42.96</v>
      </c>
      <c r="EF11" s="9">
        <v>2974.3620000000001</v>
      </c>
      <c r="EG11" s="9">
        <v>1604.3810000000001</v>
      </c>
      <c r="EH11" s="9">
        <v>1369.981</v>
      </c>
      <c r="EI11" s="9">
        <v>545.971</v>
      </c>
      <c r="EJ11" s="9">
        <v>292.95499999999998</v>
      </c>
      <c r="EK11" s="9">
        <v>253.01599999999999</v>
      </c>
      <c r="EL11" s="9">
        <v>237.93700000000001</v>
      </c>
      <c r="EM11" s="9">
        <v>134.66200000000001</v>
      </c>
      <c r="EN11" s="9">
        <v>103.27500000000001</v>
      </c>
      <c r="EO11" s="9">
        <v>102.72</v>
      </c>
      <c r="EP11" s="9">
        <v>62.110999999999997</v>
      </c>
      <c r="EQ11" s="9">
        <v>40.609000000000002</v>
      </c>
      <c r="ER11" s="9">
        <v>135.21700000000001</v>
      </c>
      <c r="ES11" s="9">
        <v>72.55</v>
      </c>
      <c r="ET11" s="9">
        <v>62.665999999999997</v>
      </c>
      <c r="EU11" s="9">
        <v>126.074</v>
      </c>
      <c r="EV11" s="9">
        <v>76.608000000000004</v>
      </c>
      <c r="EW11" s="9">
        <v>49.466000000000001</v>
      </c>
      <c r="EX11" s="9">
        <v>111.863</v>
      </c>
      <c r="EY11" s="9">
        <v>58.054000000000002</v>
      </c>
      <c r="EZ11" s="9">
        <v>53.808999999999997</v>
      </c>
      <c r="FA11" s="9">
        <v>71.873000000000005</v>
      </c>
      <c r="FB11" s="9">
        <v>46.819000000000003</v>
      </c>
      <c r="FC11" s="9">
        <v>25.053999999999998</v>
      </c>
      <c r="FD11" s="9">
        <v>95.194999999999993</v>
      </c>
      <c r="FE11" s="9">
        <v>49.828000000000003</v>
      </c>
      <c r="FF11" s="9">
        <v>45.366999999999997</v>
      </c>
      <c r="FG11" s="9">
        <v>35.283999999999999</v>
      </c>
      <c r="FH11" s="9">
        <v>25.527999999999999</v>
      </c>
      <c r="FI11" s="9">
        <v>9.7560000000000002</v>
      </c>
      <c r="FJ11" s="9">
        <v>39.447000000000003</v>
      </c>
      <c r="FK11" s="9">
        <v>16.838999999999999</v>
      </c>
      <c r="FL11" s="9">
        <v>22.608000000000001</v>
      </c>
      <c r="FM11" s="9">
        <v>20.463999999999999</v>
      </c>
      <c r="FN11" s="9">
        <v>7.4610000000000003</v>
      </c>
      <c r="FO11" s="9">
        <v>13.003</v>
      </c>
      <c r="FP11" s="9">
        <v>70.869</v>
      </c>
      <c r="FQ11" s="9">
        <v>38.014000000000003</v>
      </c>
      <c r="FR11" s="9">
        <v>32.853999999999999</v>
      </c>
      <c r="FS11" s="9">
        <v>30.513000000000002</v>
      </c>
      <c r="FT11" s="9">
        <v>22.719000000000001</v>
      </c>
      <c r="FU11" s="9">
        <v>7.7949999999999999</v>
      </c>
      <c r="FV11" s="9">
        <v>19.876999999999999</v>
      </c>
      <c r="FW11" s="9">
        <v>10.265000000000001</v>
      </c>
      <c r="FX11" s="9">
        <v>9.6120000000000001</v>
      </c>
      <c r="FY11" s="9">
        <v>20.478000000000002</v>
      </c>
      <c r="FZ11" s="9">
        <v>5.0309999999999997</v>
      </c>
      <c r="GA11" s="9">
        <v>15.448</v>
      </c>
      <c r="GB11" s="9">
        <v>150.30600000000001</v>
      </c>
      <c r="GC11" s="9">
        <v>88.921000000000006</v>
      </c>
      <c r="GD11" s="9">
        <v>61.384999999999998</v>
      </c>
      <c r="GE11" s="9">
        <v>87.631</v>
      </c>
      <c r="GF11" s="9">
        <v>45.741</v>
      </c>
      <c r="GG11" s="9">
        <v>41.89</v>
      </c>
      <c r="GH11" s="9">
        <v>308.03399999999999</v>
      </c>
      <c r="GI11" s="9">
        <v>158.29300000000001</v>
      </c>
      <c r="GJ11" s="9">
        <v>149.74100000000001</v>
      </c>
      <c r="GK11" s="9">
        <v>2428.3910000000001</v>
      </c>
      <c r="GL11" s="9">
        <v>1311.4259999999999</v>
      </c>
      <c r="GM11" s="9">
        <v>1116.9649999999999</v>
      </c>
      <c r="GN11" s="9">
        <v>1920.6559999999999</v>
      </c>
      <c r="GO11" s="9">
        <v>975.721</v>
      </c>
      <c r="GP11" s="9">
        <v>944.93499999999995</v>
      </c>
      <c r="GQ11" s="9">
        <v>1805.2180000000001</v>
      </c>
      <c r="GR11" s="9">
        <v>930.95299999999997</v>
      </c>
      <c r="GS11" s="9">
        <v>874.26499999999999</v>
      </c>
      <c r="GT11" s="9">
        <v>51.481000000000002</v>
      </c>
      <c r="GU11" s="9">
        <v>17.733000000000001</v>
      </c>
      <c r="GV11" s="9">
        <v>33.747999999999998</v>
      </c>
      <c r="GW11" s="9">
        <v>63.957000000000001</v>
      </c>
      <c r="GX11" s="9">
        <v>27.035</v>
      </c>
      <c r="GY11" s="9">
        <v>36.921999999999997</v>
      </c>
      <c r="GZ11" s="9">
        <v>1463.8889999999999</v>
      </c>
      <c r="HA11" s="9">
        <v>770.54200000000003</v>
      </c>
      <c r="HB11" s="9">
        <v>693.34699999999998</v>
      </c>
      <c r="HC11" s="9">
        <v>117.798</v>
      </c>
      <c r="HD11" s="9">
        <v>42.438000000000002</v>
      </c>
      <c r="HE11" s="9">
        <v>75.36</v>
      </c>
      <c r="HF11" s="9">
        <v>40.234999999999999</v>
      </c>
      <c r="HG11" s="9">
        <v>19.667999999999999</v>
      </c>
      <c r="HH11" s="9">
        <v>20.567</v>
      </c>
      <c r="HI11" s="9">
        <v>35.131</v>
      </c>
      <c r="HJ11" s="9">
        <v>13.839</v>
      </c>
      <c r="HK11" s="9">
        <v>21.292000000000002</v>
      </c>
      <c r="HL11" s="9">
        <v>42.432000000000002</v>
      </c>
      <c r="HM11" s="9">
        <v>8.9309999999999992</v>
      </c>
      <c r="HN11" s="9">
        <v>33.500999999999998</v>
      </c>
      <c r="HO11" s="9">
        <v>108.626</v>
      </c>
      <c r="HP11" s="9">
        <v>40.432000000000002</v>
      </c>
      <c r="HQ11" s="9">
        <v>68.194000000000003</v>
      </c>
      <c r="HR11" s="9">
        <v>33.335000000000001</v>
      </c>
      <c r="HS11" s="9">
        <v>22.492000000000001</v>
      </c>
      <c r="HT11" s="9">
        <v>10.843</v>
      </c>
      <c r="HU11" s="9">
        <v>31.92</v>
      </c>
      <c r="HV11" s="9">
        <v>11.002000000000001</v>
      </c>
      <c r="HW11" s="9">
        <v>20.917999999999999</v>
      </c>
      <c r="HX11" s="9">
        <v>43.371000000000002</v>
      </c>
      <c r="HY11" s="9">
        <v>6.9379999999999997</v>
      </c>
      <c r="HZ11" s="9">
        <v>36.433</v>
      </c>
      <c r="IA11" s="9">
        <v>230.34299999999999</v>
      </c>
      <c r="IB11" s="9">
        <v>122.309</v>
      </c>
      <c r="IC11" s="9">
        <v>108.03400000000001</v>
      </c>
      <c r="ID11" s="9">
        <v>226.83099999999999</v>
      </c>
      <c r="IE11" s="9">
        <v>106.45099999999999</v>
      </c>
      <c r="IF11" s="9">
        <v>120.379</v>
      </c>
      <c r="IG11" s="9">
        <v>1693.825</v>
      </c>
      <c r="IH11" s="9">
        <v>869.27</v>
      </c>
      <c r="II11" s="9">
        <v>824.55600000000004</v>
      </c>
      <c r="IJ11" s="9">
        <v>227.399</v>
      </c>
      <c r="IK11" s="9">
        <v>103.901</v>
      </c>
      <c r="IL11" s="9">
        <v>123.499</v>
      </c>
      <c r="IM11" s="9">
        <v>1693.2570000000001</v>
      </c>
      <c r="IN11" s="9">
        <v>871.82</v>
      </c>
      <c r="IO11" s="9">
        <v>821.43600000000004</v>
      </c>
      <c r="IP11" s="9">
        <v>341.09800000000001</v>
      </c>
      <c r="IQ11" s="9">
        <v>159.28800000000001</v>
      </c>
    </row>
    <row r="12" spans="1:251">
      <c r="A12" s="10">
        <v>42401</v>
      </c>
      <c r="B12" s="9">
        <v>20.550999999999998</v>
      </c>
      <c r="C12" s="9">
        <v>12.919</v>
      </c>
      <c r="D12" s="9">
        <v>38.191000000000003</v>
      </c>
      <c r="E12" s="9">
        <v>17.317</v>
      </c>
      <c r="F12" s="9">
        <v>20.873999999999999</v>
      </c>
      <c r="G12" s="9">
        <v>33.113</v>
      </c>
      <c r="H12" s="9">
        <v>8.4600000000000009</v>
      </c>
      <c r="I12" s="9">
        <v>24.652999999999999</v>
      </c>
      <c r="J12" s="9">
        <v>111.512</v>
      </c>
      <c r="K12" s="9">
        <v>58.179000000000002</v>
      </c>
      <c r="L12" s="9">
        <v>53.332999999999998</v>
      </c>
      <c r="M12" s="9">
        <v>59.735999999999997</v>
      </c>
      <c r="N12" s="9">
        <v>39.515999999999998</v>
      </c>
      <c r="O12" s="9">
        <v>20.219000000000001</v>
      </c>
      <c r="P12" s="9">
        <v>30.87</v>
      </c>
      <c r="Q12" s="9">
        <v>12.723000000000001</v>
      </c>
      <c r="R12" s="9">
        <v>18.146999999999998</v>
      </c>
      <c r="S12" s="9">
        <v>20.907</v>
      </c>
      <c r="T12" s="9">
        <v>5.94</v>
      </c>
      <c r="U12" s="9">
        <v>14.967000000000001</v>
      </c>
      <c r="V12" s="9">
        <v>197.61600000000001</v>
      </c>
      <c r="W12" s="9">
        <v>106.908</v>
      </c>
      <c r="X12" s="9">
        <v>90.707999999999998</v>
      </c>
      <c r="Y12" s="9">
        <v>111.986</v>
      </c>
      <c r="Z12" s="9">
        <v>52.536999999999999</v>
      </c>
      <c r="AA12" s="9">
        <v>59.45</v>
      </c>
      <c r="AB12" s="9">
        <v>391.91899999999998</v>
      </c>
      <c r="AC12" s="9">
        <v>205.46199999999999</v>
      </c>
      <c r="AD12" s="9">
        <v>186.45699999999999</v>
      </c>
      <c r="AE12" s="9">
        <v>3096.846</v>
      </c>
      <c r="AF12" s="9">
        <v>1657.4770000000001</v>
      </c>
      <c r="AG12" s="9">
        <v>1439.3689999999999</v>
      </c>
      <c r="AH12" s="9">
        <v>2496.7399999999998</v>
      </c>
      <c r="AI12" s="9">
        <v>1265.162</v>
      </c>
      <c r="AJ12" s="9">
        <v>1231.578</v>
      </c>
      <c r="AK12" s="9">
        <v>2376.5839999999998</v>
      </c>
      <c r="AL12" s="9">
        <v>1209.117</v>
      </c>
      <c r="AM12" s="9">
        <v>1167.4670000000001</v>
      </c>
      <c r="AN12" s="9">
        <v>64.424000000000007</v>
      </c>
      <c r="AO12" s="9">
        <v>32.006</v>
      </c>
      <c r="AP12" s="9">
        <v>32.417999999999999</v>
      </c>
      <c r="AQ12" s="9">
        <v>55.277000000000001</v>
      </c>
      <c r="AR12" s="9">
        <v>23.584</v>
      </c>
      <c r="AS12" s="9">
        <v>31.693000000000001</v>
      </c>
      <c r="AT12" s="9">
        <v>1962.1020000000001</v>
      </c>
      <c r="AU12" s="9">
        <v>1032.3240000000001</v>
      </c>
      <c r="AV12" s="9">
        <v>929.77800000000002</v>
      </c>
      <c r="AW12" s="9">
        <v>137.44800000000001</v>
      </c>
      <c r="AX12" s="9">
        <v>49.613999999999997</v>
      </c>
      <c r="AY12" s="9">
        <v>87.834000000000003</v>
      </c>
      <c r="AZ12" s="9">
        <v>44.564</v>
      </c>
      <c r="BA12" s="9">
        <v>28.312000000000001</v>
      </c>
      <c r="BB12" s="9">
        <v>16.251000000000001</v>
      </c>
      <c r="BC12" s="9">
        <v>40.89</v>
      </c>
      <c r="BD12" s="9">
        <v>11.736000000000001</v>
      </c>
      <c r="BE12" s="9">
        <v>29.154</v>
      </c>
      <c r="BF12" s="9">
        <v>51.994</v>
      </c>
      <c r="BG12" s="9">
        <v>9.5649999999999995</v>
      </c>
      <c r="BH12" s="9">
        <v>42.429000000000002</v>
      </c>
      <c r="BI12" s="9">
        <v>102.28100000000001</v>
      </c>
      <c r="BJ12" s="9">
        <v>35.973999999999997</v>
      </c>
      <c r="BK12" s="9">
        <v>66.307000000000002</v>
      </c>
      <c r="BL12" s="9">
        <v>31.297999999999998</v>
      </c>
      <c r="BM12" s="9">
        <v>20.132000000000001</v>
      </c>
      <c r="BN12" s="9">
        <v>11.166</v>
      </c>
      <c r="BO12" s="9">
        <v>34.902000000000001</v>
      </c>
      <c r="BP12" s="9">
        <v>8.8580000000000005</v>
      </c>
      <c r="BQ12" s="9">
        <v>26.044</v>
      </c>
      <c r="BR12" s="9">
        <v>36.08</v>
      </c>
      <c r="BS12" s="9">
        <v>6.984</v>
      </c>
      <c r="BT12" s="9">
        <v>29.097000000000001</v>
      </c>
      <c r="BU12" s="9">
        <v>294.90899999999999</v>
      </c>
      <c r="BV12" s="9">
        <v>147.25</v>
      </c>
      <c r="BW12" s="9">
        <v>147.66</v>
      </c>
      <c r="BX12" s="9">
        <v>266.97800000000001</v>
      </c>
      <c r="BY12" s="9">
        <v>140.637</v>
      </c>
      <c r="BZ12" s="9">
        <v>126.34099999999999</v>
      </c>
      <c r="CA12" s="9">
        <v>2229.761</v>
      </c>
      <c r="CB12" s="9">
        <v>1124.5250000000001</v>
      </c>
      <c r="CC12" s="9">
        <v>1105.2370000000001</v>
      </c>
      <c r="CD12" s="9">
        <v>223.15100000000001</v>
      </c>
      <c r="CE12" s="9">
        <v>107.94199999999999</v>
      </c>
      <c r="CF12" s="9">
        <v>115.209</v>
      </c>
      <c r="CG12" s="9">
        <v>2273.5880000000002</v>
      </c>
      <c r="CH12" s="9">
        <v>1157.2190000000001</v>
      </c>
      <c r="CI12" s="9">
        <v>1116.3689999999999</v>
      </c>
      <c r="CJ12" s="9">
        <v>370.36900000000003</v>
      </c>
      <c r="CK12" s="9">
        <v>185.24100000000001</v>
      </c>
      <c r="CL12" s="9">
        <v>185.12799999999999</v>
      </c>
      <c r="CM12" s="9">
        <v>119.761</v>
      </c>
      <c r="CN12" s="9">
        <v>63.338000000000001</v>
      </c>
      <c r="CO12" s="9">
        <v>56.421999999999997</v>
      </c>
      <c r="CP12" s="9">
        <v>147.21799999999999</v>
      </c>
      <c r="CQ12" s="9">
        <v>77.299000000000007</v>
      </c>
      <c r="CR12" s="9">
        <v>69.918999999999997</v>
      </c>
      <c r="CS12" s="9">
        <v>103.39100000000001</v>
      </c>
      <c r="CT12" s="9">
        <v>44.603999999999999</v>
      </c>
      <c r="CU12" s="9">
        <v>58.786999999999999</v>
      </c>
      <c r="CV12" s="9">
        <v>2126.3710000000001</v>
      </c>
      <c r="CW12" s="9">
        <v>1079.921</v>
      </c>
      <c r="CX12" s="9">
        <v>1046.45</v>
      </c>
      <c r="CY12" s="9">
        <v>600.10699999999997</v>
      </c>
      <c r="CZ12" s="9">
        <v>392.31599999999997</v>
      </c>
      <c r="DA12" s="9">
        <v>207.791</v>
      </c>
      <c r="DB12" s="9">
        <v>408.12099999999998</v>
      </c>
      <c r="DC12" s="9">
        <v>268.822</v>
      </c>
      <c r="DD12" s="9">
        <v>139.29900000000001</v>
      </c>
      <c r="DE12" s="9">
        <v>26.254999999999999</v>
      </c>
      <c r="DF12" s="9">
        <v>15.653</v>
      </c>
      <c r="DG12" s="9">
        <v>10.602</v>
      </c>
      <c r="DH12" s="9">
        <v>8.5079999999999991</v>
      </c>
      <c r="DI12" s="9">
        <v>7.1859999999999999</v>
      </c>
      <c r="DJ12" s="9">
        <v>1.3220000000000001</v>
      </c>
      <c r="DK12" s="9">
        <v>7.2930000000000001</v>
      </c>
      <c r="DL12" s="9">
        <v>3.9689999999999999</v>
      </c>
      <c r="DM12" s="9">
        <v>3.3250000000000002</v>
      </c>
      <c r="DN12" s="9">
        <v>10.454000000000001</v>
      </c>
      <c r="DO12" s="9">
        <v>4.4980000000000002</v>
      </c>
      <c r="DP12" s="9">
        <v>5.9560000000000004</v>
      </c>
      <c r="DQ12" s="9">
        <v>29.562000000000001</v>
      </c>
      <c r="DR12" s="9">
        <v>16.693000000000001</v>
      </c>
      <c r="DS12" s="9">
        <v>12.869</v>
      </c>
      <c r="DT12" s="9">
        <v>5.6159999999999997</v>
      </c>
      <c r="DU12" s="9">
        <v>4.4870000000000001</v>
      </c>
      <c r="DV12" s="9">
        <v>1.129</v>
      </c>
      <c r="DW12" s="9">
        <v>12.789</v>
      </c>
      <c r="DX12" s="9">
        <v>7.1180000000000003</v>
      </c>
      <c r="DY12" s="9">
        <v>5.6719999999999997</v>
      </c>
      <c r="DZ12" s="9">
        <v>11.157</v>
      </c>
      <c r="EA12" s="9">
        <v>5.0880000000000001</v>
      </c>
      <c r="EB12" s="9">
        <v>6.0679999999999996</v>
      </c>
      <c r="EC12" s="9">
        <v>136.16900000000001</v>
      </c>
      <c r="ED12" s="9">
        <v>91.147000000000006</v>
      </c>
      <c r="EE12" s="9">
        <v>45.021000000000001</v>
      </c>
      <c r="EF12" s="9">
        <v>3046.7159999999999</v>
      </c>
      <c r="EG12" s="9">
        <v>1654.7070000000001</v>
      </c>
      <c r="EH12" s="9">
        <v>1392.009</v>
      </c>
      <c r="EI12" s="9">
        <v>570.25599999999997</v>
      </c>
      <c r="EJ12" s="9">
        <v>307.899</v>
      </c>
      <c r="EK12" s="9">
        <v>262.35700000000003</v>
      </c>
      <c r="EL12" s="9">
        <v>245.82400000000001</v>
      </c>
      <c r="EM12" s="9">
        <v>142.18700000000001</v>
      </c>
      <c r="EN12" s="9">
        <v>103.637</v>
      </c>
      <c r="EO12" s="9">
        <v>118.568</v>
      </c>
      <c r="EP12" s="9">
        <v>73.236999999999995</v>
      </c>
      <c r="EQ12" s="9">
        <v>45.331000000000003</v>
      </c>
      <c r="ER12" s="9">
        <v>127.256</v>
      </c>
      <c r="ES12" s="9">
        <v>68.95</v>
      </c>
      <c r="ET12" s="9">
        <v>58.305999999999997</v>
      </c>
      <c r="EU12" s="9">
        <v>142.321</v>
      </c>
      <c r="EV12" s="9">
        <v>85.444999999999993</v>
      </c>
      <c r="EW12" s="9">
        <v>56.875</v>
      </c>
      <c r="EX12" s="9">
        <v>103.503</v>
      </c>
      <c r="EY12" s="9">
        <v>56.741</v>
      </c>
      <c r="EZ12" s="9">
        <v>46.762</v>
      </c>
      <c r="FA12" s="9">
        <v>71.406000000000006</v>
      </c>
      <c r="FB12" s="9">
        <v>45.396000000000001</v>
      </c>
      <c r="FC12" s="9">
        <v>26.01</v>
      </c>
      <c r="FD12" s="9">
        <v>85.927999999999997</v>
      </c>
      <c r="FE12" s="9">
        <v>50.247</v>
      </c>
      <c r="FF12" s="9">
        <v>35.680999999999997</v>
      </c>
      <c r="FG12" s="9">
        <v>33.808999999999997</v>
      </c>
      <c r="FH12" s="9">
        <v>24.193999999999999</v>
      </c>
      <c r="FI12" s="9">
        <v>9.6150000000000002</v>
      </c>
      <c r="FJ12" s="9">
        <v>36.661000000000001</v>
      </c>
      <c r="FK12" s="9">
        <v>22.326000000000001</v>
      </c>
      <c r="FL12" s="9">
        <v>14.336</v>
      </c>
      <c r="FM12" s="9">
        <v>15.457000000000001</v>
      </c>
      <c r="FN12" s="9">
        <v>3.7280000000000002</v>
      </c>
      <c r="FO12" s="9">
        <v>11.73</v>
      </c>
      <c r="FP12" s="9">
        <v>88.49</v>
      </c>
      <c r="FQ12" s="9">
        <v>46.543999999999997</v>
      </c>
      <c r="FR12" s="9">
        <v>41.945999999999998</v>
      </c>
      <c r="FS12" s="9">
        <v>44.466999999999999</v>
      </c>
      <c r="FT12" s="9">
        <v>31.332000000000001</v>
      </c>
      <c r="FU12" s="9">
        <v>13.135</v>
      </c>
      <c r="FV12" s="9">
        <v>21.26</v>
      </c>
      <c r="FW12" s="9">
        <v>9.5649999999999995</v>
      </c>
      <c r="FX12" s="9">
        <v>11.696</v>
      </c>
      <c r="FY12" s="9">
        <v>22.763000000000002</v>
      </c>
      <c r="FZ12" s="9">
        <v>5.6470000000000002</v>
      </c>
      <c r="GA12" s="9">
        <v>17.116</v>
      </c>
      <c r="GB12" s="9">
        <v>167.15600000000001</v>
      </c>
      <c r="GC12" s="9">
        <v>100.111</v>
      </c>
      <c r="GD12" s="9">
        <v>67.045000000000002</v>
      </c>
      <c r="GE12" s="9">
        <v>78.668000000000006</v>
      </c>
      <c r="GF12" s="9">
        <v>42.076000000000001</v>
      </c>
      <c r="GG12" s="9">
        <v>36.591999999999999</v>
      </c>
      <c r="GH12" s="9">
        <v>324.43200000000002</v>
      </c>
      <c r="GI12" s="9">
        <v>165.71199999999999</v>
      </c>
      <c r="GJ12" s="9">
        <v>158.72</v>
      </c>
      <c r="GK12" s="9">
        <v>2476.46</v>
      </c>
      <c r="GL12" s="9">
        <v>1346.808</v>
      </c>
      <c r="GM12" s="9">
        <v>1129.652</v>
      </c>
      <c r="GN12" s="9">
        <v>1944.299</v>
      </c>
      <c r="GO12" s="9">
        <v>989.35699999999997</v>
      </c>
      <c r="GP12" s="9">
        <v>954.94200000000001</v>
      </c>
      <c r="GQ12" s="9">
        <v>1832.788</v>
      </c>
      <c r="GR12" s="9">
        <v>934.18399999999997</v>
      </c>
      <c r="GS12" s="9">
        <v>898.60400000000004</v>
      </c>
      <c r="GT12" s="9">
        <v>55.24</v>
      </c>
      <c r="GU12" s="9">
        <v>24.065000000000001</v>
      </c>
      <c r="GV12" s="9">
        <v>31.175000000000001</v>
      </c>
      <c r="GW12" s="9">
        <v>55.302999999999997</v>
      </c>
      <c r="GX12" s="9">
        <v>30.623000000000001</v>
      </c>
      <c r="GY12" s="9">
        <v>24.68</v>
      </c>
      <c r="GZ12" s="9">
        <v>1465.2840000000001</v>
      </c>
      <c r="HA12" s="9">
        <v>771.38400000000001</v>
      </c>
      <c r="HB12" s="9">
        <v>693.9</v>
      </c>
      <c r="HC12" s="9">
        <v>119.535</v>
      </c>
      <c r="HD12" s="9">
        <v>46.344999999999999</v>
      </c>
      <c r="HE12" s="9">
        <v>73.19</v>
      </c>
      <c r="HF12" s="9">
        <v>36.659999999999997</v>
      </c>
      <c r="HG12" s="9">
        <v>26.28</v>
      </c>
      <c r="HH12" s="9">
        <v>10.38</v>
      </c>
      <c r="HI12" s="9">
        <v>34.454000000000001</v>
      </c>
      <c r="HJ12" s="9">
        <v>11.725</v>
      </c>
      <c r="HK12" s="9">
        <v>22.728999999999999</v>
      </c>
      <c r="HL12" s="9">
        <v>48.420999999999999</v>
      </c>
      <c r="HM12" s="9">
        <v>8.3390000000000004</v>
      </c>
      <c r="HN12" s="9">
        <v>40.082000000000001</v>
      </c>
      <c r="HO12" s="9">
        <v>105.699</v>
      </c>
      <c r="HP12" s="9">
        <v>36.581000000000003</v>
      </c>
      <c r="HQ12" s="9">
        <v>69.117999999999995</v>
      </c>
      <c r="HR12" s="9">
        <v>31.475000000000001</v>
      </c>
      <c r="HS12" s="9">
        <v>18.888000000000002</v>
      </c>
      <c r="HT12" s="9">
        <v>12.587</v>
      </c>
      <c r="HU12" s="9">
        <v>28.094999999999999</v>
      </c>
      <c r="HV12" s="9">
        <v>4.5910000000000002</v>
      </c>
      <c r="HW12" s="9">
        <v>23.503</v>
      </c>
      <c r="HX12" s="9">
        <v>46.128999999999998</v>
      </c>
      <c r="HY12" s="9">
        <v>13.101000000000001</v>
      </c>
      <c r="HZ12" s="9">
        <v>33.027999999999999</v>
      </c>
      <c r="IA12" s="9">
        <v>253.78100000000001</v>
      </c>
      <c r="IB12" s="9">
        <v>135.047</v>
      </c>
      <c r="IC12" s="9">
        <v>118.73399999999999</v>
      </c>
      <c r="ID12" s="9">
        <v>211.31</v>
      </c>
      <c r="IE12" s="9">
        <v>112.852</v>
      </c>
      <c r="IF12" s="9">
        <v>98.457999999999998</v>
      </c>
      <c r="IG12" s="9">
        <v>1732.989</v>
      </c>
      <c r="IH12" s="9">
        <v>876.505</v>
      </c>
      <c r="II12" s="9">
        <v>856.48400000000004</v>
      </c>
      <c r="IJ12" s="9">
        <v>210.60300000000001</v>
      </c>
      <c r="IK12" s="9">
        <v>104.506</v>
      </c>
      <c r="IL12" s="9">
        <v>106.09699999999999</v>
      </c>
      <c r="IM12" s="9">
        <v>1733.6949999999999</v>
      </c>
      <c r="IN12" s="9">
        <v>884.851</v>
      </c>
      <c r="IO12" s="9">
        <v>848.84500000000003</v>
      </c>
      <c r="IP12" s="9">
        <v>320.39600000000002</v>
      </c>
      <c r="IQ12" s="9">
        <v>165.42500000000001</v>
      </c>
    </row>
    <row r="13" spans="1:251">
      <c r="A13" s="10">
        <v>42767</v>
      </c>
      <c r="B13" s="9">
        <v>21.08</v>
      </c>
      <c r="C13" s="9">
        <v>12.497</v>
      </c>
      <c r="D13" s="9">
        <v>34.567</v>
      </c>
      <c r="E13" s="9">
        <v>12.721</v>
      </c>
      <c r="F13" s="9">
        <v>21.846</v>
      </c>
      <c r="G13" s="9">
        <v>23.065999999999999</v>
      </c>
      <c r="H13" s="9">
        <v>7.258</v>
      </c>
      <c r="I13" s="9">
        <v>15.808</v>
      </c>
      <c r="J13" s="9">
        <v>110.054</v>
      </c>
      <c r="K13" s="9">
        <v>57.869</v>
      </c>
      <c r="L13" s="9">
        <v>52.185000000000002</v>
      </c>
      <c r="M13" s="9">
        <v>60.814999999999998</v>
      </c>
      <c r="N13" s="9">
        <v>38.881999999999998</v>
      </c>
      <c r="O13" s="9">
        <v>21.933</v>
      </c>
      <c r="P13" s="9">
        <v>29.684999999999999</v>
      </c>
      <c r="Q13" s="9">
        <v>14.619</v>
      </c>
      <c r="R13" s="9">
        <v>15.066000000000001</v>
      </c>
      <c r="S13" s="9">
        <v>19.553999999999998</v>
      </c>
      <c r="T13" s="9">
        <v>4.367</v>
      </c>
      <c r="U13" s="9">
        <v>15.186</v>
      </c>
      <c r="V13" s="9">
        <v>194.63399999999999</v>
      </c>
      <c r="W13" s="9">
        <v>101.188</v>
      </c>
      <c r="X13" s="9">
        <v>93.445999999999998</v>
      </c>
      <c r="Y13" s="9">
        <v>95.911000000000001</v>
      </c>
      <c r="Z13" s="9">
        <v>54.962000000000003</v>
      </c>
      <c r="AA13" s="9">
        <v>40.948</v>
      </c>
      <c r="AB13" s="9">
        <v>381.815</v>
      </c>
      <c r="AC13" s="9">
        <v>192.666</v>
      </c>
      <c r="AD13" s="9">
        <v>189.149</v>
      </c>
      <c r="AE13" s="9">
        <v>3086.029</v>
      </c>
      <c r="AF13" s="9">
        <v>1659.8150000000001</v>
      </c>
      <c r="AG13" s="9">
        <v>1426.2139999999999</v>
      </c>
      <c r="AH13" s="9">
        <v>2532.6280000000002</v>
      </c>
      <c r="AI13" s="9">
        <v>1290.655</v>
      </c>
      <c r="AJ13" s="9">
        <v>1241.973</v>
      </c>
      <c r="AK13" s="9">
        <v>2432.7689999999998</v>
      </c>
      <c r="AL13" s="9">
        <v>1235.711</v>
      </c>
      <c r="AM13" s="9">
        <v>1197.058</v>
      </c>
      <c r="AN13" s="9">
        <v>55.817999999999998</v>
      </c>
      <c r="AO13" s="9">
        <v>28.443000000000001</v>
      </c>
      <c r="AP13" s="9">
        <v>27.375</v>
      </c>
      <c r="AQ13" s="9">
        <v>42.228999999999999</v>
      </c>
      <c r="AR13" s="9">
        <v>25.265000000000001</v>
      </c>
      <c r="AS13" s="9">
        <v>16.963999999999999</v>
      </c>
      <c r="AT13" s="9">
        <v>2021.241</v>
      </c>
      <c r="AU13" s="9">
        <v>1062.3040000000001</v>
      </c>
      <c r="AV13" s="9">
        <v>958.93600000000004</v>
      </c>
      <c r="AW13" s="9">
        <v>114.79600000000001</v>
      </c>
      <c r="AX13" s="9">
        <v>38.005000000000003</v>
      </c>
      <c r="AY13" s="9">
        <v>76.790999999999997</v>
      </c>
      <c r="AZ13" s="9">
        <v>33.241</v>
      </c>
      <c r="BA13" s="9">
        <v>20.805</v>
      </c>
      <c r="BB13" s="9">
        <v>12.436</v>
      </c>
      <c r="BC13" s="9">
        <v>34.779000000000003</v>
      </c>
      <c r="BD13" s="9">
        <v>10.217000000000001</v>
      </c>
      <c r="BE13" s="9">
        <v>24.562000000000001</v>
      </c>
      <c r="BF13" s="9">
        <v>46.776000000000003</v>
      </c>
      <c r="BG13" s="9">
        <v>6.9829999999999997</v>
      </c>
      <c r="BH13" s="9">
        <v>39.792999999999999</v>
      </c>
      <c r="BI13" s="9">
        <v>118.18899999999999</v>
      </c>
      <c r="BJ13" s="9">
        <v>48.720999999999997</v>
      </c>
      <c r="BK13" s="9">
        <v>69.468000000000004</v>
      </c>
      <c r="BL13" s="9">
        <v>39.473999999999997</v>
      </c>
      <c r="BM13" s="9">
        <v>29.25</v>
      </c>
      <c r="BN13" s="9">
        <v>10.224</v>
      </c>
      <c r="BO13" s="9">
        <v>43.146999999999998</v>
      </c>
      <c r="BP13" s="9">
        <v>11.823</v>
      </c>
      <c r="BQ13" s="9">
        <v>31.323</v>
      </c>
      <c r="BR13" s="9">
        <v>35.569000000000003</v>
      </c>
      <c r="BS13" s="9">
        <v>7.6479999999999997</v>
      </c>
      <c r="BT13" s="9">
        <v>27.920999999999999</v>
      </c>
      <c r="BU13" s="9">
        <v>278.40100000000001</v>
      </c>
      <c r="BV13" s="9">
        <v>141.624</v>
      </c>
      <c r="BW13" s="9">
        <v>136.77699999999999</v>
      </c>
      <c r="BX13" s="9">
        <v>261.12200000000001</v>
      </c>
      <c r="BY13" s="9">
        <v>133.86199999999999</v>
      </c>
      <c r="BZ13" s="9">
        <v>127.26</v>
      </c>
      <c r="CA13" s="9">
        <v>2271.5059999999999</v>
      </c>
      <c r="CB13" s="9">
        <v>1156.7929999999999</v>
      </c>
      <c r="CC13" s="9">
        <v>1114.713</v>
      </c>
      <c r="CD13" s="9">
        <v>219.53399999999999</v>
      </c>
      <c r="CE13" s="9">
        <v>110.5</v>
      </c>
      <c r="CF13" s="9">
        <v>109.035</v>
      </c>
      <c r="CG13" s="9">
        <v>2313.0929999999998</v>
      </c>
      <c r="CH13" s="9">
        <v>1180.155</v>
      </c>
      <c r="CI13" s="9">
        <v>1132.9380000000001</v>
      </c>
      <c r="CJ13" s="9">
        <v>368.77100000000002</v>
      </c>
      <c r="CK13" s="9">
        <v>183.464</v>
      </c>
      <c r="CL13" s="9">
        <v>185.30699999999999</v>
      </c>
      <c r="CM13" s="9">
        <v>111.88500000000001</v>
      </c>
      <c r="CN13" s="9">
        <v>60.898000000000003</v>
      </c>
      <c r="CO13" s="9">
        <v>50.987000000000002</v>
      </c>
      <c r="CP13" s="9">
        <v>149.23599999999999</v>
      </c>
      <c r="CQ13" s="9">
        <v>72.963999999999999</v>
      </c>
      <c r="CR13" s="9">
        <v>76.272999999999996</v>
      </c>
      <c r="CS13" s="9">
        <v>107.649</v>
      </c>
      <c r="CT13" s="9">
        <v>49.601999999999997</v>
      </c>
      <c r="CU13" s="9">
        <v>58.046999999999997</v>
      </c>
      <c r="CV13" s="9">
        <v>2163.857</v>
      </c>
      <c r="CW13" s="9">
        <v>1107.191</v>
      </c>
      <c r="CX13" s="9">
        <v>1056.6659999999999</v>
      </c>
      <c r="CY13" s="9">
        <v>553.40099999999995</v>
      </c>
      <c r="CZ13" s="9">
        <v>369.16</v>
      </c>
      <c r="DA13" s="9">
        <v>184.24100000000001</v>
      </c>
      <c r="DB13" s="9">
        <v>377.43200000000002</v>
      </c>
      <c r="DC13" s="9">
        <v>255.42500000000001</v>
      </c>
      <c r="DD13" s="9">
        <v>122.00700000000001</v>
      </c>
      <c r="DE13" s="9">
        <v>24.48</v>
      </c>
      <c r="DF13" s="9">
        <v>13.55</v>
      </c>
      <c r="DG13" s="9">
        <v>10.93</v>
      </c>
      <c r="DH13" s="9">
        <v>10.097</v>
      </c>
      <c r="DI13" s="9">
        <v>8.15</v>
      </c>
      <c r="DJ13" s="9">
        <v>1.9470000000000001</v>
      </c>
      <c r="DK13" s="9">
        <v>3.4289999999999998</v>
      </c>
      <c r="DL13" s="9">
        <v>2.415</v>
      </c>
      <c r="DM13" s="9">
        <v>1.014</v>
      </c>
      <c r="DN13" s="9">
        <v>10.954000000000001</v>
      </c>
      <c r="DO13" s="9">
        <v>2.9849999999999999</v>
      </c>
      <c r="DP13" s="9">
        <v>7.9690000000000003</v>
      </c>
      <c r="DQ13" s="9">
        <v>22.919</v>
      </c>
      <c r="DR13" s="9">
        <v>14.654999999999999</v>
      </c>
      <c r="DS13" s="9">
        <v>8.2650000000000006</v>
      </c>
      <c r="DT13" s="9">
        <v>7.19</v>
      </c>
      <c r="DU13" s="9">
        <v>4.8319999999999999</v>
      </c>
      <c r="DV13" s="9">
        <v>2.3580000000000001</v>
      </c>
      <c r="DW13" s="9">
        <v>7.7009999999999996</v>
      </c>
      <c r="DX13" s="9">
        <v>3.8420000000000001</v>
      </c>
      <c r="DY13" s="9">
        <v>3.8580000000000001</v>
      </c>
      <c r="DZ13" s="9">
        <v>8.0289999999999999</v>
      </c>
      <c r="EA13" s="9">
        <v>5.98</v>
      </c>
      <c r="EB13" s="9">
        <v>2.0489999999999999</v>
      </c>
      <c r="EC13" s="9">
        <v>128.57</v>
      </c>
      <c r="ED13" s="9">
        <v>85.53</v>
      </c>
      <c r="EE13" s="9">
        <v>43.04</v>
      </c>
      <c r="EF13" s="9">
        <v>3133.2159999999999</v>
      </c>
      <c r="EG13" s="9">
        <v>1677.925</v>
      </c>
      <c r="EH13" s="9">
        <v>1455.2909999999999</v>
      </c>
      <c r="EI13" s="9">
        <v>571.72699999999998</v>
      </c>
      <c r="EJ13" s="9">
        <v>305.64299999999997</v>
      </c>
      <c r="EK13" s="9">
        <v>266.084</v>
      </c>
      <c r="EL13" s="9">
        <v>243.57</v>
      </c>
      <c r="EM13" s="9">
        <v>142.465</v>
      </c>
      <c r="EN13" s="9">
        <v>101.105</v>
      </c>
      <c r="EO13" s="9">
        <v>123.01</v>
      </c>
      <c r="EP13" s="9">
        <v>76.566000000000003</v>
      </c>
      <c r="EQ13" s="9">
        <v>46.442999999999998</v>
      </c>
      <c r="ER13" s="9">
        <v>120.56</v>
      </c>
      <c r="ES13" s="9">
        <v>65.899000000000001</v>
      </c>
      <c r="ET13" s="9">
        <v>54.661000000000001</v>
      </c>
      <c r="EU13" s="9">
        <v>143.29</v>
      </c>
      <c r="EV13" s="9">
        <v>87.058000000000007</v>
      </c>
      <c r="EW13" s="9">
        <v>56.231999999999999</v>
      </c>
      <c r="EX13" s="9">
        <v>100.28</v>
      </c>
      <c r="EY13" s="9">
        <v>55.406999999999996</v>
      </c>
      <c r="EZ13" s="9">
        <v>44.872999999999998</v>
      </c>
      <c r="FA13" s="9">
        <v>68.718999999999994</v>
      </c>
      <c r="FB13" s="9">
        <v>45.286999999999999</v>
      </c>
      <c r="FC13" s="9">
        <v>23.431999999999999</v>
      </c>
      <c r="FD13" s="9">
        <v>93.614999999999995</v>
      </c>
      <c r="FE13" s="9">
        <v>50.933</v>
      </c>
      <c r="FF13" s="9">
        <v>42.682000000000002</v>
      </c>
      <c r="FG13" s="9">
        <v>31.763000000000002</v>
      </c>
      <c r="FH13" s="9">
        <v>22.276</v>
      </c>
      <c r="FI13" s="9">
        <v>9.4860000000000007</v>
      </c>
      <c r="FJ13" s="9">
        <v>36.860999999999997</v>
      </c>
      <c r="FK13" s="9">
        <v>20.704999999999998</v>
      </c>
      <c r="FL13" s="9">
        <v>16.155999999999999</v>
      </c>
      <c r="FM13" s="9">
        <v>24.991</v>
      </c>
      <c r="FN13" s="9">
        <v>7.9509999999999996</v>
      </c>
      <c r="FO13" s="9">
        <v>17.04</v>
      </c>
      <c r="FP13" s="9">
        <v>81.236000000000004</v>
      </c>
      <c r="FQ13" s="9">
        <v>46.244999999999997</v>
      </c>
      <c r="FR13" s="9">
        <v>34.991</v>
      </c>
      <c r="FS13" s="9">
        <v>49.552</v>
      </c>
      <c r="FT13" s="9">
        <v>34.008000000000003</v>
      </c>
      <c r="FU13" s="9">
        <v>15.544</v>
      </c>
      <c r="FV13" s="9">
        <v>19.981000000000002</v>
      </c>
      <c r="FW13" s="9">
        <v>8.6370000000000005</v>
      </c>
      <c r="FX13" s="9">
        <v>11.343999999999999</v>
      </c>
      <c r="FY13" s="9">
        <v>11.702999999999999</v>
      </c>
      <c r="FZ13" s="9">
        <v>3.6</v>
      </c>
      <c r="GA13" s="9">
        <v>8.1029999999999998</v>
      </c>
      <c r="GB13" s="9">
        <v>160.05699999999999</v>
      </c>
      <c r="GC13" s="9">
        <v>92.271000000000001</v>
      </c>
      <c r="GD13" s="9">
        <v>67.786000000000001</v>
      </c>
      <c r="GE13" s="9">
        <v>83.513000000000005</v>
      </c>
      <c r="GF13" s="9">
        <v>50.194000000000003</v>
      </c>
      <c r="GG13" s="9">
        <v>33.319000000000003</v>
      </c>
      <c r="GH13" s="9">
        <v>328.15800000000002</v>
      </c>
      <c r="GI13" s="9">
        <v>163.178</v>
      </c>
      <c r="GJ13" s="9">
        <v>164.97900000000001</v>
      </c>
      <c r="GK13" s="9">
        <v>2561.4879999999998</v>
      </c>
      <c r="GL13" s="9">
        <v>1372.2809999999999</v>
      </c>
      <c r="GM13" s="9">
        <v>1189.2070000000001</v>
      </c>
      <c r="GN13" s="9">
        <v>2036.5920000000001</v>
      </c>
      <c r="GO13" s="9">
        <v>1015.423</v>
      </c>
      <c r="GP13" s="9">
        <v>1021.169</v>
      </c>
      <c r="GQ13" s="9">
        <v>1940.17</v>
      </c>
      <c r="GR13" s="9">
        <v>971.66700000000003</v>
      </c>
      <c r="GS13" s="9">
        <v>968.50300000000004</v>
      </c>
      <c r="GT13" s="9">
        <v>53.798999999999999</v>
      </c>
      <c r="GU13" s="9">
        <v>22.388000000000002</v>
      </c>
      <c r="GV13" s="9">
        <v>31.41</v>
      </c>
      <c r="GW13" s="9">
        <v>42.622999999999998</v>
      </c>
      <c r="GX13" s="9">
        <v>21.367999999999999</v>
      </c>
      <c r="GY13" s="9">
        <v>21.256</v>
      </c>
      <c r="GZ13" s="9">
        <v>1584.9259999999999</v>
      </c>
      <c r="HA13" s="9">
        <v>809.48099999999999</v>
      </c>
      <c r="HB13" s="9">
        <v>775.44500000000005</v>
      </c>
      <c r="HC13" s="9">
        <v>114.946</v>
      </c>
      <c r="HD13" s="9">
        <v>41.195</v>
      </c>
      <c r="HE13" s="9">
        <v>73.751000000000005</v>
      </c>
      <c r="HF13" s="9">
        <v>34.343000000000004</v>
      </c>
      <c r="HG13" s="9">
        <v>20.542000000000002</v>
      </c>
      <c r="HH13" s="9">
        <v>13.801</v>
      </c>
      <c r="HI13" s="9">
        <v>35.448</v>
      </c>
      <c r="HJ13" s="9">
        <v>13.718</v>
      </c>
      <c r="HK13" s="9">
        <v>21.73</v>
      </c>
      <c r="HL13" s="9">
        <v>45.154000000000003</v>
      </c>
      <c r="HM13" s="9">
        <v>6.9349999999999996</v>
      </c>
      <c r="HN13" s="9">
        <v>38.22</v>
      </c>
      <c r="HO13" s="9">
        <v>94.715999999999994</v>
      </c>
      <c r="HP13" s="9">
        <v>34.258000000000003</v>
      </c>
      <c r="HQ13" s="9">
        <v>60.457999999999998</v>
      </c>
      <c r="HR13" s="9">
        <v>22.135999999999999</v>
      </c>
      <c r="HS13" s="9">
        <v>12.625</v>
      </c>
      <c r="HT13" s="9">
        <v>9.51</v>
      </c>
      <c r="HU13" s="9">
        <v>31.256</v>
      </c>
      <c r="HV13" s="9">
        <v>9.5399999999999991</v>
      </c>
      <c r="HW13" s="9">
        <v>21.716000000000001</v>
      </c>
      <c r="HX13" s="9">
        <v>41.325000000000003</v>
      </c>
      <c r="HY13" s="9">
        <v>12.092000000000001</v>
      </c>
      <c r="HZ13" s="9">
        <v>29.233000000000001</v>
      </c>
      <c r="IA13" s="9">
        <v>242.00399999999999</v>
      </c>
      <c r="IB13" s="9">
        <v>130.49</v>
      </c>
      <c r="IC13" s="9">
        <v>111.514</v>
      </c>
      <c r="ID13" s="9">
        <v>204.203</v>
      </c>
      <c r="IE13" s="9">
        <v>104.483</v>
      </c>
      <c r="IF13" s="9">
        <v>99.72</v>
      </c>
      <c r="IG13" s="9">
        <v>1832.3889999999999</v>
      </c>
      <c r="IH13" s="9">
        <v>910.94</v>
      </c>
      <c r="II13" s="9">
        <v>921.44899999999996</v>
      </c>
      <c r="IJ13" s="9">
        <v>197.327</v>
      </c>
      <c r="IK13" s="9">
        <v>97.697999999999993</v>
      </c>
      <c r="IL13" s="9">
        <v>99.629000000000005</v>
      </c>
      <c r="IM13" s="9">
        <v>1839.2650000000001</v>
      </c>
      <c r="IN13" s="9">
        <v>917.72500000000002</v>
      </c>
      <c r="IO13" s="9">
        <v>921.54</v>
      </c>
      <c r="IP13" s="9">
        <v>306.14100000000002</v>
      </c>
      <c r="IQ13" s="9">
        <v>156.96899999999999</v>
      </c>
    </row>
    <row r="14" spans="1:251">
      <c r="A14" s="10">
        <v>43132</v>
      </c>
      <c r="B14" s="9">
        <v>29.827000000000002</v>
      </c>
      <c r="C14" s="9">
        <v>16.187999999999999</v>
      </c>
      <c r="D14" s="9">
        <v>38.069000000000003</v>
      </c>
      <c r="E14" s="9">
        <v>14.760999999999999</v>
      </c>
      <c r="F14" s="9">
        <v>23.308</v>
      </c>
      <c r="G14" s="9">
        <v>27.870999999999999</v>
      </c>
      <c r="H14" s="9">
        <v>6.7450000000000001</v>
      </c>
      <c r="I14" s="9">
        <v>21.126000000000001</v>
      </c>
      <c r="J14" s="9">
        <v>86.927000000000007</v>
      </c>
      <c r="K14" s="9">
        <v>48.634999999999998</v>
      </c>
      <c r="L14" s="9">
        <v>38.292000000000002</v>
      </c>
      <c r="M14" s="9">
        <v>49.454000000000001</v>
      </c>
      <c r="N14" s="9">
        <v>34.639000000000003</v>
      </c>
      <c r="O14" s="9">
        <v>14.816000000000001</v>
      </c>
      <c r="P14" s="9">
        <v>19.643999999999998</v>
      </c>
      <c r="Q14" s="9">
        <v>7.734</v>
      </c>
      <c r="R14" s="9">
        <v>11.91</v>
      </c>
      <c r="S14" s="9">
        <v>17.829000000000001</v>
      </c>
      <c r="T14" s="9">
        <v>6.2629999999999999</v>
      </c>
      <c r="U14" s="9">
        <v>11.566000000000001</v>
      </c>
      <c r="V14" s="9">
        <v>207.22499999999999</v>
      </c>
      <c r="W14" s="9">
        <v>115.806</v>
      </c>
      <c r="X14" s="9">
        <v>91.418999999999997</v>
      </c>
      <c r="Y14" s="9">
        <v>100.964</v>
      </c>
      <c r="Z14" s="9">
        <v>54.518000000000001</v>
      </c>
      <c r="AA14" s="9">
        <v>46.445999999999998</v>
      </c>
      <c r="AB14" s="9">
        <v>443.57600000000002</v>
      </c>
      <c r="AC14" s="9">
        <v>225.376</v>
      </c>
      <c r="AD14" s="9">
        <v>218.2</v>
      </c>
      <c r="AE14" s="9">
        <v>3141.4749999999999</v>
      </c>
      <c r="AF14" s="9">
        <v>1666.4090000000001</v>
      </c>
      <c r="AG14" s="9">
        <v>1475.0650000000001</v>
      </c>
      <c r="AH14" s="9">
        <v>2558.6999999999998</v>
      </c>
      <c r="AI14" s="9">
        <v>1284.2850000000001</v>
      </c>
      <c r="AJ14" s="9">
        <v>1274.415</v>
      </c>
      <c r="AK14" s="9">
        <v>2427.7359999999999</v>
      </c>
      <c r="AL14" s="9">
        <v>1219.2529999999999</v>
      </c>
      <c r="AM14" s="9">
        <v>1208.4829999999999</v>
      </c>
      <c r="AN14" s="9">
        <v>61.698999999999998</v>
      </c>
      <c r="AO14" s="9">
        <v>28.399000000000001</v>
      </c>
      <c r="AP14" s="9">
        <v>33.299999999999997</v>
      </c>
      <c r="AQ14" s="9">
        <v>66.647999999999996</v>
      </c>
      <c r="AR14" s="9">
        <v>35.881</v>
      </c>
      <c r="AS14" s="9">
        <v>30.766999999999999</v>
      </c>
      <c r="AT14" s="9">
        <v>2007.7149999999999</v>
      </c>
      <c r="AU14" s="9">
        <v>1039.8130000000001</v>
      </c>
      <c r="AV14" s="9">
        <v>967.90300000000002</v>
      </c>
      <c r="AW14" s="9">
        <v>133.92500000000001</v>
      </c>
      <c r="AX14" s="9">
        <v>50.290999999999997</v>
      </c>
      <c r="AY14" s="9">
        <v>83.634</v>
      </c>
      <c r="AZ14" s="9">
        <v>49.151000000000003</v>
      </c>
      <c r="BA14" s="9">
        <v>27.93</v>
      </c>
      <c r="BB14" s="9">
        <v>21.22</v>
      </c>
      <c r="BC14" s="9">
        <v>37.322000000000003</v>
      </c>
      <c r="BD14" s="9">
        <v>11.997</v>
      </c>
      <c r="BE14" s="9">
        <v>25.324999999999999</v>
      </c>
      <c r="BF14" s="9">
        <v>47.453000000000003</v>
      </c>
      <c r="BG14" s="9">
        <v>10.364000000000001</v>
      </c>
      <c r="BH14" s="9">
        <v>37.088000000000001</v>
      </c>
      <c r="BI14" s="9">
        <v>115.75</v>
      </c>
      <c r="BJ14" s="9">
        <v>38.31</v>
      </c>
      <c r="BK14" s="9">
        <v>77.441000000000003</v>
      </c>
      <c r="BL14" s="9">
        <v>32.658999999999999</v>
      </c>
      <c r="BM14" s="9">
        <v>20.834</v>
      </c>
      <c r="BN14" s="9">
        <v>11.824999999999999</v>
      </c>
      <c r="BO14" s="9">
        <v>42.170999999999999</v>
      </c>
      <c r="BP14" s="9">
        <v>10.717000000000001</v>
      </c>
      <c r="BQ14" s="9">
        <v>31.454000000000001</v>
      </c>
      <c r="BR14" s="9">
        <v>40.92</v>
      </c>
      <c r="BS14" s="9">
        <v>6.7590000000000003</v>
      </c>
      <c r="BT14" s="9">
        <v>34.161000000000001</v>
      </c>
      <c r="BU14" s="9">
        <v>301.31</v>
      </c>
      <c r="BV14" s="9">
        <v>155.87100000000001</v>
      </c>
      <c r="BW14" s="9">
        <v>145.43899999999999</v>
      </c>
      <c r="BX14" s="9">
        <v>273.12200000000001</v>
      </c>
      <c r="BY14" s="9">
        <v>138.786</v>
      </c>
      <c r="BZ14" s="9">
        <v>134.33600000000001</v>
      </c>
      <c r="CA14" s="9">
        <v>2285.578</v>
      </c>
      <c r="CB14" s="9">
        <v>1145.499</v>
      </c>
      <c r="CC14" s="9">
        <v>1140.079</v>
      </c>
      <c r="CD14" s="9">
        <v>252.19900000000001</v>
      </c>
      <c r="CE14" s="9">
        <v>119.625</v>
      </c>
      <c r="CF14" s="9">
        <v>132.57400000000001</v>
      </c>
      <c r="CG14" s="9">
        <v>2306.5010000000002</v>
      </c>
      <c r="CH14" s="9">
        <v>1164.6600000000001</v>
      </c>
      <c r="CI14" s="9">
        <v>1141.8409999999999</v>
      </c>
      <c r="CJ14" s="9">
        <v>396.59100000000001</v>
      </c>
      <c r="CK14" s="9">
        <v>195.876</v>
      </c>
      <c r="CL14" s="9">
        <v>200.715</v>
      </c>
      <c r="CM14" s="9">
        <v>128.72999999999999</v>
      </c>
      <c r="CN14" s="9">
        <v>62.533999999999999</v>
      </c>
      <c r="CO14" s="9">
        <v>66.195999999999998</v>
      </c>
      <c r="CP14" s="9">
        <v>144.392</v>
      </c>
      <c r="CQ14" s="9">
        <v>76.251999999999995</v>
      </c>
      <c r="CR14" s="9">
        <v>68.141000000000005</v>
      </c>
      <c r="CS14" s="9">
        <v>123.46899999999999</v>
      </c>
      <c r="CT14" s="9">
        <v>57.091000000000001</v>
      </c>
      <c r="CU14" s="9">
        <v>66.378</v>
      </c>
      <c r="CV14" s="9">
        <v>2162.1089999999999</v>
      </c>
      <c r="CW14" s="9">
        <v>1088.4079999999999</v>
      </c>
      <c r="CX14" s="9">
        <v>1073.701</v>
      </c>
      <c r="CY14" s="9">
        <v>582.774</v>
      </c>
      <c r="CZ14" s="9">
        <v>382.125</v>
      </c>
      <c r="DA14" s="9">
        <v>200.65</v>
      </c>
      <c r="DB14" s="9">
        <v>384.04399999999998</v>
      </c>
      <c r="DC14" s="9">
        <v>256.048</v>
      </c>
      <c r="DD14" s="9">
        <v>127.996</v>
      </c>
      <c r="DE14" s="9">
        <v>24.803000000000001</v>
      </c>
      <c r="DF14" s="9">
        <v>17.606999999999999</v>
      </c>
      <c r="DG14" s="9">
        <v>7.1970000000000001</v>
      </c>
      <c r="DH14" s="9">
        <v>9.7230000000000008</v>
      </c>
      <c r="DI14" s="9">
        <v>8.5</v>
      </c>
      <c r="DJ14" s="9">
        <v>1.224</v>
      </c>
      <c r="DK14" s="9">
        <v>5.258</v>
      </c>
      <c r="DL14" s="9">
        <v>3.44</v>
      </c>
      <c r="DM14" s="9">
        <v>1.8180000000000001</v>
      </c>
      <c r="DN14" s="9">
        <v>9.8219999999999992</v>
      </c>
      <c r="DO14" s="9">
        <v>5.6669999999999998</v>
      </c>
      <c r="DP14" s="9">
        <v>4.1550000000000002</v>
      </c>
      <c r="DQ14" s="9">
        <v>32.945</v>
      </c>
      <c r="DR14" s="9">
        <v>15.64</v>
      </c>
      <c r="DS14" s="9">
        <v>17.305</v>
      </c>
      <c r="DT14" s="9">
        <v>11.215999999999999</v>
      </c>
      <c r="DU14" s="9">
        <v>6.016</v>
      </c>
      <c r="DV14" s="9">
        <v>5.2</v>
      </c>
      <c r="DW14" s="9">
        <v>8.3770000000000007</v>
      </c>
      <c r="DX14" s="9">
        <v>5.5629999999999997</v>
      </c>
      <c r="DY14" s="9">
        <v>2.8140000000000001</v>
      </c>
      <c r="DZ14" s="9">
        <v>13.352</v>
      </c>
      <c r="EA14" s="9">
        <v>4.0609999999999999</v>
      </c>
      <c r="EB14" s="9">
        <v>9.2910000000000004</v>
      </c>
      <c r="EC14" s="9">
        <v>140.982</v>
      </c>
      <c r="ED14" s="9">
        <v>92.83</v>
      </c>
      <c r="EE14" s="9">
        <v>48.152000000000001</v>
      </c>
      <c r="EF14" s="9">
        <v>3199.7869999999998</v>
      </c>
      <c r="EG14" s="9">
        <v>1708.9639999999999</v>
      </c>
      <c r="EH14" s="9">
        <v>1490.8240000000001</v>
      </c>
      <c r="EI14" s="9">
        <v>623.79300000000001</v>
      </c>
      <c r="EJ14" s="9">
        <v>307.40499999999997</v>
      </c>
      <c r="EK14" s="9">
        <v>316.38799999999998</v>
      </c>
      <c r="EL14" s="9">
        <v>275.32499999999999</v>
      </c>
      <c r="EM14" s="9">
        <v>145.78100000000001</v>
      </c>
      <c r="EN14" s="9">
        <v>129.54400000000001</v>
      </c>
      <c r="EO14" s="9">
        <v>123.991</v>
      </c>
      <c r="EP14" s="9">
        <v>69.492999999999995</v>
      </c>
      <c r="EQ14" s="9">
        <v>54.497</v>
      </c>
      <c r="ER14" s="9">
        <v>150.215</v>
      </c>
      <c r="ES14" s="9">
        <v>75.647000000000006</v>
      </c>
      <c r="ET14" s="9">
        <v>74.567999999999998</v>
      </c>
      <c r="EU14" s="9">
        <v>162.77600000000001</v>
      </c>
      <c r="EV14" s="9">
        <v>83.863</v>
      </c>
      <c r="EW14" s="9">
        <v>78.912999999999997</v>
      </c>
      <c r="EX14" s="9">
        <v>112.107</v>
      </c>
      <c r="EY14" s="9">
        <v>61.475999999999999</v>
      </c>
      <c r="EZ14" s="9">
        <v>50.631</v>
      </c>
      <c r="FA14" s="9">
        <v>85.450999999999993</v>
      </c>
      <c r="FB14" s="9">
        <v>49.384999999999998</v>
      </c>
      <c r="FC14" s="9">
        <v>36.066000000000003</v>
      </c>
      <c r="FD14" s="9">
        <v>99.918000000000006</v>
      </c>
      <c r="FE14" s="9">
        <v>47.573999999999998</v>
      </c>
      <c r="FF14" s="9">
        <v>52.344000000000001</v>
      </c>
      <c r="FG14" s="9">
        <v>31.128</v>
      </c>
      <c r="FH14" s="9">
        <v>19.509</v>
      </c>
      <c r="FI14" s="9">
        <v>11.619</v>
      </c>
      <c r="FJ14" s="9">
        <v>44.112000000000002</v>
      </c>
      <c r="FK14" s="9">
        <v>20.068000000000001</v>
      </c>
      <c r="FL14" s="9">
        <v>24.044</v>
      </c>
      <c r="FM14" s="9">
        <v>24.678999999999998</v>
      </c>
      <c r="FN14" s="9">
        <v>7.9969999999999999</v>
      </c>
      <c r="FO14" s="9">
        <v>16.681000000000001</v>
      </c>
      <c r="FP14" s="9">
        <v>89.956000000000003</v>
      </c>
      <c r="FQ14" s="9">
        <v>48.822000000000003</v>
      </c>
      <c r="FR14" s="9">
        <v>41.134</v>
      </c>
      <c r="FS14" s="9">
        <v>51.802</v>
      </c>
      <c r="FT14" s="9">
        <v>32.798000000000002</v>
      </c>
      <c r="FU14" s="9">
        <v>19.004000000000001</v>
      </c>
      <c r="FV14" s="9">
        <v>22.050999999999998</v>
      </c>
      <c r="FW14" s="9">
        <v>10.723000000000001</v>
      </c>
      <c r="FX14" s="9">
        <v>11.327999999999999</v>
      </c>
      <c r="FY14" s="9">
        <v>16.103000000000002</v>
      </c>
      <c r="FZ14" s="9">
        <v>5.3010000000000002</v>
      </c>
      <c r="GA14" s="9">
        <v>10.802</v>
      </c>
      <c r="GB14" s="9">
        <v>181.059</v>
      </c>
      <c r="GC14" s="9">
        <v>91.265000000000001</v>
      </c>
      <c r="GD14" s="9">
        <v>89.795000000000002</v>
      </c>
      <c r="GE14" s="9">
        <v>94.266000000000005</v>
      </c>
      <c r="GF14" s="9">
        <v>54.515999999999998</v>
      </c>
      <c r="GG14" s="9">
        <v>39.749000000000002</v>
      </c>
      <c r="GH14" s="9">
        <v>348.46800000000002</v>
      </c>
      <c r="GI14" s="9">
        <v>161.625</v>
      </c>
      <c r="GJ14" s="9">
        <v>186.84399999999999</v>
      </c>
      <c r="GK14" s="9">
        <v>2575.9940000000001</v>
      </c>
      <c r="GL14" s="9">
        <v>1401.558</v>
      </c>
      <c r="GM14" s="9">
        <v>1174.4359999999999</v>
      </c>
      <c r="GN14" s="9">
        <v>2061.3449999999998</v>
      </c>
      <c r="GO14" s="9">
        <v>1035.8</v>
      </c>
      <c r="GP14" s="9">
        <v>1025.5450000000001</v>
      </c>
      <c r="GQ14" s="9">
        <v>1957.6089999999999</v>
      </c>
      <c r="GR14" s="9">
        <v>982.18</v>
      </c>
      <c r="GS14" s="9">
        <v>975.42899999999997</v>
      </c>
      <c r="GT14" s="9">
        <v>56.250999999999998</v>
      </c>
      <c r="GU14" s="9">
        <v>25.376000000000001</v>
      </c>
      <c r="GV14" s="9">
        <v>30.876000000000001</v>
      </c>
      <c r="GW14" s="9">
        <v>47.054000000000002</v>
      </c>
      <c r="GX14" s="9">
        <v>27.812999999999999</v>
      </c>
      <c r="GY14" s="9">
        <v>19.241</v>
      </c>
      <c r="GZ14" s="9">
        <v>1618.5619999999999</v>
      </c>
      <c r="HA14" s="9">
        <v>834.44200000000001</v>
      </c>
      <c r="HB14" s="9">
        <v>784.12</v>
      </c>
      <c r="HC14" s="9">
        <v>121.73699999999999</v>
      </c>
      <c r="HD14" s="9">
        <v>48.426000000000002</v>
      </c>
      <c r="HE14" s="9">
        <v>73.311000000000007</v>
      </c>
      <c r="HF14" s="9">
        <v>36.692999999999998</v>
      </c>
      <c r="HG14" s="9">
        <v>22.427</v>
      </c>
      <c r="HH14" s="9">
        <v>14.266</v>
      </c>
      <c r="HI14" s="9">
        <v>33.542000000000002</v>
      </c>
      <c r="HJ14" s="9">
        <v>14.003</v>
      </c>
      <c r="HK14" s="9">
        <v>19.54</v>
      </c>
      <c r="HL14" s="9">
        <v>51.502000000000002</v>
      </c>
      <c r="HM14" s="9">
        <v>11.997</v>
      </c>
      <c r="HN14" s="9">
        <v>39.506</v>
      </c>
      <c r="HO14" s="9">
        <v>94.415999999999997</v>
      </c>
      <c r="HP14" s="9">
        <v>29.172999999999998</v>
      </c>
      <c r="HQ14" s="9">
        <v>65.242000000000004</v>
      </c>
      <c r="HR14" s="9">
        <v>23.36</v>
      </c>
      <c r="HS14" s="9">
        <v>12.314</v>
      </c>
      <c r="HT14" s="9">
        <v>11.045999999999999</v>
      </c>
      <c r="HU14" s="9">
        <v>34.540999999999997</v>
      </c>
      <c r="HV14" s="9">
        <v>9.3940000000000001</v>
      </c>
      <c r="HW14" s="9">
        <v>25.146999999999998</v>
      </c>
      <c r="HX14" s="9">
        <v>36.515000000000001</v>
      </c>
      <c r="HY14" s="9">
        <v>7.4649999999999999</v>
      </c>
      <c r="HZ14" s="9">
        <v>29.05</v>
      </c>
      <c r="IA14" s="9">
        <v>226.63</v>
      </c>
      <c r="IB14" s="9">
        <v>123.759</v>
      </c>
      <c r="IC14" s="9">
        <v>102.871</v>
      </c>
      <c r="ID14" s="9">
        <v>227.804</v>
      </c>
      <c r="IE14" s="9">
        <v>113.471</v>
      </c>
      <c r="IF14" s="9">
        <v>114.333</v>
      </c>
      <c r="IG14" s="9">
        <v>1833.5409999999999</v>
      </c>
      <c r="IH14" s="9">
        <v>922.32899999999995</v>
      </c>
      <c r="II14" s="9">
        <v>911.21199999999999</v>
      </c>
      <c r="IJ14" s="9">
        <v>215.60900000000001</v>
      </c>
      <c r="IK14" s="9">
        <v>101.717</v>
      </c>
      <c r="IL14" s="9">
        <v>113.892</v>
      </c>
      <c r="IM14" s="9">
        <v>1845.7360000000001</v>
      </c>
      <c r="IN14" s="9">
        <v>934.08299999999997</v>
      </c>
      <c r="IO14" s="9">
        <v>911.65300000000002</v>
      </c>
      <c r="IP14" s="9">
        <v>340.32799999999997</v>
      </c>
      <c r="IQ14" s="9">
        <v>163.42400000000001</v>
      </c>
    </row>
    <row r="15" spans="1:251">
      <c r="A15" s="10">
        <v>43497</v>
      </c>
      <c r="B15" s="9">
        <v>26.795000000000002</v>
      </c>
      <c r="C15" s="9">
        <v>9.5719999999999992</v>
      </c>
      <c r="D15" s="9">
        <v>51.793999999999997</v>
      </c>
      <c r="E15" s="9">
        <v>15.407</v>
      </c>
      <c r="F15" s="9">
        <v>36.387</v>
      </c>
      <c r="G15" s="9">
        <v>39.628</v>
      </c>
      <c r="H15" s="9">
        <v>13.308</v>
      </c>
      <c r="I15" s="9">
        <v>26.32</v>
      </c>
      <c r="J15" s="9">
        <v>96.79</v>
      </c>
      <c r="K15" s="9">
        <v>46.709000000000003</v>
      </c>
      <c r="L15" s="9">
        <v>50.081000000000003</v>
      </c>
      <c r="M15" s="9">
        <v>42.981000000000002</v>
      </c>
      <c r="N15" s="9">
        <v>29.786999999999999</v>
      </c>
      <c r="O15" s="9">
        <v>13.194000000000001</v>
      </c>
      <c r="P15" s="9">
        <v>30.172000000000001</v>
      </c>
      <c r="Q15" s="9">
        <v>10.894</v>
      </c>
      <c r="R15" s="9">
        <v>19.277999999999999</v>
      </c>
      <c r="S15" s="9">
        <v>23.637</v>
      </c>
      <c r="T15" s="9">
        <v>6.0279999999999996</v>
      </c>
      <c r="U15" s="9">
        <v>17.609000000000002</v>
      </c>
      <c r="V15" s="9">
        <v>224.40100000000001</v>
      </c>
      <c r="W15" s="9">
        <v>111.98099999999999</v>
      </c>
      <c r="X15" s="9">
        <v>112.419</v>
      </c>
      <c r="Y15" s="9">
        <v>108.425</v>
      </c>
      <c r="Z15" s="9">
        <v>54.253</v>
      </c>
      <c r="AA15" s="9">
        <v>54.171999999999997</v>
      </c>
      <c r="AB15" s="9">
        <v>406.28500000000003</v>
      </c>
      <c r="AC15" s="9">
        <v>205.881</v>
      </c>
      <c r="AD15" s="9">
        <v>200.405</v>
      </c>
      <c r="AE15" s="9">
        <v>3267.4830000000002</v>
      </c>
      <c r="AF15" s="9">
        <v>1750.585</v>
      </c>
      <c r="AG15" s="9">
        <v>1516.8979999999999</v>
      </c>
      <c r="AH15" s="9">
        <v>2624.6350000000002</v>
      </c>
      <c r="AI15" s="9">
        <v>1321.7239999999999</v>
      </c>
      <c r="AJ15" s="9">
        <v>1302.9110000000001</v>
      </c>
      <c r="AK15" s="9">
        <v>2503.6709999999998</v>
      </c>
      <c r="AL15" s="9">
        <v>1266.5730000000001</v>
      </c>
      <c r="AM15" s="9">
        <v>1237.098</v>
      </c>
      <c r="AN15" s="9">
        <v>64.448999999999998</v>
      </c>
      <c r="AO15" s="9">
        <v>29.817</v>
      </c>
      <c r="AP15" s="9">
        <v>34.631999999999998</v>
      </c>
      <c r="AQ15" s="9">
        <v>56.515000000000001</v>
      </c>
      <c r="AR15" s="9">
        <v>25.334</v>
      </c>
      <c r="AS15" s="9">
        <v>31.181000000000001</v>
      </c>
      <c r="AT15" s="9">
        <v>2054.2890000000002</v>
      </c>
      <c r="AU15" s="9">
        <v>1076.0809999999999</v>
      </c>
      <c r="AV15" s="9">
        <v>978.20799999999997</v>
      </c>
      <c r="AW15" s="9">
        <v>110.732</v>
      </c>
      <c r="AX15" s="9">
        <v>39.265000000000001</v>
      </c>
      <c r="AY15" s="9">
        <v>71.466999999999999</v>
      </c>
      <c r="AZ15" s="9">
        <v>39.463999999999999</v>
      </c>
      <c r="BA15" s="9">
        <v>23.172999999999998</v>
      </c>
      <c r="BB15" s="9">
        <v>16.291</v>
      </c>
      <c r="BC15" s="9">
        <v>34.161999999999999</v>
      </c>
      <c r="BD15" s="9">
        <v>10.175000000000001</v>
      </c>
      <c r="BE15" s="9">
        <v>23.986999999999998</v>
      </c>
      <c r="BF15" s="9">
        <v>37.104999999999997</v>
      </c>
      <c r="BG15" s="9">
        <v>5.9160000000000004</v>
      </c>
      <c r="BH15" s="9">
        <v>31.189</v>
      </c>
      <c r="BI15" s="9">
        <v>122.369</v>
      </c>
      <c r="BJ15" s="9">
        <v>40.384999999999998</v>
      </c>
      <c r="BK15" s="9">
        <v>81.983999999999995</v>
      </c>
      <c r="BL15" s="9">
        <v>39.061999999999998</v>
      </c>
      <c r="BM15" s="9">
        <v>23.739000000000001</v>
      </c>
      <c r="BN15" s="9">
        <v>15.323</v>
      </c>
      <c r="BO15" s="9">
        <v>43.904000000000003</v>
      </c>
      <c r="BP15" s="9">
        <v>8.8030000000000008</v>
      </c>
      <c r="BQ15" s="9">
        <v>35.101999999999997</v>
      </c>
      <c r="BR15" s="9">
        <v>39.402999999999999</v>
      </c>
      <c r="BS15" s="9">
        <v>7.843</v>
      </c>
      <c r="BT15" s="9">
        <v>31.56</v>
      </c>
      <c r="BU15" s="9">
        <v>337.24599999999998</v>
      </c>
      <c r="BV15" s="9">
        <v>165.994</v>
      </c>
      <c r="BW15" s="9">
        <v>171.251</v>
      </c>
      <c r="BX15" s="9">
        <v>272.71899999999999</v>
      </c>
      <c r="BY15" s="9">
        <v>152.73400000000001</v>
      </c>
      <c r="BZ15" s="9">
        <v>119.985</v>
      </c>
      <c r="CA15" s="9">
        <v>2351.9160000000002</v>
      </c>
      <c r="CB15" s="9">
        <v>1168.991</v>
      </c>
      <c r="CC15" s="9">
        <v>1182.9259999999999</v>
      </c>
      <c r="CD15" s="9">
        <v>242.93700000000001</v>
      </c>
      <c r="CE15" s="9">
        <v>122.108</v>
      </c>
      <c r="CF15" s="9">
        <v>120.82899999999999</v>
      </c>
      <c r="CG15" s="9">
        <v>2381.6979999999999</v>
      </c>
      <c r="CH15" s="9">
        <v>1199.616</v>
      </c>
      <c r="CI15" s="9">
        <v>1182.0820000000001</v>
      </c>
      <c r="CJ15" s="9">
        <v>394.50700000000001</v>
      </c>
      <c r="CK15" s="9">
        <v>209.702</v>
      </c>
      <c r="CL15" s="9">
        <v>184.804</v>
      </c>
      <c r="CM15" s="9">
        <v>121.15</v>
      </c>
      <c r="CN15" s="9">
        <v>65.14</v>
      </c>
      <c r="CO15" s="9">
        <v>56.01</v>
      </c>
      <c r="CP15" s="9">
        <v>151.56899999999999</v>
      </c>
      <c r="CQ15" s="9">
        <v>87.593999999999994</v>
      </c>
      <c r="CR15" s="9">
        <v>63.975000000000001</v>
      </c>
      <c r="CS15" s="9">
        <v>121.788</v>
      </c>
      <c r="CT15" s="9">
        <v>56.968000000000004</v>
      </c>
      <c r="CU15" s="9">
        <v>64.819000000000003</v>
      </c>
      <c r="CV15" s="9">
        <v>2230.1280000000002</v>
      </c>
      <c r="CW15" s="9">
        <v>1112.0219999999999</v>
      </c>
      <c r="CX15" s="9">
        <v>1118.106</v>
      </c>
      <c r="CY15" s="9">
        <v>642.84699999999998</v>
      </c>
      <c r="CZ15" s="9">
        <v>428.86</v>
      </c>
      <c r="DA15" s="9">
        <v>213.98699999999999</v>
      </c>
      <c r="DB15" s="9">
        <v>406.43900000000002</v>
      </c>
      <c r="DC15" s="9">
        <v>281.75400000000002</v>
      </c>
      <c r="DD15" s="9">
        <v>124.685</v>
      </c>
      <c r="DE15" s="9">
        <v>22.882999999999999</v>
      </c>
      <c r="DF15" s="9">
        <v>12.099</v>
      </c>
      <c r="DG15" s="9">
        <v>10.784000000000001</v>
      </c>
      <c r="DH15" s="9">
        <v>10.305</v>
      </c>
      <c r="DI15" s="9">
        <v>8.4369999999999994</v>
      </c>
      <c r="DJ15" s="9">
        <v>1.8680000000000001</v>
      </c>
      <c r="DK15" s="9">
        <v>5.0170000000000003</v>
      </c>
      <c r="DL15" s="9">
        <v>2.6539999999999999</v>
      </c>
      <c r="DM15" s="9">
        <v>2.363</v>
      </c>
      <c r="DN15" s="9">
        <v>7.5620000000000003</v>
      </c>
      <c r="DO15" s="9">
        <v>1.008</v>
      </c>
      <c r="DP15" s="9">
        <v>6.5529999999999999</v>
      </c>
      <c r="DQ15" s="9">
        <v>28.748000000000001</v>
      </c>
      <c r="DR15" s="9">
        <v>18.388000000000002</v>
      </c>
      <c r="DS15" s="9">
        <v>10.36</v>
      </c>
      <c r="DT15" s="9">
        <v>6.2880000000000003</v>
      </c>
      <c r="DU15" s="9">
        <v>5.1879999999999997</v>
      </c>
      <c r="DV15" s="9">
        <v>1.1000000000000001</v>
      </c>
      <c r="DW15" s="9">
        <v>12.055</v>
      </c>
      <c r="DX15" s="9">
        <v>7.3650000000000002</v>
      </c>
      <c r="DY15" s="9">
        <v>4.6900000000000004</v>
      </c>
      <c r="DZ15" s="9">
        <v>10.404</v>
      </c>
      <c r="EA15" s="9">
        <v>5.8339999999999996</v>
      </c>
      <c r="EB15" s="9">
        <v>4.57</v>
      </c>
      <c r="EC15" s="9">
        <v>184.77699999999999</v>
      </c>
      <c r="ED15" s="9">
        <v>116.619</v>
      </c>
      <c r="EE15" s="9">
        <v>68.158000000000001</v>
      </c>
      <c r="EF15" s="9">
        <v>3308.2040000000002</v>
      </c>
      <c r="EG15" s="9">
        <v>1764.6469999999999</v>
      </c>
      <c r="EH15" s="9">
        <v>1543.557</v>
      </c>
      <c r="EI15" s="9">
        <v>662.69100000000003</v>
      </c>
      <c r="EJ15" s="9">
        <v>340.18</v>
      </c>
      <c r="EK15" s="9">
        <v>322.51100000000002</v>
      </c>
      <c r="EL15" s="9">
        <v>293.17500000000001</v>
      </c>
      <c r="EM15" s="9">
        <v>156.565</v>
      </c>
      <c r="EN15" s="9">
        <v>136.61000000000001</v>
      </c>
      <c r="EO15" s="9">
        <v>128.374</v>
      </c>
      <c r="EP15" s="9">
        <v>68.647999999999996</v>
      </c>
      <c r="EQ15" s="9">
        <v>59.725999999999999</v>
      </c>
      <c r="ER15" s="9">
        <v>164.096</v>
      </c>
      <c r="ES15" s="9">
        <v>87.917000000000002</v>
      </c>
      <c r="ET15" s="9">
        <v>76.179000000000002</v>
      </c>
      <c r="EU15" s="9">
        <v>162.78399999999999</v>
      </c>
      <c r="EV15" s="9">
        <v>81.715000000000003</v>
      </c>
      <c r="EW15" s="9">
        <v>81.069999999999993</v>
      </c>
      <c r="EX15" s="9">
        <v>128.917</v>
      </c>
      <c r="EY15" s="9">
        <v>74.081000000000003</v>
      </c>
      <c r="EZ15" s="9">
        <v>54.835999999999999</v>
      </c>
      <c r="FA15" s="9">
        <v>94.477999999999994</v>
      </c>
      <c r="FB15" s="9">
        <v>55.296999999999997</v>
      </c>
      <c r="FC15" s="9">
        <v>39.180999999999997</v>
      </c>
      <c r="FD15" s="9">
        <v>111.89700000000001</v>
      </c>
      <c r="FE15" s="9">
        <v>53.936999999999998</v>
      </c>
      <c r="FF15" s="9">
        <v>57.96</v>
      </c>
      <c r="FG15" s="9">
        <v>32.110999999999997</v>
      </c>
      <c r="FH15" s="9">
        <v>22.68</v>
      </c>
      <c r="FI15" s="9">
        <v>9.4309999999999992</v>
      </c>
      <c r="FJ15" s="9">
        <v>45.231000000000002</v>
      </c>
      <c r="FK15" s="9">
        <v>19.748000000000001</v>
      </c>
      <c r="FL15" s="9">
        <v>25.483000000000001</v>
      </c>
      <c r="FM15" s="9">
        <v>34.555999999999997</v>
      </c>
      <c r="FN15" s="9">
        <v>11.51</v>
      </c>
      <c r="FO15" s="9">
        <v>23.045999999999999</v>
      </c>
      <c r="FP15" s="9">
        <v>86.8</v>
      </c>
      <c r="FQ15" s="9">
        <v>47.331000000000003</v>
      </c>
      <c r="FR15" s="9">
        <v>39.469000000000001</v>
      </c>
      <c r="FS15" s="9">
        <v>48.078000000000003</v>
      </c>
      <c r="FT15" s="9">
        <v>33.423999999999999</v>
      </c>
      <c r="FU15" s="9">
        <v>14.654</v>
      </c>
      <c r="FV15" s="9">
        <v>23.574000000000002</v>
      </c>
      <c r="FW15" s="9">
        <v>11.361000000000001</v>
      </c>
      <c r="FX15" s="9">
        <v>12.212999999999999</v>
      </c>
      <c r="FY15" s="9">
        <v>15.148</v>
      </c>
      <c r="FZ15" s="9">
        <v>2.5449999999999999</v>
      </c>
      <c r="GA15" s="9">
        <v>12.602</v>
      </c>
      <c r="GB15" s="9">
        <v>200.15899999999999</v>
      </c>
      <c r="GC15" s="9">
        <v>106.111</v>
      </c>
      <c r="GD15" s="9">
        <v>94.046999999999997</v>
      </c>
      <c r="GE15" s="9">
        <v>93.016000000000005</v>
      </c>
      <c r="GF15" s="9">
        <v>50.453000000000003</v>
      </c>
      <c r="GG15" s="9">
        <v>42.563000000000002</v>
      </c>
      <c r="GH15" s="9">
        <v>369.51600000000002</v>
      </c>
      <c r="GI15" s="9">
        <v>183.61500000000001</v>
      </c>
      <c r="GJ15" s="9">
        <v>185.90100000000001</v>
      </c>
      <c r="GK15" s="9">
        <v>2645.5129999999999</v>
      </c>
      <c r="GL15" s="9">
        <v>1424.4670000000001</v>
      </c>
      <c r="GM15" s="9">
        <v>1221.046</v>
      </c>
      <c r="GN15" s="9">
        <v>2135.4340000000002</v>
      </c>
      <c r="GO15" s="9">
        <v>1086.9090000000001</v>
      </c>
      <c r="GP15" s="9">
        <v>1048.5250000000001</v>
      </c>
      <c r="GQ15" s="9">
        <v>2001.297</v>
      </c>
      <c r="GR15" s="9">
        <v>1020.11</v>
      </c>
      <c r="GS15" s="9">
        <v>981.18700000000001</v>
      </c>
      <c r="GT15" s="9">
        <v>69.539000000000001</v>
      </c>
      <c r="GU15" s="9">
        <v>32.774999999999999</v>
      </c>
      <c r="GV15" s="9">
        <v>36.764000000000003</v>
      </c>
      <c r="GW15" s="9">
        <v>64.597999999999999</v>
      </c>
      <c r="GX15" s="9">
        <v>34.024000000000001</v>
      </c>
      <c r="GY15" s="9">
        <v>30.574000000000002</v>
      </c>
      <c r="GZ15" s="9">
        <v>1664</v>
      </c>
      <c r="HA15" s="9">
        <v>875.74800000000005</v>
      </c>
      <c r="HB15" s="9">
        <v>788.25300000000004</v>
      </c>
      <c r="HC15" s="9">
        <v>122.813</v>
      </c>
      <c r="HD15" s="9">
        <v>40.286000000000001</v>
      </c>
      <c r="HE15" s="9">
        <v>82.528000000000006</v>
      </c>
      <c r="HF15" s="9">
        <v>25.724</v>
      </c>
      <c r="HG15" s="9">
        <v>15.792</v>
      </c>
      <c r="HH15" s="9">
        <v>9.9329999999999998</v>
      </c>
      <c r="HI15" s="9">
        <v>41.023000000000003</v>
      </c>
      <c r="HJ15" s="9">
        <v>12.590999999999999</v>
      </c>
      <c r="HK15" s="9">
        <v>28.431000000000001</v>
      </c>
      <c r="HL15" s="9">
        <v>56.066000000000003</v>
      </c>
      <c r="HM15" s="9">
        <v>11.903</v>
      </c>
      <c r="HN15" s="9">
        <v>44.164000000000001</v>
      </c>
      <c r="HO15" s="9">
        <v>94.048000000000002</v>
      </c>
      <c r="HP15" s="9">
        <v>35.325000000000003</v>
      </c>
      <c r="HQ15" s="9">
        <v>58.722999999999999</v>
      </c>
      <c r="HR15" s="9">
        <v>29.106999999999999</v>
      </c>
      <c r="HS15" s="9">
        <v>19.744</v>
      </c>
      <c r="HT15" s="9">
        <v>9.3640000000000008</v>
      </c>
      <c r="HU15" s="9">
        <v>23.175000000000001</v>
      </c>
      <c r="HV15" s="9">
        <v>3.8380000000000001</v>
      </c>
      <c r="HW15" s="9">
        <v>19.337</v>
      </c>
      <c r="HX15" s="9">
        <v>41.765999999999998</v>
      </c>
      <c r="HY15" s="9">
        <v>11.744</v>
      </c>
      <c r="HZ15" s="9">
        <v>30.023</v>
      </c>
      <c r="IA15" s="9">
        <v>254.572</v>
      </c>
      <c r="IB15" s="9">
        <v>135.55099999999999</v>
      </c>
      <c r="IC15" s="9">
        <v>119.021</v>
      </c>
      <c r="ID15" s="9">
        <v>288.2</v>
      </c>
      <c r="IE15" s="9">
        <v>149.07499999999999</v>
      </c>
      <c r="IF15" s="9">
        <v>139.125</v>
      </c>
      <c r="IG15" s="9">
        <v>1847.2329999999999</v>
      </c>
      <c r="IH15" s="9">
        <v>937.83299999999997</v>
      </c>
      <c r="II15" s="9">
        <v>909.4</v>
      </c>
      <c r="IJ15" s="9">
        <v>237.76599999999999</v>
      </c>
      <c r="IK15" s="9">
        <v>117.959</v>
      </c>
      <c r="IL15" s="9">
        <v>119.806</v>
      </c>
      <c r="IM15" s="9">
        <v>1897.6679999999999</v>
      </c>
      <c r="IN15" s="9">
        <v>968.94899999999996</v>
      </c>
      <c r="IO15" s="9">
        <v>928.71900000000005</v>
      </c>
      <c r="IP15" s="9">
        <v>399.286</v>
      </c>
      <c r="IQ15" s="9">
        <v>207.67400000000001</v>
      </c>
    </row>
    <row r="16" spans="1:251">
      <c r="A16" s="10">
        <v>43862</v>
      </c>
      <c r="B16" s="9">
        <v>24.535</v>
      </c>
      <c r="C16" s="9">
        <v>9.4689999999999994</v>
      </c>
      <c r="D16" s="9">
        <v>38.192999999999998</v>
      </c>
      <c r="E16" s="9">
        <v>19.411000000000001</v>
      </c>
      <c r="F16" s="9">
        <v>18.783000000000001</v>
      </c>
      <c r="G16" s="9">
        <v>23.988</v>
      </c>
      <c r="H16" s="9">
        <v>9.3019999999999996</v>
      </c>
      <c r="I16" s="9">
        <v>14.686</v>
      </c>
      <c r="J16" s="9">
        <v>99.3</v>
      </c>
      <c r="K16" s="9">
        <v>45.097999999999999</v>
      </c>
      <c r="L16" s="9">
        <v>54.201999999999998</v>
      </c>
      <c r="M16" s="9">
        <v>53.515000000000001</v>
      </c>
      <c r="N16" s="9">
        <v>32.899000000000001</v>
      </c>
      <c r="O16" s="9">
        <v>20.617000000000001</v>
      </c>
      <c r="P16" s="9">
        <v>28.702000000000002</v>
      </c>
      <c r="Q16" s="9">
        <v>10.365</v>
      </c>
      <c r="R16" s="9">
        <v>18.337</v>
      </c>
      <c r="S16" s="9">
        <v>17.082000000000001</v>
      </c>
      <c r="T16" s="9">
        <v>1.8340000000000001</v>
      </c>
      <c r="U16" s="9">
        <v>15.247999999999999</v>
      </c>
      <c r="V16" s="9">
        <v>225.03399999999999</v>
      </c>
      <c r="W16" s="9">
        <v>112.922</v>
      </c>
      <c r="X16" s="9">
        <v>112.11199999999999</v>
      </c>
      <c r="Y16" s="9">
        <v>89.105999999999995</v>
      </c>
      <c r="Z16" s="9">
        <v>48.954999999999998</v>
      </c>
      <c r="AA16" s="9">
        <v>40.151000000000003</v>
      </c>
      <c r="AB16" s="9">
        <v>400.053</v>
      </c>
      <c r="AC16" s="9">
        <v>188.34200000000001</v>
      </c>
      <c r="AD16" s="9">
        <v>211.71100000000001</v>
      </c>
      <c r="AE16" s="9">
        <v>3314.44</v>
      </c>
      <c r="AF16" s="9">
        <v>1777.09</v>
      </c>
      <c r="AG16" s="9">
        <v>1537.3489999999999</v>
      </c>
      <c r="AH16" s="9">
        <v>2704.1729999999998</v>
      </c>
      <c r="AI16" s="9">
        <v>1368.8340000000001</v>
      </c>
      <c r="AJ16" s="9">
        <v>1335.3389999999999</v>
      </c>
      <c r="AK16" s="9">
        <v>2565.431</v>
      </c>
      <c r="AL16" s="9">
        <v>1305.181</v>
      </c>
      <c r="AM16" s="9">
        <v>1260.251</v>
      </c>
      <c r="AN16" s="9">
        <v>63.793999999999997</v>
      </c>
      <c r="AO16" s="9">
        <v>23.117000000000001</v>
      </c>
      <c r="AP16" s="9">
        <v>40.677999999999997</v>
      </c>
      <c r="AQ16" s="9">
        <v>74.947999999999993</v>
      </c>
      <c r="AR16" s="9">
        <v>40.536999999999999</v>
      </c>
      <c r="AS16" s="9">
        <v>34.411000000000001</v>
      </c>
      <c r="AT16" s="9">
        <v>2079.768</v>
      </c>
      <c r="AU16" s="9">
        <v>1082.8209999999999</v>
      </c>
      <c r="AV16" s="9">
        <v>996.947</v>
      </c>
      <c r="AW16" s="9">
        <v>132.97200000000001</v>
      </c>
      <c r="AX16" s="9">
        <v>38.195999999999998</v>
      </c>
      <c r="AY16" s="9">
        <v>94.775999999999996</v>
      </c>
      <c r="AZ16" s="9">
        <v>33.331000000000003</v>
      </c>
      <c r="BA16" s="9">
        <v>13.962</v>
      </c>
      <c r="BB16" s="9">
        <v>19.369</v>
      </c>
      <c r="BC16" s="9">
        <v>51.79</v>
      </c>
      <c r="BD16" s="9">
        <v>15.308</v>
      </c>
      <c r="BE16" s="9">
        <v>36.481999999999999</v>
      </c>
      <c r="BF16" s="9">
        <v>47.85</v>
      </c>
      <c r="BG16" s="9">
        <v>8.9260000000000002</v>
      </c>
      <c r="BH16" s="9">
        <v>38.923999999999999</v>
      </c>
      <c r="BI16" s="9">
        <v>113.678</v>
      </c>
      <c r="BJ16" s="9">
        <v>47.927999999999997</v>
      </c>
      <c r="BK16" s="9">
        <v>65.75</v>
      </c>
      <c r="BL16" s="9">
        <v>33.665999999999997</v>
      </c>
      <c r="BM16" s="9">
        <v>22.262</v>
      </c>
      <c r="BN16" s="9">
        <v>11.404</v>
      </c>
      <c r="BO16" s="9">
        <v>42.896999999999998</v>
      </c>
      <c r="BP16" s="9">
        <v>13.426</v>
      </c>
      <c r="BQ16" s="9">
        <v>29.47</v>
      </c>
      <c r="BR16" s="9">
        <v>37.115000000000002</v>
      </c>
      <c r="BS16" s="9">
        <v>12.24</v>
      </c>
      <c r="BT16" s="9">
        <v>24.875</v>
      </c>
      <c r="BU16" s="9">
        <v>377.75599999999997</v>
      </c>
      <c r="BV16" s="9">
        <v>199.88900000000001</v>
      </c>
      <c r="BW16" s="9">
        <v>177.86699999999999</v>
      </c>
      <c r="BX16" s="9">
        <v>310.08800000000002</v>
      </c>
      <c r="BY16" s="9">
        <v>158.63999999999999</v>
      </c>
      <c r="BZ16" s="9">
        <v>151.44900000000001</v>
      </c>
      <c r="CA16" s="9">
        <v>2394.085</v>
      </c>
      <c r="CB16" s="9">
        <v>1210.194</v>
      </c>
      <c r="CC16" s="9">
        <v>1183.8910000000001</v>
      </c>
      <c r="CD16" s="9">
        <v>252.33099999999999</v>
      </c>
      <c r="CE16" s="9">
        <v>114.93899999999999</v>
      </c>
      <c r="CF16" s="9">
        <v>137.392</v>
      </c>
      <c r="CG16" s="9">
        <v>2451.8420000000001</v>
      </c>
      <c r="CH16" s="9">
        <v>1253.895</v>
      </c>
      <c r="CI16" s="9">
        <v>1197.9469999999999</v>
      </c>
      <c r="CJ16" s="9">
        <v>424.43299999999999</v>
      </c>
      <c r="CK16" s="9">
        <v>209.32300000000001</v>
      </c>
      <c r="CL16" s="9">
        <v>215.10900000000001</v>
      </c>
      <c r="CM16" s="9">
        <v>137.98699999999999</v>
      </c>
      <c r="CN16" s="9">
        <v>64.254999999999995</v>
      </c>
      <c r="CO16" s="9">
        <v>73.730999999999995</v>
      </c>
      <c r="CP16" s="9">
        <v>172.102</v>
      </c>
      <c r="CQ16" s="9">
        <v>94.384</v>
      </c>
      <c r="CR16" s="9">
        <v>77.716999999999999</v>
      </c>
      <c r="CS16" s="9">
        <v>114.34399999999999</v>
      </c>
      <c r="CT16" s="9">
        <v>50.683999999999997</v>
      </c>
      <c r="CU16" s="9">
        <v>63.661000000000001</v>
      </c>
      <c r="CV16" s="9">
        <v>2279.7399999999998</v>
      </c>
      <c r="CW16" s="9">
        <v>1159.51</v>
      </c>
      <c r="CX16" s="9">
        <v>1120.23</v>
      </c>
      <c r="CY16" s="9">
        <v>610.26599999999996</v>
      </c>
      <c r="CZ16" s="9">
        <v>408.25700000000001</v>
      </c>
      <c r="DA16" s="9">
        <v>202.01</v>
      </c>
      <c r="DB16" s="9">
        <v>377.56200000000001</v>
      </c>
      <c r="DC16" s="9">
        <v>254.32400000000001</v>
      </c>
      <c r="DD16" s="9">
        <v>123.238</v>
      </c>
      <c r="DE16" s="9">
        <v>31.437999999999999</v>
      </c>
      <c r="DF16" s="9">
        <v>18.914000000000001</v>
      </c>
      <c r="DG16" s="9">
        <v>12.525</v>
      </c>
      <c r="DH16" s="9">
        <v>11.536</v>
      </c>
      <c r="DI16" s="9">
        <v>9.7089999999999996</v>
      </c>
      <c r="DJ16" s="9">
        <v>1.827</v>
      </c>
      <c r="DK16" s="9">
        <v>9.0809999999999995</v>
      </c>
      <c r="DL16" s="9">
        <v>6.1760000000000002</v>
      </c>
      <c r="DM16" s="9">
        <v>2.9039999999999999</v>
      </c>
      <c r="DN16" s="9">
        <v>10.821</v>
      </c>
      <c r="DO16" s="9">
        <v>3.028</v>
      </c>
      <c r="DP16" s="9">
        <v>7.7930000000000001</v>
      </c>
      <c r="DQ16" s="9">
        <v>31.41</v>
      </c>
      <c r="DR16" s="9">
        <v>16.765999999999998</v>
      </c>
      <c r="DS16" s="9">
        <v>14.644</v>
      </c>
      <c r="DT16" s="9">
        <v>7.7629999999999999</v>
      </c>
      <c r="DU16" s="9">
        <v>5.7439999999999998</v>
      </c>
      <c r="DV16" s="9">
        <v>2.0190000000000001</v>
      </c>
      <c r="DW16" s="9">
        <v>13.329000000000001</v>
      </c>
      <c r="DX16" s="9">
        <v>6.48</v>
      </c>
      <c r="DY16" s="9">
        <v>6.85</v>
      </c>
      <c r="DZ16" s="9">
        <v>10.318</v>
      </c>
      <c r="EA16" s="9">
        <v>4.5419999999999998</v>
      </c>
      <c r="EB16" s="9">
        <v>5.7750000000000004</v>
      </c>
      <c r="EC16" s="9">
        <v>169.85599999999999</v>
      </c>
      <c r="ED16" s="9">
        <v>118.253</v>
      </c>
      <c r="EE16" s="9">
        <v>51.603000000000002</v>
      </c>
      <c r="EF16" s="9">
        <v>3376.875</v>
      </c>
      <c r="EG16" s="9">
        <v>1783.202</v>
      </c>
      <c r="EH16" s="9">
        <v>1593.674</v>
      </c>
      <c r="EI16" s="9">
        <v>658.09699999999998</v>
      </c>
      <c r="EJ16" s="9">
        <v>341.10300000000001</v>
      </c>
      <c r="EK16" s="9">
        <v>316.99400000000003</v>
      </c>
      <c r="EL16" s="9">
        <v>296.2</v>
      </c>
      <c r="EM16" s="9">
        <v>172.214</v>
      </c>
      <c r="EN16" s="9">
        <v>123.986</v>
      </c>
      <c r="EO16" s="9">
        <v>150.15700000000001</v>
      </c>
      <c r="EP16" s="9">
        <v>87.399000000000001</v>
      </c>
      <c r="EQ16" s="9">
        <v>62.759</v>
      </c>
      <c r="ER16" s="9">
        <v>145.465</v>
      </c>
      <c r="ES16" s="9">
        <v>84.238</v>
      </c>
      <c r="ET16" s="9">
        <v>61.226999999999997</v>
      </c>
      <c r="EU16" s="9">
        <v>164.465</v>
      </c>
      <c r="EV16" s="9">
        <v>94.793999999999997</v>
      </c>
      <c r="EW16" s="9">
        <v>69.671000000000006</v>
      </c>
      <c r="EX16" s="9">
        <v>131.221</v>
      </c>
      <c r="EY16" s="9">
        <v>76.906000000000006</v>
      </c>
      <c r="EZ16" s="9">
        <v>54.314999999999998</v>
      </c>
      <c r="FA16" s="9">
        <v>100.73699999999999</v>
      </c>
      <c r="FB16" s="9">
        <v>65.055999999999997</v>
      </c>
      <c r="FC16" s="9">
        <v>35.680999999999997</v>
      </c>
      <c r="FD16" s="9">
        <v>91.787000000000006</v>
      </c>
      <c r="FE16" s="9">
        <v>43.890999999999998</v>
      </c>
      <c r="FF16" s="9">
        <v>47.896000000000001</v>
      </c>
      <c r="FG16" s="9">
        <v>29.486000000000001</v>
      </c>
      <c r="FH16" s="9">
        <v>22.024999999999999</v>
      </c>
      <c r="FI16" s="9">
        <v>7.4610000000000003</v>
      </c>
      <c r="FJ16" s="9">
        <v>34.811999999999998</v>
      </c>
      <c r="FK16" s="9">
        <v>13.882</v>
      </c>
      <c r="FL16" s="9">
        <v>20.93</v>
      </c>
      <c r="FM16" s="9">
        <v>27.49</v>
      </c>
      <c r="FN16" s="9">
        <v>7.9850000000000003</v>
      </c>
      <c r="FO16" s="9">
        <v>19.504999999999999</v>
      </c>
      <c r="FP16" s="9">
        <v>103.675</v>
      </c>
      <c r="FQ16" s="9">
        <v>63.267000000000003</v>
      </c>
      <c r="FR16" s="9">
        <v>40.408000000000001</v>
      </c>
      <c r="FS16" s="9">
        <v>52.738999999999997</v>
      </c>
      <c r="FT16" s="9">
        <v>40.246000000000002</v>
      </c>
      <c r="FU16" s="9">
        <v>12.493</v>
      </c>
      <c r="FV16" s="9">
        <v>28.550999999999998</v>
      </c>
      <c r="FW16" s="9">
        <v>13.134</v>
      </c>
      <c r="FX16" s="9">
        <v>15.416</v>
      </c>
      <c r="FY16" s="9">
        <v>22.385000000000002</v>
      </c>
      <c r="FZ16" s="9">
        <v>9.8859999999999992</v>
      </c>
      <c r="GA16" s="9">
        <v>12.497999999999999</v>
      </c>
      <c r="GB16" s="9">
        <v>200.99700000000001</v>
      </c>
      <c r="GC16" s="9">
        <v>115.099</v>
      </c>
      <c r="GD16" s="9">
        <v>85.897999999999996</v>
      </c>
      <c r="GE16" s="9">
        <v>95.203000000000003</v>
      </c>
      <c r="GF16" s="9">
        <v>57.115000000000002</v>
      </c>
      <c r="GG16" s="9">
        <v>38.088000000000001</v>
      </c>
      <c r="GH16" s="9">
        <v>361.89699999999999</v>
      </c>
      <c r="GI16" s="9">
        <v>168.88900000000001</v>
      </c>
      <c r="GJ16" s="9">
        <v>193.00800000000001</v>
      </c>
      <c r="GK16" s="9">
        <v>2718.7779999999998</v>
      </c>
      <c r="GL16" s="9">
        <v>1442.098</v>
      </c>
      <c r="GM16" s="9">
        <v>1276.68</v>
      </c>
      <c r="GN16" s="9">
        <v>2190.672</v>
      </c>
      <c r="GO16" s="9">
        <v>1097.4159999999999</v>
      </c>
      <c r="GP16" s="9">
        <v>1093.2570000000001</v>
      </c>
      <c r="GQ16" s="9">
        <v>2077.8119999999999</v>
      </c>
      <c r="GR16" s="9">
        <v>1046.568</v>
      </c>
      <c r="GS16" s="9">
        <v>1031.2449999999999</v>
      </c>
      <c r="GT16" s="9">
        <v>55.597999999999999</v>
      </c>
      <c r="GU16" s="9">
        <v>26.302</v>
      </c>
      <c r="GV16" s="9">
        <v>29.295999999999999</v>
      </c>
      <c r="GW16" s="9">
        <v>55.32</v>
      </c>
      <c r="GX16" s="9">
        <v>24.068000000000001</v>
      </c>
      <c r="GY16" s="9">
        <v>31.251000000000001</v>
      </c>
      <c r="GZ16" s="9">
        <v>1657.9680000000001</v>
      </c>
      <c r="HA16" s="9">
        <v>853.15499999999997</v>
      </c>
      <c r="HB16" s="9">
        <v>804.81399999999996</v>
      </c>
      <c r="HC16" s="9">
        <v>118.94799999999999</v>
      </c>
      <c r="HD16" s="9">
        <v>44.573999999999998</v>
      </c>
      <c r="HE16" s="9">
        <v>74.373000000000005</v>
      </c>
      <c r="HF16" s="9">
        <v>31.727</v>
      </c>
      <c r="HG16" s="9">
        <v>17.766999999999999</v>
      </c>
      <c r="HH16" s="9">
        <v>13.959</v>
      </c>
      <c r="HI16" s="9">
        <v>29.446999999999999</v>
      </c>
      <c r="HJ16" s="9">
        <v>12.911</v>
      </c>
      <c r="HK16" s="9">
        <v>16.536000000000001</v>
      </c>
      <c r="HL16" s="9">
        <v>57.774000000000001</v>
      </c>
      <c r="HM16" s="9">
        <v>13.896000000000001</v>
      </c>
      <c r="HN16" s="9">
        <v>43.878</v>
      </c>
      <c r="HO16" s="9">
        <v>124.384</v>
      </c>
      <c r="HP16" s="9">
        <v>44.008000000000003</v>
      </c>
      <c r="HQ16" s="9">
        <v>80.375</v>
      </c>
      <c r="HR16" s="9">
        <v>32.049999999999997</v>
      </c>
      <c r="HS16" s="9">
        <v>20.300999999999998</v>
      </c>
      <c r="HT16" s="9">
        <v>11.749000000000001</v>
      </c>
      <c r="HU16" s="9">
        <v>43.536999999999999</v>
      </c>
      <c r="HV16" s="9">
        <v>14.214</v>
      </c>
      <c r="HW16" s="9">
        <v>29.323</v>
      </c>
      <c r="HX16" s="9">
        <v>48.796999999999997</v>
      </c>
      <c r="HY16" s="9">
        <v>9.4939999999999998</v>
      </c>
      <c r="HZ16" s="9">
        <v>39.302999999999997</v>
      </c>
      <c r="IA16" s="9">
        <v>289.37299999999999</v>
      </c>
      <c r="IB16" s="9">
        <v>155.679</v>
      </c>
      <c r="IC16" s="9">
        <v>133.69399999999999</v>
      </c>
      <c r="ID16" s="9">
        <v>232.09399999999999</v>
      </c>
      <c r="IE16" s="9">
        <v>107.363</v>
      </c>
      <c r="IF16" s="9">
        <v>124.732</v>
      </c>
      <c r="IG16" s="9">
        <v>1958.578</v>
      </c>
      <c r="IH16" s="9">
        <v>990.053</v>
      </c>
      <c r="II16" s="9">
        <v>968.52499999999998</v>
      </c>
      <c r="IJ16" s="9">
        <v>204.285</v>
      </c>
      <c r="IK16" s="9">
        <v>101.57</v>
      </c>
      <c r="IL16" s="9">
        <v>102.715</v>
      </c>
      <c r="IM16" s="9">
        <v>1986.3879999999999</v>
      </c>
      <c r="IN16" s="9">
        <v>995.846</v>
      </c>
      <c r="IO16" s="9">
        <v>990.54200000000003</v>
      </c>
      <c r="IP16" s="9">
        <v>322.416</v>
      </c>
      <c r="IQ16" s="9">
        <v>153.50399999999999</v>
      </c>
    </row>
    <row r="17" spans="1:251">
      <c r="A17" s="10">
        <v>44228</v>
      </c>
      <c r="B17" s="9">
        <v>17.577000000000002</v>
      </c>
      <c r="C17" s="9">
        <v>6.351</v>
      </c>
      <c r="D17" s="9">
        <v>41.52</v>
      </c>
      <c r="E17" s="9">
        <v>18.125</v>
      </c>
      <c r="F17" s="9">
        <v>23.393999999999998</v>
      </c>
      <c r="G17" s="9">
        <v>24.969000000000001</v>
      </c>
      <c r="H17" s="9">
        <v>11.6</v>
      </c>
      <c r="I17" s="9">
        <v>13.369</v>
      </c>
      <c r="J17" s="9">
        <v>90.661000000000001</v>
      </c>
      <c r="K17" s="9">
        <v>49.460999999999999</v>
      </c>
      <c r="L17" s="9">
        <v>41.2</v>
      </c>
      <c r="M17" s="9">
        <v>41.689</v>
      </c>
      <c r="N17" s="9">
        <v>30.076000000000001</v>
      </c>
      <c r="O17" s="9">
        <v>11.613</v>
      </c>
      <c r="P17" s="9">
        <v>31.324000000000002</v>
      </c>
      <c r="Q17" s="9">
        <v>15.422000000000001</v>
      </c>
      <c r="R17" s="9">
        <v>15.901999999999999</v>
      </c>
      <c r="S17" s="9">
        <v>17.646999999999998</v>
      </c>
      <c r="T17" s="9">
        <v>3.9630000000000001</v>
      </c>
      <c r="U17" s="9">
        <v>13.685</v>
      </c>
      <c r="V17" s="9">
        <v>178.08799999999999</v>
      </c>
      <c r="W17" s="9">
        <v>100.64100000000001</v>
      </c>
      <c r="X17" s="9">
        <v>77.447000000000003</v>
      </c>
      <c r="Y17" s="9">
        <v>97.384</v>
      </c>
      <c r="Z17" s="9">
        <v>49.633000000000003</v>
      </c>
      <c r="AA17" s="9">
        <v>47.750999999999998</v>
      </c>
      <c r="AB17" s="9">
        <v>410.98700000000002</v>
      </c>
      <c r="AC17" s="9">
        <v>202.517</v>
      </c>
      <c r="AD17" s="9">
        <v>208.47</v>
      </c>
      <c r="AE17" s="9">
        <v>3327.692</v>
      </c>
      <c r="AF17" s="9">
        <v>1754.9290000000001</v>
      </c>
      <c r="AG17" s="9">
        <v>1572.7629999999999</v>
      </c>
      <c r="AH17" s="9">
        <v>2698.4360000000001</v>
      </c>
      <c r="AI17" s="9">
        <v>1344.163</v>
      </c>
      <c r="AJ17" s="9">
        <v>1354.2719999999999</v>
      </c>
      <c r="AK17" s="9">
        <v>2580.6790000000001</v>
      </c>
      <c r="AL17" s="9">
        <v>1287.7429999999999</v>
      </c>
      <c r="AM17" s="9">
        <v>1292.9359999999999</v>
      </c>
      <c r="AN17" s="9">
        <v>66.905000000000001</v>
      </c>
      <c r="AO17" s="9">
        <v>31.64</v>
      </c>
      <c r="AP17" s="9">
        <v>35.265000000000001</v>
      </c>
      <c r="AQ17" s="9">
        <v>48.743000000000002</v>
      </c>
      <c r="AR17" s="9">
        <v>24.016999999999999</v>
      </c>
      <c r="AS17" s="9">
        <v>24.725999999999999</v>
      </c>
      <c r="AT17" s="9">
        <v>2004.953</v>
      </c>
      <c r="AU17" s="9">
        <v>1029.373</v>
      </c>
      <c r="AV17" s="9">
        <v>975.58</v>
      </c>
      <c r="AW17" s="9">
        <v>165.69300000000001</v>
      </c>
      <c r="AX17" s="9">
        <v>57.987000000000002</v>
      </c>
      <c r="AY17" s="9">
        <v>107.706</v>
      </c>
      <c r="AZ17" s="9">
        <v>42.216999999999999</v>
      </c>
      <c r="BA17" s="9">
        <v>23.138000000000002</v>
      </c>
      <c r="BB17" s="9">
        <v>19.079000000000001</v>
      </c>
      <c r="BC17" s="9">
        <v>61.262</v>
      </c>
      <c r="BD17" s="9">
        <v>23.382999999999999</v>
      </c>
      <c r="BE17" s="9">
        <v>37.878999999999998</v>
      </c>
      <c r="BF17" s="9">
        <v>62.213999999999999</v>
      </c>
      <c r="BG17" s="9">
        <v>11.467000000000001</v>
      </c>
      <c r="BH17" s="9">
        <v>50.747</v>
      </c>
      <c r="BI17" s="9">
        <v>156.09399999999999</v>
      </c>
      <c r="BJ17" s="9">
        <v>69.058999999999997</v>
      </c>
      <c r="BK17" s="9">
        <v>87.034999999999997</v>
      </c>
      <c r="BL17" s="9">
        <v>45.005000000000003</v>
      </c>
      <c r="BM17" s="9">
        <v>30.608000000000001</v>
      </c>
      <c r="BN17" s="9">
        <v>14.397</v>
      </c>
      <c r="BO17" s="9">
        <v>49.491999999999997</v>
      </c>
      <c r="BP17" s="9">
        <v>23.904</v>
      </c>
      <c r="BQ17" s="9">
        <v>25.588999999999999</v>
      </c>
      <c r="BR17" s="9">
        <v>61.597999999999999</v>
      </c>
      <c r="BS17" s="9">
        <v>14.548</v>
      </c>
      <c r="BT17" s="9">
        <v>47.05</v>
      </c>
      <c r="BU17" s="9">
        <v>371.69499999999999</v>
      </c>
      <c r="BV17" s="9">
        <v>187.74299999999999</v>
      </c>
      <c r="BW17" s="9">
        <v>183.95099999999999</v>
      </c>
      <c r="BX17" s="9">
        <v>256.45999999999998</v>
      </c>
      <c r="BY17" s="9">
        <v>119.48</v>
      </c>
      <c r="BZ17" s="9">
        <v>136.97999999999999</v>
      </c>
      <c r="CA17" s="9">
        <v>2441.9749999999999</v>
      </c>
      <c r="CB17" s="9">
        <v>1224.683</v>
      </c>
      <c r="CC17" s="9">
        <v>1217.2919999999999</v>
      </c>
      <c r="CD17" s="9">
        <v>228.08500000000001</v>
      </c>
      <c r="CE17" s="9">
        <v>103.17</v>
      </c>
      <c r="CF17" s="9">
        <v>124.91500000000001</v>
      </c>
      <c r="CG17" s="9">
        <v>2470.3510000000001</v>
      </c>
      <c r="CH17" s="9">
        <v>1240.9929999999999</v>
      </c>
      <c r="CI17" s="9">
        <v>1229.3579999999999</v>
      </c>
      <c r="CJ17" s="9">
        <v>377.61900000000003</v>
      </c>
      <c r="CK17" s="9">
        <v>170.69</v>
      </c>
      <c r="CL17" s="9">
        <v>206.93</v>
      </c>
      <c r="CM17" s="9">
        <v>106.926</v>
      </c>
      <c r="CN17" s="9">
        <v>51.960999999999999</v>
      </c>
      <c r="CO17" s="9">
        <v>54.965000000000003</v>
      </c>
      <c r="CP17" s="9">
        <v>149.53399999999999</v>
      </c>
      <c r="CQ17" s="9">
        <v>67.519000000000005</v>
      </c>
      <c r="CR17" s="9">
        <v>82.015000000000001</v>
      </c>
      <c r="CS17" s="9">
        <v>121.15900000000001</v>
      </c>
      <c r="CT17" s="9">
        <v>51.21</v>
      </c>
      <c r="CU17" s="9">
        <v>69.95</v>
      </c>
      <c r="CV17" s="9">
        <v>2320.8159999999998</v>
      </c>
      <c r="CW17" s="9">
        <v>1173.4739999999999</v>
      </c>
      <c r="CX17" s="9">
        <v>1147.3430000000001</v>
      </c>
      <c r="CY17" s="9">
        <v>629.25699999999995</v>
      </c>
      <c r="CZ17" s="9">
        <v>410.76600000000002</v>
      </c>
      <c r="DA17" s="9">
        <v>218.49100000000001</v>
      </c>
      <c r="DB17" s="9">
        <v>353.79399999999998</v>
      </c>
      <c r="DC17" s="9">
        <v>230.827</v>
      </c>
      <c r="DD17" s="9">
        <v>122.968</v>
      </c>
      <c r="DE17" s="9">
        <v>36.25</v>
      </c>
      <c r="DF17" s="9">
        <v>20.376000000000001</v>
      </c>
      <c r="DG17" s="9">
        <v>15.874000000000001</v>
      </c>
      <c r="DH17" s="9">
        <v>8.9</v>
      </c>
      <c r="DI17" s="9">
        <v>5.8390000000000004</v>
      </c>
      <c r="DJ17" s="9">
        <v>3.0619999999999998</v>
      </c>
      <c r="DK17" s="9">
        <v>13.85</v>
      </c>
      <c r="DL17" s="9">
        <v>9.8810000000000002</v>
      </c>
      <c r="DM17" s="9">
        <v>3.9689999999999999</v>
      </c>
      <c r="DN17" s="9">
        <v>13.499000000000001</v>
      </c>
      <c r="DO17" s="9">
        <v>4.6559999999999997</v>
      </c>
      <c r="DP17" s="9">
        <v>8.843</v>
      </c>
      <c r="DQ17" s="9">
        <v>70.53</v>
      </c>
      <c r="DR17" s="9">
        <v>40.432000000000002</v>
      </c>
      <c r="DS17" s="9">
        <v>30.097999999999999</v>
      </c>
      <c r="DT17" s="9">
        <v>25.911999999999999</v>
      </c>
      <c r="DU17" s="9">
        <v>17.067</v>
      </c>
      <c r="DV17" s="9">
        <v>8.8460000000000001</v>
      </c>
      <c r="DW17" s="9">
        <v>25.045000000000002</v>
      </c>
      <c r="DX17" s="9">
        <v>14.441000000000001</v>
      </c>
      <c r="DY17" s="9">
        <v>10.603999999999999</v>
      </c>
      <c r="DZ17" s="9">
        <v>19.573</v>
      </c>
      <c r="EA17" s="9">
        <v>8.9239999999999995</v>
      </c>
      <c r="EB17" s="9">
        <v>10.648999999999999</v>
      </c>
      <c r="EC17" s="9">
        <v>168.68199999999999</v>
      </c>
      <c r="ED17" s="9">
        <v>119.131</v>
      </c>
      <c r="EE17" s="9">
        <v>49.551000000000002</v>
      </c>
      <c r="EF17" s="9">
        <v>3307.5279999999998</v>
      </c>
      <c r="EG17" s="9">
        <v>1745.588</v>
      </c>
      <c r="EH17" s="9">
        <v>1561.94</v>
      </c>
      <c r="EI17" s="9">
        <v>544.52300000000002</v>
      </c>
      <c r="EJ17" s="9">
        <v>265.20299999999997</v>
      </c>
      <c r="EK17" s="9">
        <v>279.32100000000003</v>
      </c>
      <c r="EL17" s="9">
        <v>233.541</v>
      </c>
      <c r="EM17" s="9">
        <v>122.5</v>
      </c>
      <c r="EN17" s="9">
        <v>111.041</v>
      </c>
      <c r="EO17" s="9">
        <v>94.991</v>
      </c>
      <c r="EP17" s="9">
        <v>47.023000000000003</v>
      </c>
      <c r="EQ17" s="9">
        <v>47.968000000000004</v>
      </c>
      <c r="ER17" s="9">
        <v>137.95599999999999</v>
      </c>
      <c r="ES17" s="9">
        <v>75.477000000000004</v>
      </c>
      <c r="ET17" s="9">
        <v>62.478999999999999</v>
      </c>
      <c r="EU17" s="9">
        <v>119.20699999999999</v>
      </c>
      <c r="EV17" s="9">
        <v>57.335000000000001</v>
      </c>
      <c r="EW17" s="9">
        <v>61.871000000000002</v>
      </c>
      <c r="EX17" s="9">
        <v>113.03700000000001</v>
      </c>
      <c r="EY17" s="9">
        <v>63.866999999999997</v>
      </c>
      <c r="EZ17" s="9">
        <v>49.17</v>
      </c>
      <c r="FA17" s="9">
        <v>80.296000000000006</v>
      </c>
      <c r="FB17" s="9">
        <v>45.829000000000001</v>
      </c>
      <c r="FC17" s="9">
        <v>34.466999999999999</v>
      </c>
      <c r="FD17" s="9">
        <v>90.007999999999996</v>
      </c>
      <c r="FE17" s="9">
        <v>42.127000000000002</v>
      </c>
      <c r="FF17" s="9">
        <v>47.88</v>
      </c>
      <c r="FG17" s="9">
        <v>25.491</v>
      </c>
      <c r="FH17" s="9">
        <v>11.956</v>
      </c>
      <c r="FI17" s="9">
        <v>13.535</v>
      </c>
      <c r="FJ17" s="9">
        <v>37.125999999999998</v>
      </c>
      <c r="FK17" s="9">
        <v>21.295000000000002</v>
      </c>
      <c r="FL17" s="9">
        <v>15.83</v>
      </c>
      <c r="FM17" s="9">
        <v>27.390999999999998</v>
      </c>
      <c r="FN17" s="9">
        <v>8.875</v>
      </c>
      <c r="FO17" s="9">
        <v>18.515000000000001</v>
      </c>
      <c r="FP17" s="9">
        <v>63.238</v>
      </c>
      <c r="FQ17" s="9">
        <v>34.543999999999997</v>
      </c>
      <c r="FR17" s="9">
        <v>28.693999999999999</v>
      </c>
      <c r="FS17" s="9">
        <v>25.678999999999998</v>
      </c>
      <c r="FT17" s="9">
        <v>15.587999999999999</v>
      </c>
      <c r="FU17" s="9">
        <v>10.090999999999999</v>
      </c>
      <c r="FV17" s="9">
        <v>25.181000000000001</v>
      </c>
      <c r="FW17" s="9">
        <v>13.297000000000001</v>
      </c>
      <c r="FX17" s="9">
        <v>11.884</v>
      </c>
      <c r="FY17" s="9">
        <v>12.377000000000001</v>
      </c>
      <c r="FZ17" s="9">
        <v>5.6589999999999998</v>
      </c>
      <c r="GA17" s="9">
        <v>6.718</v>
      </c>
      <c r="GB17" s="9">
        <v>153.947</v>
      </c>
      <c r="GC17" s="9">
        <v>78.206999999999994</v>
      </c>
      <c r="GD17" s="9">
        <v>75.741</v>
      </c>
      <c r="GE17" s="9">
        <v>79.593999999999994</v>
      </c>
      <c r="GF17" s="9">
        <v>44.293999999999997</v>
      </c>
      <c r="GG17" s="9">
        <v>35.299999999999997</v>
      </c>
      <c r="GH17" s="9">
        <v>310.98200000000003</v>
      </c>
      <c r="GI17" s="9">
        <v>142.703</v>
      </c>
      <c r="GJ17" s="9">
        <v>168.28</v>
      </c>
      <c r="GK17" s="9">
        <v>2763.0050000000001</v>
      </c>
      <c r="GL17" s="9">
        <v>1480.385</v>
      </c>
      <c r="GM17" s="9">
        <v>1282.6189999999999</v>
      </c>
      <c r="GN17" s="9">
        <v>2230.473</v>
      </c>
      <c r="GO17" s="9">
        <v>1135.067</v>
      </c>
      <c r="GP17" s="9">
        <v>1095.4059999999999</v>
      </c>
      <c r="GQ17" s="9">
        <v>2107.806</v>
      </c>
      <c r="GR17" s="9">
        <v>1085.7629999999999</v>
      </c>
      <c r="GS17" s="9">
        <v>1022.042</v>
      </c>
      <c r="GT17" s="9">
        <v>69.759</v>
      </c>
      <c r="GU17" s="9">
        <v>24.907</v>
      </c>
      <c r="GV17" s="9">
        <v>44.851999999999997</v>
      </c>
      <c r="GW17" s="9">
        <v>51.186</v>
      </c>
      <c r="GX17" s="9">
        <v>23.866</v>
      </c>
      <c r="GY17" s="9">
        <v>27.32</v>
      </c>
      <c r="GZ17" s="9">
        <v>1556.348</v>
      </c>
      <c r="HA17" s="9">
        <v>825.29499999999996</v>
      </c>
      <c r="HB17" s="9">
        <v>731.053</v>
      </c>
      <c r="HC17" s="9">
        <v>185.69399999999999</v>
      </c>
      <c r="HD17" s="9">
        <v>71.935000000000002</v>
      </c>
      <c r="HE17" s="9">
        <v>113.759</v>
      </c>
      <c r="HF17" s="9">
        <v>41.603999999999999</v>
      </c>
      <c r="HG17" s="9">
        <v>24.538</v>
      </c>
      <c r="HH17" s="9">
        <v>17.065999999999999</v>
      </c>
      <c r="HI17" s="9">
        <v>78.320999999999998</v>
      </c>
      <c r="HJ17" s="9">
        <v>35.572000000000003</v>
      </c>
      <c r="HK17" s="9">
        <v>42.747999999999998</v>
      </c>
      <c r="HL17" s="9">
        <v>65.769000000000005</v>
      </c>
      <c r="HM17" s="9">
        <v>11.824999999999999</v>
      </c>
      <c r="HN17" s="9">
        <v>53.944000000000003</v>
      </c>
      <c r="HO17" s="9">
        <v>163.28800000000001</v>
      </c>
      <c r="HP17" s="9">
        <v>63.432000000000002</v>
      </c>
      <c r="HQ17" s="9">
        <v>99.855999999999995</v>
      </c>
      <c r="HR17" s="9">
        <v>56.573999999999998</v>
      </c>
      <c r="HS17" s="9">
        <v>35.341999999999999</v>
      </c>
      <c r="HT17" s="9">
        <v>21.233000000000001</v>
      </c>
      <c r="HU17" s="9">
        <v>52.216999999999999</v>
      </c>
      <c r="HV17" s="9">
        <v>14.692</v>
      </c>
      <c r="HW17" s="9">
        <v>37.524000000000001</v>
      </c>
      <c r="HX17" s="9">
        <v>54.497</v>
      </c>
      <c r="HY17" s="9">
        <v>13.398</v>
      </c>
      <c r="HZ17" s="9">
        <v>41.098999999999997</v>
      </c>
      <c r="IA17" s="9">
        <v>325.14299999999997</v>
      </c>
      <c r="IB17" s="9">
        <v>174.404</v>
      </c>
      <c r="IC17" s="9">
        <v>150.739</v>
      </c>
      <c r="ID17" s="9">
        <v>244.79900000000001</v>
      </c>
      <c r="IE17" s="9">
        <v>119.66500000000001</v>
      </c>
      <c r="IF17" s="9">
        <v>125.134</v>
      </c>
      <c r="IG17" s="9">
        <v>1985.674</v>
      </c>
      <c r="IH17" s="9">
        <v>1015.402</v>
      </c>
      <c r="II17" s="9">
        <v>970.27200000000005</v>
      </c>
      <c r="IJ17" s="9">
        <v>247.36199999999999</v>
      </c>
      <c r="IK17" s="9">
        <v>111.00700000000001</v>
      </c>
      <c r="IL17" s="9">
        <v>136.35499999999999</v>
      </c>
      <c r="IM17" s="9">
        <v>1983.1110000000001</v>
      </c>
      <c r="IN17" s="9">
        <v>1024.06</v>
      </c>
      <c r="IO17" s="9">
        <v>959.05100000000004</v>
      </c>
      <c r="IP17" s="9">
        <v>366.77199999999999</v>
      </c>
      <c r="IQ17" s="9">
        <v>181.23400000000001</v>
      </c>
    </row>
    <row r="18" spans="1:251">
      <c r="A18" s="10">
        <v>44593</v>
      </c>
      <c r="B18" s="9">
        <v>20.864000000000001</v>
      </c>
      <c r="C18" s="9">
        <v>13.404999999999999</v>
      </c>
      <c r="D18" s="9">
        <v>51.859000000000002</v>
      </c>
      <c r="E18" s="9">
        <v>22.055</v>
      </c>
      <c r="F18" s="9">
        <v>29.803000000000001</v>
      </c>
      <c r="G18" s="9">
        <v>24.954000000000001</v>
      </c>
      <c r="H18" s="9">
        <v>6.9249999999999998</v>
      </c>
      <c r="I18" s="9">
        <v>18.029</v>
      </c>
      <c r="J18" s="9">
        <v>110.239</v>
      </c>
      <c r="K18" s="9">
        <v>57.212000000000003</v>
      </c>
      <c r="L18" s="9">
        <v>53.027000000000001</v>
      </c>
      <c r="M18" s="9">
        <v>66.113</v>
      </c>
      <c r="N18" s="9">
        <v>41.177999999999997</v>
      </c>
      <c r="O18" s="9">
        <v>24.934999999999999</v>
      </c>
      <c r="P18" s="9">
        <v>20.95</v>
      </c>
      <c r="Q18" s="9">
        <v>10.265000000000001</v>
      </c>
      <c r="R18" s="9">
        <v>10.685</v>
      </c>
      <c r="S18" s="9">
        <v>23.175999999999998</v>
      </c>
      <c r="T18" s="9">
        <v>5.7679999999999998</v>
      </c>
      <c r="U18" s="9">
        <v>17.407</v>
      </c>
      <c r="V18" s="9">
        <v>238.66399999999999</v>
      </c>
      <c r="W18" s="9">
        <v>117.16</v>
      </c>
      <c r="X18" s="9">
        <v>121.504</v>
      </c>
      <c r="Y18" s="9">
        <v>98.960999999999999</v>
      </c>
      <c r="Z18" s="9">
        <v>52.366</v>
      </c>
      <c r="AA18" s="9">
        <v>46.594999999999999</v>
      </c>
      <c r="AB18" s="9">
        <v>458.97</v>
      </c>
      <c r="AC18" s="9">
        <v>229.66499999999999</v>
      </c>
      <c r="AD18" s="9">
        <v>229.30500000000001</v>
      </c>
      <c r="AE18" s="9">
        <v>3298.6770000000001</v>
      </c>
      <c r="AF18" s="9">
        <v>1741.9110000000001</v>
      </c>
      <c r="AG18" s="9">
        <v>1556.7670000000001</v>
      </c>
      <c r="AH18" s="9">
        <v>2660.44</v>
      </c>
      <c r="AI18" s="9">
        <v>1317.883</v>
      </c>
      <c r="AJ18" s="9">
        <v>1342.557</v>
      </c>
      <c r="AK18" s="9">
        <v>2511.7570000000001</v>
      </c>
      <c r="AL18" s="9">
        <v>1253.2660000000001</v>
      </c>
      <c r="AM18" s="9">
        <v>1258.491</v>
      </c>
      <c r="AN18" s="9">
        <v>78.522000000000006</v>
      </c>
      <c r="AO18" s="9">
        <v>35.838000000000001</v>
      </c>
      <c r="AP18" s="9">
        <v>42.685000000000002</v>
      </c>
      <c r="AQ18" s="9">
        <v>69.03</v>
      </c>
      <c r="AR18" s="9">
        <v>28.210999999999999</v>
      </c>
      <c r="AS18" s="9">
        <v>40.819000000000003</v>
      </c>
      <c r="AT18" s="9">
        <v>1957.2460000000001</v>
      </c>
      <c r="AU18" s="9">
        <v>987.85199999999998</v>
      </c>
      <c r="AV18" s="9">
        <v>969.39400000000001</v>
      </c>
      <c r="AW18" s="9">
        <v>175.398</v>
      </c>
      <c r="AX18" s="9">
        <v>66.424999999999997</v>
      </c>
      <c r="AY18" s="9">
        <v>108.973</v>
      </c>
      <c r="AZ18" s="9">
        <v>57.737000000000002</v>
      </c>
      <c r="BA18" s="9">
        <v>30.164999999999999</v>
      </c>
      <c r="BB18" s="9">
        <v>27.571999999999999</v>
      </c>
      <c r="BC18" s="9">
        <v>55.703000000000003</v>
      </c>
      <c r="BD18" s="9">
        <v>21.713000000000001</v>
      </c>
      <c r="BE18" s="9">
        <v>33.99</v>
      </c>
      <c r="BF18" s="9">
        <v>61.957999999999998</v>
      </c>
      <c r="BG18" s="9">
        <v>14.547000000000001</v>
      </c>
      <c r="BH18" s="9">
        <v>47.41</v>
      </c>
      <c r="BI18" s="9">
        <v>131.739</v>
      </c>
      <c r="BJ18" s="9">
        <v>56.914000000000001</v>
      </c>
      <c r="BK18" s="9">
        <v>74.823999999999998</v>
      </c>
      <c r="BL18" s="9">
        <v>44.774000000000001</v>
      </c>
      <c r="BM18" s="9">
        <v>33.238999999999997</v>
      </c>
      <c r="BN18" s="9">
        <v>11.534000000000001</v>
      </c>
      <c r="BO18" s="9">
        <v>39.561</v>
      </c>
      <c r="BP18" s="9">
        <v>12.768000000000001</v>
      </c>
      <c r="BQ18" s="9">
        <v>26.792999999999999</v>
      </c>
      <c r="BR18" s="9">
        <v>47.402999999999999</v>
      </c>
      <c r="BS18" s="9">
        <v>10.907</v>
      </c>
      <c r="BT18" s="9">
        <v>36.497</v>
      </c>
      <c r="BU18" s="9">
        <v>396.05700000000002</v>
      </c>
      <c r="BV18" s="9">
        <v>206.69200000000001</v>
      </c>
      <c r="BW18" s="9">
        <v>189.36500000000001</v>
      </c>
      <c r="BX18" s="9">
        <v>315.661</v>
      </c>
      <c r="BY18" s="9">
        <v>159.815</v>
      </c>
      <c r="BZ18" s="9">
        <v>155.846</v>
      </c>
      <c r="CA18" s="9">
        <v>2344.779</v>
      </c>
      <c r="CB18" s="9">
        <v>1158.068</v>
      </c>
      <c r="CC18" s="9">
        <v>1186.711</v>
      </c>
      <c r="CD18" s="9">
        <v>280.03500000000003</v>
      </c>
      <c r="CE18" s="9">
        <v>133.53399999999999</v>
      </c>
      <c r="CF18" s="9">
        <v>146.501</v>
      </c>
      <c r="CG18" s="9">
        <v>2380.4050000000002</v>
      </c>
      <c r="CH18" s="9">
        <v>1184.3489999999999</v>
      </c>
      <c r="CI18" s="9">
        <v>1196.056</v>
      </c>
      <c r="CJ18" s="9">
        <v>436.28699999999998</v>
      </c>
      <c r="CK18" s="9">
        <v>213.185</v>
      </c>
      <c r="CL18" s="9">
        <v>223.10300000000001</v>
      </c>
      <c r="CM18" s="9">
        <v>159.40899999999999</v>
      </c>
      <c r="CN18" s="9">
        <v>80.164000000000001</v>
      </c>
      <c r="CO18" s="9">
        <v>79.245000000000005</v>
      </c>
      <c r="CP18" s="9">
        <v>156.25200000000001</v>
      </c>
      <c r="CQ18" s="9">
        <v>79.650999999999996</v>
      </c>
      <c r="CR18" s="9">
        <v>76.600999999999999</v>
      </c>
      <c r="CS18" s="9">
        <v>120.626</v>
      </c>
      <c r="CT18" s="9">
        <v>53.37</v>
      </c>
      <c r="CU18" s="9">
        <v>67.257000000000005</v>
      </c>
      <c r="CV18" s="9">
        <v>2224.1529999999998</v>
      </c>
      <c r="CW18" s="9">
        <v>1104.6980000000001</v>
      </c>
      <c r="CX18" s="9">
        <v>1119.454</v>
      </c>
      <c r="CY18" s="9">
        <v>638.23699999999997</v>
      </c>
      <c r="CZ18" s="9">
        <v>424.02800000000002</v>
      </c>
      <c r="DA18" s="9">
        <v>214.21</v>
      </c>
      <c r="DB18" s="9">
        <v>375.09800000000001</v>
      </c>
      <c r="DC18" s="9">
        <v>254.904</v>
      </c>
      <c r="DD18" s="9">
        <v>120.194</v>
      </c>
      <c r="DE18" s="9">
        <v>45.4</v>
      </c>
      <c r="DF18" s="9">
        <v>27.359000000000002</v>
      </c>
      <c r="DG18" s="9">
        <v>18.042000000000002</v>
      </c>
      <c r="DH18" s="9">
        <v>14.465</v>
      </c>
      <c r="DI18" s="9">
        <v>9.8740000000000006</v>
      </c>
      <c r="DJ18" s="9">
        <v>4.5910000000000002</v>
      </c>
      <c r="DK18" s="9">
        <v>15.098000000000001</v>
      </c>
      <c r="DL18" s="9">
        <v>11.913</v>
      </c>
      <c r="DM18" s="9">
        <v>3.1850000000000001</v>
      </c>
      <c r="DN18" s="9">
        <v>15.837</v>
      </c>
      <c r="DO18" s="9">
        <v>5.5720000000000001</v>
      </c>
      <c r="DP18" s="9">
        <v>10.265000000000001</v>
      </c>
      <c r="DQ18" s="9">
        <v>35.085999999999999</v>
      </c>
      <c r="DR18" s="9">
        <v>22.713999999999999</v>
      </c>
      <c r="DS18" s="9">
        <v>12.371</v>
      </c>
      <c r="DT18" s="9">
        <v>15.33</v>
      </c>
      <c r="DU18" s="9">
        <v>10.004</v>
      </c>
      <c r="DV18" s="9">
        <v>5.3259999999999996</v>
      </c>
      <c r="DW18" s="9">
        <v>11.468999999999999</v>
      </c>
      <c r="DX18" s="9">
        <v>8.8960000000000008</v>
      </c>
      <c r="DY18" s="9">
        <v>2.573</v>
      </c>
      <c r="DZ18" s="9">
        <v>8.2870000000000008</v>
      </c>
      <c r="EA18" s="9">
        <v>3.8140000000000001</v>
      </c>
      <c r="EB18" s="9">
        <v>4.4729999999999999</v>
      </c>
      <c r="EC18" s="9">
        <v>182.65299999999999</v>
      </c>
      <c r="ED18" s="9">
        <v>119.051</v>
      </c>
      <c r="EE18" s="9">
        <v>63.601999999999997</v>
      </c>
      <c r="EF18" s="9">
        <v>3429.2739999999999</v>
      </c>
      <c r="EG18" s="9">
        <v>1805.819</v>
      </c>
      <c r="EH18" s="9">
        <v>1623.4549999999999</v>
      </c>
      <c r="EI18" s="9">
        <v>767.88699999999994</v>
      </c>
      <c r="EJ18" s="9">
        <v>379.61900000000003</v>
      </c>
      <c r="EK18" s="9">
        <v>388.26799999999997</v>
      </c>
      <c r="EL18" s="9">
        <v>346.75599999999997</v>
      </c>
      <c r="EM18" s="9">
        <v>167.095</v>
      </c>
      <c r="EN18" s="9">
        <v>179.66</v>
      </c>
      <c r="EO18" s="9">
        <v>149.34</v>
      </c>
      <c r="EP18" s="9">
        <v>72.915000000000006</v>
      </c>
      <c r="EQ18" s="9">
        <v>76.424000000000007</v>
      </c>
      <c r="ER18" s="9">
        <v>197.416</v>
      </c>
      <c r="ES18" s="9">
        <v>94.18</v>
      </c>
      <c r="ET18" s="9">
        <v>103.236</v>
      </c>
      <c r="EU18" s="9">
        <v>201.54</v>
      </c>
      <c r="EV18" s="9">
        <v>95.179000000000002</v>
      </c>
      <c r="EW18" s="9">
        <v>106.361</v>
      </c>
      <c r="EX18" s="9">
        <v>144.66499999999999</v>
      </c>
      <c r="EY18" s="9">
        <v>71.364999999999995</v>
      </c>
      <c r="EZ18" s="9">
        <v>73.3</v>
      </c>
      <c r="FA18" s="9">
        <v>127.521</v>
      </c>
      <c r="FB18" s="9">
        <v>67.875</v>
      </c>
      <c r="FC18" s="9">
        <v>59.646000000000001</v>
      </c>
      <c r="FD18" s="9">
        <v>127.31699999999999</v>
      </c>
      <c r="FE18" s="9">
        <v>55.795999999999999</v>
      </c>
      <c r="FF18" s="9">
        <v>71.522000000000006</v>
      </c>
      <c r="FG18" s="9">
        <v>35.64</v>
      </c>
      <c r="FH18" s="9">
        <v>24.085999999999999</v>
      </c>
      <c r="FI18" s="9">
        <v>11.553000000000001</v>
      </c>
      <c r="FJ18" s="9">
        <v>50.914000000000001</v>
      </c>
      <c r="FK18" s="9">
        <v>20.14</v>
      </c>
      <c r="FL18" s="9">
        <v>30.773</v>
      </c>
      <c r="FM18" s="9">
        <v>40.764000000000003</v>
      </c>
      <c r="FN18" s="9">
        <v>11.569000000000001</v>
      </c>
      <c r="FO18" s="9">
        <v>29.196000000000002</v>
      </c>
      <c r="FP18" s="9">
        <v>91.918000000000006</v>
      </c>
      <c r="FQ18" s="9">
        <v>43.424999999999997</v>
      </c>
      <c r="FR18" s="9">
        <v>48.493000000000002</v>
      </c>
      <c r="FS18" s="9">
        <v>56.597999999999999</v>
      </c>
      <c r="FT18" s="9">
        <v>31.152999999999999</v>
      </c>
      <c r="FU18" s="9">
        <v>25.445</v>
      </c>
      <c r="FV18" s="9">
        <v>19.864000000000001</v>
      </c>
      <c r="FW18" s="9">
        <v>6.3339999999999996</v>
      </c>
      <c r="FX18" s="9">
        <v>13.53</v>
      </c>
      <c r="FY18" s="9">
        <v>15.456</v>
      </c>
      <c r="FZ18" s="9">
        <v>5.9379999999999997</v>
      </c>
      <c r="GA18" s="9">
        <v>9.5180000000000007</v>
      </c>
      <c r="GB18" s="9">
        <v>246.131</v>
      </c>
      <c r="GC18" s="9">
        <v>116.158</v>
      </c>
      <c r="GD18" s="9">
        <v>129.97300000000001</v>
      </c>
      <c r="GE18" s="9">
        <v>100.625</v>
      </c>
      <c r="GF18" s="9">
        <v>50.936999999999998</v>
      </c>
      <c r="GG18" s="9">
        <v>49.686999999999998</v>
      </c>
      <c r="GH18" s="9">
        <v>421.13099999999997</v>
      </c>
      <c r="GI18" s="9">
        <v>212.523</v>
      </c>
      <c r="GJ18" s="9">
        <v>208.608</v>
      </c>
      <c r="GK18" s="9">
        <v>2661.3870000000002</v>
      </c>
      <c r="GL18" s="9">
        <v>1426.2</v>
      </c>
      <c r="GM18" s="9">
        <v>1235.1869999999999</v>
      </c>
      <c r="GN18" s="9">
        <v>2129.1909999999998</v>
      </c>
      <c r="GO18" s="9">
        <v>1087.72</v>
      </c>
      <c r="GP18" s="9">
        <v>1041.471</v>
      </c>
      <c r="GQ18" s="9">
        <v>2004.424</v>
      </c>
      <c r="GR18" s="9">
        <v>1034.528</v>
      </c>
      <c r="GS18" s="9">
        <v>969.89499999999998</v>
      </c>
      <c r="GT18" s="9">
        <v>67.403000000000006</v>
      </c>
      <c r="GU18" s="9">
        <v>30.228000000000002</v>
      </c>
      <c r="GV18" s="9">
        <v>37.174999999999997</v>
      </c>
      <c r="GW18" s="9">
        <v>56.152000000000001</v>
      </c>
      <c r="GX18" s="9">
        <v>21.75</v>
      </c>
      <c r="GY18" s="9">
        <v>34.401000000000003</v>
      </c>
      <c r="GZ18" s="9">
        <v>1534.759</v>
      </c>
      <c r="HA18" s="9">
        <v>820.54899999999998</v>
      </c>
      <c r="HB18" s="9">
        <v>714.21</v>
      </c>
      <c r="HC18" s="9">
        <v>150.94999999999999</v>
      </c>
      <c r="HD18" s="9">
        <v>54.052</v>
      </c>
      <c r="HE18" s="9">
        <v>96.897999999999996</v>
      </c>
      <c r="HF18" s="9">
        <v>38.063000000000002</v>
      </c>
      <c r="HG18" s="9">
        <v>18.972000000000001</v>
      </c>
      <c r="HH18" s="9">
        <v>19.091000000000001</v>
      </c>
      <c r="HI18" s="9">
        <v>60.122</v>
      </c>
      <c r="HJ18" s="9">
        <v>25.465</v>
      </c>
      <c r="HK18" s="9">
        <v>34.656999999999996</v>
      </c>
      <c r="HL18" s="9">
        <v>52.765000000000001</v>
      </c>
      <c r="HM18" s="9">
        <v>9.6140000000000008</v>
      </c>
      <c r="HN18" s="9">
        <v>43.151000000000003</v>
      </c>
      <c r="HO18" s="9">
        <v>124.65900000000001</v>
      </c>
      <c r="HP18" s="9">
        <v>45.533999999999999</v>
      </c>
      <c r="HQ18" s="9">
        <v>79.126000000000005</v>
      </c>
      <c r="HR18" s="9">
        <v>31.341000000000001</v>
      </c>
      <c r="HS18" s="9">
        <v>15.928000000000001</v>
      </c>
      <c r="HT18" s="9">
        <v>15.413</v>
      </c>
      <c r="HU18" s="9">
        <v>48.558999999999997</v>
      </c>
      <c r="HV18" s="9">
        <v>19.193999999999999</v>
      </c>
      <c r="HW18" s="9">
        <v>29.364999999999998</v>
      </c>
      <c r="HX18" s="9">
        <v>44.759</v>
      </c>
      <c r="HY18" s="9">
        <v>10.411</v>
      </c>
      <c r="HZ18" s="9">
        <v>34.347999999999999</v>
      </c>
      <c r="IA18" s="9">
        <v>318.82299999999998</v>
      </c>
      <c r="IB18" s="9">
        <v>167.58600000000001</v>
      </c>
      <c r="IC18" s="9">
        <v>151.23699999999999</v>
      </c>
      <c r="ID18" s="9">
        <v>283.892</v>
      </c>
      <c r="IE18" s="9">
        <v>141.86099999999999</v>
      </c>
      <c r="IF18" s="9">
        <v>142.03100000000001</v>
      </c>
      <c r="IG18" s="9">
        <v>1845.3</v>
      </c>
      <c r="IH18" s="9">
        <v>945.85900000000004</v>
      </c>
      <c r="II18" s="9">
        <v>899.44</v>
      </c>
      <c r="IJ18" s="9">
        <v>248.81399999999999</v>
      </c>
      <c r="IK18" s="9">
        <v>120.551</v>
      </c>
      <c r="IL18" s="9">
        <v>128.26300000000001</v>
      </c>
      <c r="IM18" s="9">
        <v>1880.377</v>
      </c>
      <c r="IN18" s="9">
        <v>967.16899999999998</v>
      </c>
      <c r="IO18" s="9">
        <v>913.20899999999995</v>
      </c>
      <c r="IP18" s="9">
        <v>391.25700000000001</v>
      </c>
      <c r="IQ18" s="9">
        <v>190.93899999999999</v>
      </c>
    </row>
    <row r="19" spans="1:251">
      <c r="A19" s="10">
        <v>44958</v>
      </c>
      <c r="B19" s="9">
        <v>33.298999999999999</v>
      </c>
      <c r="C19" s="9">
        <v>12.959</v>
      </c>
      <c r="D19" s="9">
        <v>40.494999999999997</v>
      </c>
      <c r="E19" s="9">
        <v>21.297000000000001</v>
      </c>
      <c r="F19" s="9">
        <v>19.198</v>
      </c>
      <c r="G19" s="9">
        <v>35.814</v>
      </c>
      <c r="H19" s="9">
        <v>7.0540000000000003</v>
      </c>
      <c r="I19" s="9">
        <v>28.76</v>
      </c>
      <c r="J19" s="9">
        <v>120.871</v>
      </c>
      <c r="K19" s="9">
        <v>55.973999999999997</v>
      </c>
      <c r="L19" s="9">
        <v>64.897000000000006</v>
      </c>
      <c r="M19" s="9">
        <v>69.138999999999996</v>
      </c>
      <c r="N19" s="9">
        <v>38.700000000000003</v>
      </c>
      <c r="O19" s="9">
        <v>30.439</v>
      </c>
      <c r="P19" s="9">
        <v>22.167000000000002</v>
      </c>
      <c r="Q19" s="9">
        <v>8.4239999999999995</v>
      </c>
      <c r="R19" s="9">
        <v>13.743</v>
      </c>
      <c r="S19" s="9">
        <v>29.565999999999999</v>
      </c>
      <c r="T19" s="9">
        <v>8.85</v>
      </c>
      <c r="U19" s="9">
        <v>20.716000000000001</v>
      </c>
      <c r="V19" s="9">
        <v>300.04899999999998</v>
      </c>
      <c r="W19" s="9">
        <v>157.79400000000001</v>
      </c>
      <c r="X19" s="9">
        <v>142.255</v>
      </c>
      <c r="Y19" s="9">
        <v>93.966999999999999</v>
      </c>
      <c r="Z19" s="9">
        <v>47.421999999999997</v>
      </c>
      <c r="AA19" s="9">
        <v>46.543999999999997</v>
      </c>
      <c r="AB19" s="9">
        <v>469.346</v>
      </c>
      <c r="AC19" s="9">
        <v>220.80600000000001</v>
      </c>
      <c r="AD19" s="9">
        <v>248.541</v>
      </c>
      <c r="AE19" s="9">
        <v>3430.759</v>
      </c>
      <c r="AF19" s="9">
        <v>1819.585</v>
      </c>
      <c r="AG19" s="9">
        <v>1611.174</v>
      </c>
      <c r="AH19" s="9">
        <v>2785.2060000000001</v>
      </c>
      <c r="AI19" s="9">
        <v>1386.954</v>
      </c>
      <c r="AJ19" s="9">
        <v>1398.252</v>
      </c>
      <c r="AK19" s="9">
        <v>2622.2440000000001</v>
      </c>
      <c r="AL19" s="9">
        <v>1308.788</v>
      </c>
      <c r="AM19" s="9">
        <v>1313.4559999999999</v>
      </c>
      <c r="AN19" s="9">
        <v>88.661000000000001</v>
      </c>
      <c r="AO19" s="9">
        <v>38.206000000000003</v>
      </c>
      <c r="AP19" s="9">
        <v>50.454999999999998</v>
      </c>
      <c r="AQ19" s="9">
        <v>69.117000000000004</v>
      </c>
      <c r="AR19" s="9">
        <v>37.03</v>
      </c>
      <c r="AS19" s="9">
        <v>32.087000000000003</v>
      </c>
      <c r="AT19" s="9">
        <v>2142.1480000000001</v>
      </c>
      <c r="AU19" s="9">
        <v>1113.5360000000001</v>
      </c>
      <c r="AV19" s="9">
        <v>1028.6120000000001</v>
      </c>
      <c r="AW19" s="9">
        <v>149.98500000000001</v>
      </c>
      <c r="AX19" s="9">
        <v>49.110999999999997</v>
      </c>
      <c r="AY19" s="9">
        <v>100.874</v>
      </c>
      <c r="AZ19" s="9">
        <v>33.893000000000001</v>
      </c>
      <c r="BA19" s="9">
        <v>20.856999999999999</v>
      </c>
      <c r="BB19" s="9">
        <v>13.036</v>
      </c>
      <c r="BC19" s="9">
        <v>49.997999999999998</v>
      </c>
      <c r="BD19" s="9">
        <v>13.68</v>
      </c>
      <c r="BE19" s="9">
        <v>36.317999999999998</v>
      </c>
      <c r="BF19" s="9">
        <v>66.093999999999994</v>
      </c>
      <c r="BG19" s="9">
        <v>14.574</v>
      </c>
      <c r="BH19" s="9">
        <v>51.52</v>
      </c>
      <c r="BI19" s="9">
        <v>123.404</v>
      </c>
      <c r="BJ19" s="9">
        <v>37.097999999999999</v>
      </c>
      <c r="BK19" s="9">
        <v>86.305999999999997</v>
      </c>
      <c r="BL19" s="9">
        <v>33.494999999999997</v>
      </c>
      <c r="BM19" s="9">
        <v>16.988</v>
      </c>
      <c r="BN19" s="9">
        <v>16.507000000000001</v>
      </c>
      <c r="BO19" s="9">
        <v>43.076000000000001</v>
      </c>
      <c r="BP19" s="9">
        <v>9.94</v>
      </c>
      <c r="BQ19" s="9">
        <v>33.136000000000003</v>
      </c>
      <c r="BR19" s="9">
        <v>46.832999999999998</v>
      </c>
      <c r="BS19" s="9">
        <v>10.169</v>
      </c>
      <c r="BT19" s="9">
        <v>36.662999999999997</v>
      </c>
      <c r="BU19" s="9">
        <v>369.67</v>
      </c>
      <c r="BV19" s="9">
        <v>187.209</v>
      </c>
      <c r="BW19" s="9">
        <v>182.46100000000001</v>
      </c>
      <c r="BX19" s="9">
        <v>370.06400000000002</v>
      </c>
      <c r="BY19" s="9">
        <v>179.93199999999999</v>
      </c>
      <c r="BZ19" s="9">
        <v>190.13300000000001</v>
      </c>
      <c r="CA19" s="9">
        <v>2415.1419999999998</v>
      </c>
      <c r="CB19" s="9">
        <v>1207.0219999999999</v>
      </c>
      <c r="CC19" s="9">
        <v>1208.1199999999999</v>
      </c>
      <c r="CD19" s="9">
        <v>301.44099999999997</v>
      </c>
      <c r="CE19" s="9">
        <v>127.173</v>
      </c>
      <c r="CF19" s="9">
        <v>174.268</v>
      </c>
      <c r="CG19" s="9">
        <v>2483.7649999999999</v>
      </c>
      <c r="CH19" s="9">
        <v>1259.7809999999999</v>
      </c>
      <c r="CI19" s="9">
        <v>1223.9839999999999</v>
      </c>
      <c r="CJ19" s="9">
        <v>490.303</v>
      </c>
      <c r="CK19" s="9">
        <v>223.364</v>
      </c>
      <c r="CL19" s="9">
        <v>266.94</v>
      </c>
      <c r="CM19" s="9">
        <v>181.202</v>
      </c>
      <c r="CN19" s="9">
        <v>83.741</v>
      </c>
      <c r="CO19" s="9">
        <v>97.460999999999999</v>
      </c>
      <c r="CP19" s="9">
        <v>188.863</v>
      </c>
      <c r="CQ19" s="9">
        <v>96.191000000000003</v>
      </c>
      <c r="CR19" s="9">
        <v>92.671999999999997</v>
      </c>
      <c r="CS19" s="9">
        <v>120.239</v>
      </c>
      <c r="CT19" s="9">
        <v>43.432000000000002</v>
      </c>
      <c r="CU19" s="9">
        <v>76.807000000000002</v>
      </c>
      <c r="CV19" s="9">
        <v>2294.9029999999998</v>
      </c>
      <c r="CW19" s="9">
        <v>1163.5899999999999</v>
      </c>
      <c r="CX19" s="9">
        <v>1131.3119999999999</v>
      </c>
      <c r="CY19" s="9">
        <v>645.553</v>
      </c>
      <c r="CZ19" s="9">
        <v>432.63099999999997</v>
      </c>
      <c r="DA19" s="9">
        <v>212.922</v>
      </c>
      <c r="DB19" s="9">
        <v>402.48099999999999</v>
      </c>
      <c r="DC19" s="9">
        <v>273.63</v>
      </c>
      <c r="DD19" s="9">
        <v>128.85</v>
      </c>
      <c r="DE19" s="9">
        <v>25.847999999999999</v>
      </c>
      <c r="DF19" s="9">
        <v>12.936</v>
      </c>
      <c r="DG19" s="9">
        <v>12.912000000000001</v>
      </c>
      <c r="DH19" s="9">
        <v>9.641</v>
      </c>
      <c r="DI19" s="9">
        <v>5.99</v>
      </c>
      <c r="DJ19" s="9">
        <v>3.6509999999999998</v>
      </c>
      <c r="DK19" s="9">
        <v>8.2799999999999994</v>
      </c>
      <c r="DL19" s="9">
        <v>5.0819999999999999</v>
      </c>
      <c r="DM19" s="9">
        <v>3.198</v>
      </c>
      <c r="DN19" s="9">
        <v>7.9279999999999999</v>
      </c>
      <c r="DO19" s="9">
        <v>1.865</v>
      </c>
      <c r="DP19" s="9">
        <v>6.0629999999999997</v>
      </c>
      <c r="DQ19" s="9">
        <v>33.683999999999997</v>
      </c>
      <c r="DR19" s="9">
        <v>24.337</v>
      </c>
      <c r="DS19" s="9">
        <v>9.3480000000000008</v>
      </c>
      <c r="DT19" s="9">
        <v>11.57</v>
      </c>
      <c r="DU19" s="9">
        <v>9.8520000000000003</v>
      </c>
      <c r="DV19" s="9">
        <v>1.7170000000000001</v>
      </c>
      <c r="DW19" s="9">
        <v>12.808</v>
      </c>
      <c r="DX19" s="9">
        <v>9.3190000000000008</v>
      </c>
      <c r="DY19" s="9">
        <v>3.4889999999999999</v>
      </c>
      <c r="DZ19" s="9">
        <v>9.3070000000000004</v>
      </c>
      <c r="EA19" s="9">
        <v>5.165</v>
      </c>
      <c r="EB19" s="9">
        <v>4.1420000000000003</v>
      </c>
      <c r="EC19" s="9">
        <v>183.54</v>
      </c>
      <c r="ED19" s="9">
        <v>121.72799999999999</v>
      </c>
      <c r="EE19" s="9">
        <v>61.811999999999998</v>
      </c>
      <c r="EF19" s="9">
        <v>3558.288</v>
      </c>
      <c r="EG19" s="9">
        <v>1870.13</v>
      </c>
      <c r="EH19" s="9">
        <v>1688.1569999999999</v>
      </c>
      <c r="EI19" s="9">
        <v>778.63800000000003</v>
      </c>
      <c r="EJ19" s="9">
        <v>396.226</v>
      </c>
      <c r="EK19" s="9">
        <v>382.41199999999998</v>
      </c>
      <c r="EL19" s="9">
        <v>330.88</v>
      </c>
      <c r="EM19" s="9">
        <v>180.99100000000001</v>
      </c>
      <c r="EN19" s="9">
        <v>149.88900000000001</v>
      </c>
      <c r="EO19" s="9">
        <v>135.947</v>
      </c>
      <c r="EP19" s="9">
        <v>75.024000000000001</v>
      </c>
      <c r="EQ19" s="9">
        <v>60.923000000000002</v>
      </c>
      <c r="ER19" s="9">
        <v>192.40600000000001</v>
      </c>
      <c r="ES19" s="9">
        <v>104.432</v>
      </c>
      <c r="ET19" s="9">
        <v>87.972999999999999</v>
      </c>
      <c r="EU19" s="9">
        <v>177.922</v>
      </c>
      <c r="EV19" s="9">
        <v>103.092</v>
      </c>
      <c r="EW19" s="9">
        <v>74.83</v>
      </c>
      <c r="EX19" s="9">
        <v>149.22200000000001</v>
      </c>
      <c r="EY19" s="9">
        <v>75.156000000000006</v>
      </c>
      <c r="EZ19" s="9">
        <v>74.066000000000003</v>
      </c>
      <c r="FA19" s="9">
        <v>139.03</v>
      </c>
      <c r="FB19" s="9">
        <v>91.244</v>
      </c>
      <c r="FC19" s="9">
        <v>47.786999999999999</v>
      </c>
      <c r="FD19" s="9">
        <v>106.19499999999999</v>
      </c>
      <c r="FE19" s="9">
        <v>48.965000000000003</v>
      </c>
      <c r="FF19" s="9">
        <v>57.23</v>
      </c>
      <c r="FG19" s="9">
        <v>28.268999999999998</v>
      </c>
      <c r="FH19" s="9">
        <v>16.027999999999999</v>
      </c>
      <c r="FI19" s="9">
        <v>12.242000000000001</v>
      </c>
      <c r="FJ19" s="9">
        <v>44.497999999999998</v>
      </c>
      <c r="FK19" s="9">
        <v>22.914999999999999</v>
      </c>
      <c r="FL19" s="9">
        <v>21.582999999999998</v>
      </c>
      <c r="FM19" s="9">
        <v>33.427</v>
      </c>
      <c r="FN19" s="9">
        <v>10.022</v>
      </c>
      <c r="FO19" s="9">
        <v>23.405000000000001</v>
      </c>
      <c r="FP19" s="9">
        <v>85.655000000000001</v>
      </c>
      <c r="FQ19" s="9">
        <v>40.781999999999996</v>
      </c>
      <c r="FR19" s="9">
        <v>44.872999999999998</v>
      </c>
      <c r="FS19" s="9">
        <v>43.198999999999998</v>
      </c>
      <c r="FT19" s="9">
        <v>26.795999999999999</v>
      </c>
      <c r="FU19" s="9">
        <v>16.402999999999999</v>
      </c>
      <c r="FV19" s="9">
        <v>28.937000000000001</v>
      </c>
      <c r="FW19" s="9">
        <v>10.336</v>
      </c>
      <c r="FX19" s="9">
        <v>18.600999999999999</v>
      </c>
      <c r="FY19" s="9">
        <v>13.519</v>
      </c>
      <c r="FZ19" s="9">
        <v>3.65</v>
      </c>
      <c r="GA19" s="9">
        <v>9.8699999999999992</v>
      </c>
      <c r="GB19" s="9">
        <v>237.40600000000001</v>
      </c>
      <c r="GC19" s="9">
        <v>131.50200000000001</v>
      </c>
      <c r="GD19" s="9">
        <v>105.904</v>
      </c>
      <c r="GE19" s="9">
        <v>93.474000000000004</v>
      </c>
      <c r="GF19" s="9">
        <v>49.49</v>
      </c>
      <c r="GG19" s="9">
        <v>43.984999999999999</v>
      </c>
      <c r="GH19" s="9">
        <v>447.75700000000001</v>
      </c>
      <c r="GI19" s="9">
        <v>215.23500000000001</v>
      </c>
      <c r="GJ19" s="9">
        <v>232.523</v>
      </c>
      <c r="GK19" s="9">
        <v>2779.65</v>
      </c>
      <c r="GL19" s="9">
        <v>1473.905</v>
      </c>
      <c r="GM19" s="9">
        <v>1305.7449999999999</v>
      </c>
      <c r="GN19" s="9">
        <v>2259.0770000000002</v>
      </c>
      <c r="GO19" s="9">
        <v>1139.6959999999999</v>
      </c>
      <c r="GP19" s="9">
        <v>1119.3820000000001</v>
      </c>
      <c r="GQ19" s="9">
        <v>2116.0189999999998</v>
      </c>
      <c r="GR19" s="9">
        <v>1073.0050000000001</v>
      </c>
      <c r="GS19" s="9">
        <v>1043.0139999999999</v>
      </c>
      <c r="GT19" s="9">
        <v>70.893000000000001</v>
      </c>
      <c r="GU19" s="9">
        <v>32.634999999999998</v>
      </c>
      <c r="GV19" s="9">
        <v>38.258000000000003</v>
      </c>
      <c r="GW19" s="9">
        <v>69.492999999999995</v>
      </c>
      <c r="GX19" s="9">
        <v>33.225000000000001</v>
      </c>
      <c r="GY19" s="9">
        <v>36.267000000000003</v>
      </c>
      <c r="GZ19" s="9">
        <v>1741.3610000000001</v>
      </c>
      <c r="HA19" s="9">
        <v>915.52300000000002</v>
      </c>
      <c r="HB19" s="9">
        <v>825.83799999999997</v>
      </c>
      <c r="HC19" s="9">
        <v>117.855</v>
      </c>
      <c r="HD19" s="9">
        <v>43.844999999999999</v>
      </c>
      <c r="HE19" s="9">
        <v>74.010000000000005</v>
      </c>
      <c r="HF19" s="9">
        <v>25.529</v>
      </c>
      <c r="HG19" s="9">
        <v>14.185</v>
      </c>
      <c r="HH19" s="9">
        <v>11.343999999999999</v>
      </c>
      <c r="HI19" s="9">
        <v>39.783999999999999</v>
      </c>
      <c r="HJ19" s="9">
        <v>11.645</v>
      </c>
      <c r="HK19" s="9">
        <v>28.138999999999999</v>
      </c>
      <c r="HL19" s="9">
        <v>52.540999999999997</v>
      </c>
      <c r="HM19" s="9">
        <v>18.015000000000001</v>
      </c>
      <c r="HN19" s="9">
        <v>34.527000000000001</v>
      </c>
      <c r="HO19" s="9">
        <v>95.840999999999994</v>
      </c>
      <c r="HP19" s="9">
        <v>30.559000000000001</v>
      </c>
      <c r="HQ19" s="9">
        <v>65.281999999999996</v>
      </c>
      <c r="HR19" s="9">
        <v>20.18</v>
      </c>
      <c r="HS19" s="9">
        <v>10.286</v>
      </c>
      <c r="HT19" s="9">
        <v>9.8940000000000001</v>
      </c>
      <c r="HU19" s="9">
        <v>38.091999999999999</v>
      </c>
      <c r="HV19" s="9">
        <v>11.439</v>
      </c>
      <c r="HW19" s="9">
        <v>26.652999999999999</v>
      </c>
      <c r="HX19" s="9">
        <v>37.57</v>
      </c>
      <c r="HY19" s="9">
        <v>8.8350000000000009</v>
      </c>
      <c r="HZ19" s="9">
        <v>28.734999999999999</v>
      </c>
      <c r="IA19" s="9">
        <v>304.02100000000002</v>
      </c>
      <c r="IB19" s="9">
        <v>149.76900000000001</v>
      </c>
      <c r="IC19" s="9">
        <v>154.25200000000001</v>
      </c>
      <c r="ID19" s="9">
        <v>329.58600000000001</v>
      </c>
      <c r="IE19" s="9">
        <v>167.66300000000001</v>
      </c>
      <c r="IF19" s="9">
        <v>161.922</v>
      </c>
      <c r="IG19" s="9">
        <v>1929.492</v>
      </c>
      <c r="IH19" s="9">
        <v>972.03200000000004</v>
      </c>
      <c r="II19" s="9">
        <v>957.45899999999995</v>
      </c>
      <c r="IJ19" s="9">
        <v>246.702</v>
      </c>
      <c r="IK19" s="9">
        <v>119.36</v>
      </c>
      <c r="IL19" s="9">
        <v>127.34099999999999</v>
      </c>
      <c r="IM19" s="9">
        <v>2012.376</v>
      </c>
      <c r="IN19" s="9">
        <v>1020.335</v>
      </c>
      <c r="IO19" s="9">
        <v>992.04</v>
      </c>
      <c r="IP19" s="9">
        <v>420.267</v>
      </c>
      <c r="IQ19" s="9">
        <v>211.566</v>
      </c>
    </row>
    <row r="20" spans="1:251">
      <c r="A20" s="10">
        <v>45323</v>
      </c>
      <c r="B20" s="9">
        <v>22.904</v>
      </c>
      <c r="C20" s="9">
        <v>14.096</v>
      </c>
      <c r="D20" s="9">
        <v>53.927</v>
      </c>
      <c r="E20" s="9">
        <v>30.265999999999998</v>
      </c>
      <c r="F20" s="9">
        <v>23.661000000000001</v>
      </c>
      <c r="G20" s="9">
        <v>28.667000000000002</v>
      </c>
      <c r="H20" s="9">
        <v>10.211</v>
      </c>
      <c r="I20" s="9">
        <v>18.456</v>
      </c>
      <c r="J20" s="9">
        <v>86.292000000000002</v>
      </c>
      <c r="K20" s="9">
        <v>49.417999999999999</v>
      </c>
      <c r="L20" s="9">
        <v>36.874000000000002</v>
      </c>
      <c r="M20" s="9">
        <v>43.875</v>
      </c>
      <c r="N20" s="9">
        <v>34.756</v>
      </c>
      <c r="O20" s="9">
        <v>9.1199999999999992</v>
      </c>
      <c r="P20" s="9">
        <v>25.984999999999999</v>
      </c>
      <c r="Q20" s="9">
        <v>9.016</v>
      </c>
      <c r="R20" s="9">
        <v>16.969000000000001</v>
      </c>
      <c r="S20" s="9">
        <v>16.431999999999999</v>
      </c>
      <c r="T20" s="9">
        <v>5.6470000000000002</v>
      </c>
      <c r="U20" s="9">
        <v>10.785</v>
      </c>
      <c r="V20" s="9">
        <v>232.66800000000001</v>
      </c>
      <c r="W20" s="9">
        <v>126.514</v>
      </c>
      <c r="X20" s="9">
        <v>106.154</v>
      </c>
      <c r="Y20" s="9">
        <v>102.956</v>
      </c>
      <c r="Z20" s="9">
        <v>60.036999999999999</v>
      </c>
      <c r="AA20" s="9">
        <v>42.917999999999999</v>
      </c>
      <c r="AB20" s="9">
        <v>446.57600000000002</v>
      </c>
      <c r="AC20" s="9">
        <v>229.40799999999999</v>
      </c>
      <c r="AD20" s="9">
        <v>217.16800000000001</v>
      </c>
      <c r="AE20" s="9">
        <v>3610.3490000000002</v>
      </c>
      <c r="AF20" s="9">
        <v>1883.2380000000001</v>
      </c>
      <c r="AG20" s="9">
        <v>1727.1110000000001</v>
      </c>
      <c r="AH20" s="9">
        <v>2938.8670000000002</v>
      </c>
      <c r="AI20" s="9">
        <v>1448.096</v>
      </c>
      <c r="AJ20" s="9">
        <v>1490.771</v>
      </c>
      <c r="AK20" s="9">
        <v>2791.83</v>
      </c>
      <c r="AL20" s="9">
        <v>1378.9280000000001</v>
      </c>
      <c r="AM20" s="9">
        <v>1412.902</v>
      </c>
      <c r="AN20" s="9">
        <v>84.418000000000006</v>
      </c>
      <c r="AO20" s="9">
        <v>42.243000000000002</v>
      </c>
      <c r="AP20" s="9">
        <v>42.174999999999997</v>
      </c>
      <c r="AQ20" s="9">
        <v>55.957999999999998</v>
      </c>
      <c r="AR20" s="9">
        <v>24.478999999999999</v>
      </c>
      <c r="AS20" s="9">
        <v>31.478999999999999</v>
      </c>
      <c r="AT20" s="9">
        <v>2264.931</v>
      </c>
      <c r="AU20" s="9">
        <v>1154.664</v>
      </c>
      <c r="AV20" s="9">
        <v>1110.2660000000001</v>
      </c>
      <c r="AW20" s="9">
        <v>138.95099999999999</v>
      </c>
      <c r="AX20" s="9">
        <v>38.168999999999997</v>
      </c>
      <c r="AY20" s="9">
        <v>100.783</v>
      </c>
      <c r="AZ20" s="9">
        <v>23.343</v>
      </c>
      <c r="BA20" s="9">
        <v>13.765000000000001</v>
      </c>
      <c r="BB20" s="9">
        <v>9.5779999999999994</v>
      </c>
      <c r="BC20" s="9">
        <v>55.889000000000003</v>
      </c>
      <c r="BD20" s="9">
        <v>12.41</v>
      </c>
      <c r="BE20" s="9">
        <v>43.478999999999999</v>
      </c>
      <c r="BF20" s="9">
        <v>59.719000000000001</v>
      </c>
      <c r="BG20" s="9">
        <v>11.994</v>
      </c>
      <c r="BH20" s="9">
        <v>47.725000000000001</v>
      </c>
      <c r="BI20" s="9">
        <v>119.384</v>
      </c>
      <c r="BJ20" s="9">
        <v>43.043999999999997</v>
      </c>
      <c r="BK20" s="9">
        <v>76.338999999999999</v>
      </c>
      <c r="BL20" s="9">
        <v>32.768000000000001</v>
      </c>
      <c r="BM20" s="9">
        <v>20.003</v>
      </c>
      <c r="BN20" s="9">
        <v>12.765000000000001</v>
      </c>
      <c r="BO20" s="9">
        <v>50.656999999999996</v>
      </c>
      <c r="BP20" s="9">
        <v>15.346</v>
      </c>
      <c r="BQ20" s="9">
        <v>35.311</v>
      </c>
      <c r="BR20" s="9">
        <v>35.959000000000003</v>
      </c>
      <c r="BS20" s="9">
        <v>7.6950000000000003</v>
      </c>
      <c r="BT20" s="9">
        <v>28.263999999999999</v>
      </c>
      <c r="BU20" s="9">
        <v>415.60199999999998</v>
      </c>
      <c r="BV20" s="9">
        <v>212.21899999999999</v>
      </c>
      <c r="BW20" s="9">
        <v>203.38300000000001</v>
      </c>
      <c r="BX20" s="9">
        <v>347.83600000000001</v>
      </c>
      <c r="BY20" s="9">
        <v>163.25899999999999</v>
      </c>
      <c r="BZ20" s="9">
        <v>184.57599999999999</v>
      </c>
      <c r="CA20" s="9">
        <v>2591.0320000000002</v>
      </c>
      <c r="CB20" s="9">
        <v>1284.837</v>
      </c>
      <c r="CC20" s="9">
        <v>1306.1949999999999</v>
      </c>
      <c r="CD20" s="9">
        <v>280.726</v>
      </c>
      <c r="CE20" s="9">
        <v>128.74100000000001</v>
      </c>
      <c r="CF20" s="9">
        <v>151.98500000000001</v>
      </c>
      <c r="CG20" s="9">
        <v>2658.1410000000001</v>
      </c>
      <c r="CH20" s="9">
        <v>1319.355</v>
      </c>
      <c r="CI20" s="9">
        <v>1338.7860000000001</v>
      </c>
      <c r="CJ20" s="9">
        <v>468.77</v>
      </c>
      <c r="CK20" s="9">
        <v>218.53100000000001</v>
      </c>
      <c r="CL20" s="9">
        <v>250.239</v>
      </c>
      <c r="CM20" s="9">
        <v>159.792</v>
      </c>
      <c r="CN20" s="9">
        <v>73.468999999999994</v>
      </c>
      <c r="CO20" s="9">
        <v>86.322000000000003</v>
      </c>
      <c r="CP20" s="9">
        <v>188.04400000000001</v>
      </c>
      <c r="CQ20" s="9">
        <v>89.79</v>
      </c>
      <c r="CR20" s="9">
        <v>98.254000000000005</v>
      </c>
      <c r="CS20" s="9">
        <v>120.935</v>
      </c>
      <c r="CT20" s="9">
        <v>55.271999999999998</v>
      </c>
      <c r="CU20" s="9">
        <v>65.662999999999997</v>
      </c>
      <c r="CV20" s="9">
        <v>2470.0970000000002</v>
      </c>
      <c r="CW20" s="9">
        <v>1229.5650000000001</v>
      </c>
      <c r="CX20" s="9">
        <v>1240.5319999999999</v>
      </c>
      <c r="CY20" s="9">
        <v>671.48199999999997</v>
      </c>
      <c r="CZ20" s="9">
        <v>435.142</v>
      </c>
      <c r="DA20" s="9">
        <v>236.34</v>
      </c>
      <c r="DB20" s="9">
        <v>416.95800000000003</v>
      </c>
      <c r="DC20" s="9">
        <v>274.75400000000002</v>
      </c>
      <c r="DD20" s="9">
        <v>142.20400000000001</v>
      </c>
      <c r="DE20" s="9">
        <v>22.847999999999999</v>
      </c>
      <c r="DF20" s="9">
        <v>16.43</v>
      </c>
      <c r="DG20" s="9">
        <v>6.4180000000000001</v>
      </c>
      <c r="DH20" s="9">
        <v>8.6189999999999998</v>
      </c>
      <c r="DI20" s="9">
        <v>7.4050000000000002</v>
      </c>
      <c r="DJ20" s="9">
        <v>1.214</v>
      </c>
      <c r="DK20" s="9">
        <v>8.4120000000000008</v>
      </c>
      <c r="DL20" s="9">
        <v>6.3869999999999996</v>
      </c>
      <c r="DM20" s="9">
        <v>2.0249999999999999</v>
      </c>
      <c r="DN20" s="9">
        <v>5.8170000000000002</v>
      </c>
      <c r="DO20" s="9">
        <v>2.6379999999999999</v>
      </c>
      <c r="DP20" s="9">
        <v>3.1789999999999998</v>
      </c>
      <c r="DQ20" s="9">
        <v>35.795999999999999</v>
      </c>
      <c r="DR20" s="9">
        <v>21.015999999999998</v>
      </c>
      <c r="DS20" s="9">
        <v>14.781000000000001</v>
      </c>
      <c r="DT20" s="9">
        <v>17.379000000000001</v>
      </c>
      <c r="DU20" s="9">
        <v>10.478999999999999</v>
      </c>
      <c r="DV20" s="9">
        <v>6.9009999999999998</v>
      </c>
      <c r="DW20" s="9">
        <v>5.4960000000000004</v>
      </c>
      <c r="DX20" s="9">
        <v>3.226</v>
      </c>
      <c r="DY20" s="9">
        <v>2.2690000000000001</v>
      </c>
      <c r="DZ20" s="9">
        <v>12.920999999999999</v>
      </c>
      <c r="EA20" s="9">
        <v>7.31</v>
      </c>
      <c r="EB20" s="9">
        <v>5.6109999999999998</v>
      </c>
      <c r="EC20" s="9">
        <v>195.87899999999999</v>
      </c>
      <c r="ED20" s="9">
        <v>122.94199999999999</v>
      </c>
      <c r="EE20" s="9">
        <v>72.938000000000002</v>
      </c>
      <c r="EF20" s="9">
        <v>3674.1849999999999</v>
      </c>
      <c r="EG20" s="9">
        <v>1906.87</v>
      </c>
      <c r="EH20" s="9">
        <v>1767.3140000000001</v>
      </c>
      <c r="EI20" s="9">
        <v>667.88400000000001</v>
      </c>
      <c r="EJ20" s="9">
        <v>339.1</v>
      </c>
      <c r="EK20" s="9">
        <v>328.78399999999999</v>
      </c>
      <c r="EL20" s="9">
        <v>280.16399999999999</v>
      </c>
      <c r="EM20" s="9">
        <v>134.994</v>
      </c>
      <c r="EN20" s="9">
        <v>145.16999999999999</v>
      </c>
      <c r="EO20" s="9">
        <v>131.58799999999999</v>
      </c>
      <c r="EP20" s="9">
        <v>70.555999999999997</v>
      </c>
      <c r="EQ20" s="9">
        <v>61.031999999999996</v>
      </c>
      <c r="ER20" s="9">
        <v>144.42400000000001</v>
      </c>
      <c r="ES20" s="9">
        <v>62.457999999999998</v>
      </c>
      <c r="ET20" s="9">
        <v>81.965999999999994</v>
      </c>
      <c r="EU20" s="9">
        <v>168.35499999999999</v>
      </c>
      <c r="EV20" s="9">
        <v>91.453000000000003</v>
      </c>
      <c r="EW20" s="9">
        <v>76.902000000000001</v>
      </c>
      <c r="EX20" s="9">
        <v>107.7</v>
      </c>
      <c r="EY20" s="9">
        <v>42.097000000000001</v>
      </c>
      <c r="EZ20" s="9">
        <v>65.602999999999994</v>
      </c>
      <c r="FA20" s="9">
        <v>119.363</v>
      </c>
      <c r="FB20" s="9">
        <v>62.35</v>
      </c>
      <c r="FC20" s="9">
        <v>57.012</v>
      </c>
      <c r="FD20" s="9">
        <v>76.662000000000006</v>
      </c>
      <c r="FE20" s="9">
        <v>32.633000000000003</v>
      </c>
      <c r="FF20" s="9">
        <v>44.029000000000003</v>
      </c>
      <c r="FG20" s="9">
        <v>24.119</v>
      </c>
      <c r="FH20" s="9">
        <v>18.186</v>
      </c>
      <c r="FI20" s="9">
        <v>5.9329999999999998</v>
      </c>
      <c r="FJ20" s="9">
        <v>25.356000000000002</v>
      </c>
      <c r="FK20" s="9">
        <v>9.6479999999999997</v>
      </c>
      <c r="FL20" s="9">
        <v>15.708</v>
      </c>
      <c r="FM20" s="9">
        <v>27.187000000000001</v>
      </c>
      <c r="FN20" s="9">
        <v>4.7990000000000004</v>
      </c>
      <c r="FO20" s="9">
        <v>22.388000000000002</v>
      </c>
      <c r="FP20" s="9">
        <v>84.138999999999996</v>
      </c>
      <c r="FQ20" s="9">
        <v>40.01</v>
      </c>
      <c r="FR20" s="9">
        <v>44.128999999999998</v>
      </c>
      <c r="FS20" s="9">
        <v>47.207999999999998</v>
      </c>
      <c r="FT20" s="9">
        <v>24.632000000000001</v>
      </c>
      <c r="FU20" s="9">
        <v>22.576000000000001</v>
      </c>
      <c r="FV20" s="9">
        <v>25</v>
      </c>
      <c r="FW20" s="9">
        <v>11.545999999999999</v>
      </c>
      <c r="FX20" s="9">
        <v>13.454000000000001</v>
      </c>
      <c r="FY20" s="9">
        <v>11.930999999999999</v>
      </c>
      <c r="FZ20" s="9">
        <v>3.8319999999999999</v>
      </c>
      <c r="GA20" s="9">
        <v>8.0980000000000008</v>
      </c>
      <c r="GB20" s="9">
        <v>197.7</v>
      </c>
      <c r="GC20" s="9">
        <v>98.804000000000002</v>
      </c>
      <c r="GD20" s="9">
        <v>98.896000000000001</v>
      </c>
      <c r="GE20" s="9">
        <v>82.463999999999999</v>
      </c>
      <c r="GF20" s="9">
        <v>36.19</v>
      </c>
      <c r="GG20" s="9">
        <v>46.274000000000001</v>
      </c>
      <c r="GH20" s="9">
        <v>387.72</v>
      </c>
      <c r="GI20" s="9">
        <v>204.10499999999999</v>
      </c>
      <c r="GJ20" s="9">
        <v>183.614</v>
      </c>
      <c r="GK20" s="9">
        <v>3006.3009999999999</v>
      </c>
      <c r="GL20" s="9">
        <v>1567.771</v>
      </c>
      <c r="GM20" s="9">
        <v>1438.53</v>
      </c>
      <c r="GN20" s="9">
        <v>2495.8000000000002</v>
      </c>
      <c r="GO20" s="9">
        <v>1238.123</v>
      </c>
      <c r="GP20" s="9">
        <v>1257.6769999999999</v>
      </c>
      <c r="GQ20" s="9">
        <v>2382.71</v>
      </c>
      <c r="GR20" s="9">
        <v>1185.3520000000001</v>
      </c>
      <c r="GS20" s="9">
        <v>1197.3589999999999</v>
      </c>
      <c r="GT20" s="9">
        <v>59.476999999999997</v>
      </c>
      <c r="GU20" s="9">
        <v>27.114000000000001</v>
      </c>
      <c r="GV20" s="9">
        <v>32.362000000000002</v>
      </c>
      <c r="GW20" s="9">
        <v>46.328000000000003</v>
      </c>
      <c r="GX20" s="9">
        <v>23.6</v>
      </c>
      <c r="GY20" s="9">
        <v>22.728000000000002</v>
      </c>
      <c r="GZ20" s="9">
        <v>1952.325</v>
      </c>
      <c r="HA20" s="9">
        <v>996.40599999999995</v>
      </c>
      <c r="HB20" s="9">
        <v>955.91899999999998</v>
      </c>
      <c r="HC20" s="9">
        <v>120.628</v>
      </c>
      <c r="HD20" s="9">
        <v>40.465000000000003</v>
      </c>
      <c r="HE20" s="9">
        <v>80.162999999999997</v>
      </c>
      <c r="HF20" s="9">
        <v>21.707999999999998</v>
      </c>
      <c r="HG20" s="9">
        <v>14.891</v>
      </c>
      <c r="HH20" s="9">
        <v>6.8170000000000002</v>
      </c>
      <c r="HI20" s="9">
        <v>41.133000000000003</v>
      </c>
      <c r="HJ20" s="9">
        <v>15.576000000000001</v>
      </c>
      <c r="HK20" s="9">
        <v>25.556999999999999</v>
      </c>
      <c r="HL20" s="9">
        <v>57.786999999999999</v>
      </c>
      <c r="HM20" s="9">
        <v>9.9969999999999999</v>
      </c>
      <c r="HN20" s="9">
        <v>47.79</v>
      </c>
      <c r="HO20" s="9">
        <v>101.139</v>
      </c>
      <c r="HP20" s="9">
        <v>30.709</v>
      </c>
      <c r="HQ20" s="9">
        <v>70.430999999999997</v>
      </c>
      <c r="HR20" s="9">
        <v>21.986999999999998</v>
      </c>
      <c r="HS20" s="9">
        <v>11.73</v>
      </c>
      <c r="HT20" s="9">
        <v>10.257</v>
      </c>
      <c r="HU20" s="9">
        <v>39.823</v>
      </c>
      <c r="HV20" s="9">
        <v>10.202999999999999</v>
      </c>
      <c r="HW20" s="9">
        <v>29.62</v>
      </c>
      <c r="HX20" s="9">
        <v>39.328000000000003</v>
      </c>
      <c r="HY20" s="9">
        <v>8.7750000000000004</v>
      </c>
      <c r="HZ20" s="9">
        <v>30.553000000000001</v>
      </c>
      <c r="IA20" s="9">
        <v>321.70800000000003</v>
      </c>
      <c r="IB20" s="9">
        <v>170.54400000000001</v>
      </c>
      <c r="IC20" s="9">
        <v>151.16399999999999</v>
      </c>
      <c r="ID20" s="9">
        <v>296.70299999999997</v>
      </c>
      <c r="IE20" s="9">
        <v>162.143</v>
      </c>
      <c r="IF20" s="9">
        <v>134.56</v>
      </c>
      <c r="IG20" s="9">
        <v>2199.0970000000002</v>
      </c>
      <c r="IH20" s="9">
        <v>1075.98</v>
      </c>
      <c r="II20" s="9">
        <v>1123.1179999999999</v>
      </c>
      <c r="IJ20" s="9">
        <v>235.08</v>
      </c>
      <c r="IK20" s="9">
        <v>110.377</v>
      </c>
      <c r="IL20" s="9">
        <v>124.703</v>
      </c>
      <c r="IM20" s="9">
        <v>2260.721</v>
      </c>
      <c r="IN20" s="9">
        <v>1127.7460000000001</v>
      </c>
      <c r="IO20" s="9">
        <v>1132.9749999999999</v>
      </c>
      <c r="IP20" s="9">
        <v>386.12299999999999</v>
      </c>
      <c r="IQ20" s="9">
        <v>197.93899999999999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6806</vt:i4>
      </vt:variant>
    </vt:vector>
  </HeadingPairs>
  <TitlesOfParts>
    <vt:vector size="6820" baseType="lpstr">
      <vt:lpstr>Contents</vt:lpstr>
      <vt:lpstr>Table 3.1</vt:lpstr>
      <vt:lpstr>Table 3.2</vt:lpstr>
      <vt:lpstr>Index</vt:lpstr>
      <vt:lpstr>Data1</vt:lpstr>
      <vt:lpstr>Data2</vt:lpstr>
      <vt:lpstr>Data3</vt:lpstr>
      <vt:lpstr>Data4</vt:lpstr>
      <vt:lpstr>Data5</vt:lpstr>
      <vt:lpstr>Data6</vt:lpstr>
      <vt:lpstr>Data7</vt:lpstr>
      <vt:lpstr>Data8</vt:lpstr>
      <vt:lpstr>Data9</vt:lpstr>
      <vt:lpstr>Data10</vt:lpstr>
      <vt:lpstr>A126273698F</vt:lpstr>
      <vt:lpstr>A126273698F_Data</vt:lpstr>
      <vt:lpstr>A126273698F_Latest</vt:lpstr>
      <vt:lpstr>A126273702K</vt:lpstr>
      <vt:lpstr>A126273702K_Data</vt:lpstr>
      <vt:lpstr>A126273702K_Latest</vt:lpstr>
      <vt:lpstr>A126273706V</vt:lpstr>
      <vt:lpstr>A126273706V_Data</vt:lpstr>
      <vt:lpstr>A126273706V_Latest</vt:lpstr>
      <vt:lpstr>A126273710K</vt:lpstr>
      <vt:lpstr>A126273710K_Data</vt:lpstr>
      <vt:lpstr>A126273710K_Latest</vt:lpstr>
      <vt:lpstr>A126273714V</vt:lpstr>
      <vt:lpstr>A126273714V_Data</vt:lpstr>
      <vt:lpstr>A126273714V_Latest</vt:lpstr>
      <vt:lpstr>A126273718C</vt:lpstr>
      <vt:lpstr>A126273718C_Data</vt:lpstr>
      <vt:lpstr>A126273718C_Latest</vt:lpstr>
      <vt:lpstr>A126273722V</vt:lpstr>
      <vt:lpstr>A126273722V_Data</vt:lpstr>
      <vt:lpstr>A126273722V_Latest</vt:lpstr>
      <vt:lpstr>A126273726C</vt:lpstr>
      <vt:lpstr>A126273726C_Data</vt:lpstr>
      <vt:lpstr>A126273726C_Latest</vt:lpstr>
      <vt:lpstr>A126273730V</vt:lpstr>
      <vt:lpstr>A126273730V_Data</vt:lpstr>
      <vt:lpstr>A126273730V_Latest</vt:lpstr>
      <vt:lpstr>A126273734C</vt:lpstr>
      <vt:lpstr>A126273734C_Data</vt:lpstr>
      <vt:lpstr>A126273734C_Latest</vt:lpstr>
      <vt:lpstr>A126273738L</vt:lpstr>
      <vt:lpstr>A126273738L_Data</vt:lpstr>
      <vt:lpstr>A126273738L_Latest</vt:lpstr>
      <vt:lpstr>A126273742C</vt:lpstr>
      <vt:lpstr>A126273742C_Data</vt:lpstr>
      <vt:lpstr>A126273742C_Latest</vt:lpstr>
      <vt:lpstr>A126273746L</vt:lpstr>
      <vt:lpstr>A126273746L_Data</vt:lpstr>
      <vt:lpstr>A126273746L_Latest</vt:lpstr>
      <vt:lpstr>A126273750C</vt:lpstr>
      <vt:lpstr>A126273750C_Data</vt:lpstr>
      <vt:lpstr>A126273750C_Latest</vt:lpstr>
      <vt:lpstr>A126273754L</vt:lpstr>
      <vt:lpstr>A126273754L_Data</vt:lpstr>
      <vt:lpstr>A126273754L_Latest</vt:lpstr>
      <vt:lpstr>A126273758W</vt:lpstr>
      <vt:lpstr>A126273758W_Data</vt:lpstr>
      <vt:lpstr>A126273758W_Latest</vt:lpstr>
      <vt:lpstr>A126273762L</vt:lpstr>
      <vt:lpstr>A126273762L_Data</vt:lpstr>
      <vt:lpstr>A126273762L_Latest</vt:lpstr>
      <vt:lpstr>A126273766W</vt:lpstr>
      <vt:lpstr>A126273766W_Data</vt:lpstr>
      <vt:lpstr>A126273766W_Latest</vt:lpstr>
      <vt:lpstr>A126273770L</vt:lpstr>
      <vt:lpstr>A126273770L_Data</vt:lpstr>
      <vt:lpstr>A126273770L_Latest</vt:lpstr>
      <vt:lpstr>A126273774W</vt:lpstr>
      <vt:lpstr>A126273774W_Data</vt:lpstr>
      <vt:lpstr>A126273774W_Latest</vt:lpstr>
      <vt:lpstr>A126273778F</vt:lpstr>
      <vt:lpstr>A126273778F_Data</vt:lpstr>
      <vt:lpstr>A126273778F_Latest</vt:lpstr>
      <vt:lpstr>A126273782W</vt:lpstr>
      <vt:lpstr>A126273782W_Data</vt:lpstr>
      <vt:lpstr>A126273782W_Latest</vt:lpstr>
      <vt:lpstr>A126273786F</vt:lpstr>
      <vt:lpstr>A126273786F_Data</vt:lpstr>
      <vt:lpstr>A126273786F_Latest</vt:lpstr>
      <vt:lpstr>A126273790W</vt:lpstr>
      <vt:lpstr>A126273790W_Data</vt:lpstr>
      <vt:lpstr>A126273790W_Latest</vt:lpstr>
      <vt:lpstr>A126273794F</vt:lpstr>
      <vt:lpstr>A126273794F_Data</vt:lpstr>
      <vt:lpstr>A126273794F_Latest</vt:lpstr>
      <vt:lpstr>A126273798R</vt:lpstr>
      <vt:lpstr>A126273798R_Data</vt:lpstr>
      <vt:lpstr>A126273798R_Latest</vt:lpstr>
      <vt:lpstr>A126273802V</vt:lpstr>
      <vt:lpstr>A126273802V_Data</vt:lpstr>
      <vt:lpstr>A126273802V_Latest</vt:lpstr>
      <vt:lpstr>A126273806C</vt:lpstr>
      <vt:lpstr>A126273806C_Data</vt:lpstr>
      <vt:lpstr>A126273806C_Latest</vt:lpstr>
      <vt:lpstr>A126273810V</vt:lpstr>
      <vt:lpstr>A126273810V_Data</vt:lpstr>
      <vt:lpstr>A126273810V_Latest</vt:lpstr>
      <vt:lpstr>A126273814C</vt:lpstr>
      <vt:lpstr>A126273814C_Data</vt:lpstr>
      <vt:lpstr>A126273814C_Latest</vt:lpstr>
      <vt:lpstr>A126273818L</vt:lpstr>
      <vt:lpstr>A126273818L_Data</vt:lpstr>
      <vt:lpstr>A126273818L_Latest</vt:lpstr>
      <vt:lpstr>A126273822C</vt:lpstr>
      <vt:lpstr>A126273822C_Data</vt:lpstr>
      <vt:lpstr>A126273822C_Latest</vt:lpstr>
      <vt:lpstr>A126273826L</vt:lpstr>
      <vt:lpstr>A126273826L_Data</vt:lpstr>
      <vt:lpstr>A126273826L_Latest</vt:lpstr>
      <vt:lpstr>A126273830C</vt:lpstr>
      <vt:lpstr>A126273830C_Data</vt:lpstr>
      <vt:lpstr>A126273830C_Latest</vt:lpstr>
      <vt:lpstr>A126273834L</vt:lpstr>
      <vt:lpstr>A126273834L_Data</vt:lpstr>
      <vt:lpstr>A126273834L_Latest</vt:lpstr>
      <vt:lpstr>A126273838W</vt:lpstr>
      <vt:lpstr>A126273838W_Data</vt:lpstr>
      <vt:lpstr>A126273838W_Latest</vt:lpstr>
      <vt:lpstr>A126273842L</vt:lpstr>
      <vt:lpstr>A126273842L_Data</vt:lpstr>
      <vt:lpstr>A126273842L_Latest</vt:lpstr>
      <vt:lpstr>A126273846W</vt:lpstr>
      <vt:lpstr>A126273846W_Data</vt:lpstr>
      <vt:lpstr>A126273846W_Latest</vt:lpstr>
      <vt:lpstr>A126273850L</vt:lpstr>
      <vt:lpstr>A126273850L_Data</vt:lpstr>
      <vt:lpstr>A126273850L_Latest</vt:lpstr>
      <vt:lpstr>A126273854W</vt:lpstr>
      <vt:lpstr>A126273854W_Data</vt:lpstr>
      <vt:lpstr>A126273854W_Latest</vt:lpstr>
      <vt:lpstr>A126273858F</vt:lpstr>
      <vt:lpstr>A126273858F_Data</vt:lpstr>
      <vt:lpstr>A126273858F_Latest</vt:lpstr>
      <vt:lpstr>A126273862W</vt:lpstr>
      <vt:lpstr>A126273862W_Data</vt:lpstr>
      <vt:lpstr>A126273862W_Latest</vt:lpstr>
      <vt:lpstr>A126273866F</vt:lpstr>
      <vt:lpstr>A126273866F_Data</vt:lpstr>
      <vt:lpstr>A126273866F_Latest</vt:lpstr>
      <vt:lpstr>A126273870W</vt:lpstr>
      <vt:lpstr>A126273870W_Data</vt:lpstr>
      <vt:lpstr>A126273870W_Latest</vt:lpstr>
      <vt:lpstr>A126273874F</vt:lpstr>
      <vt:lpstr>A126273874F_Data</vt:lpstr>
      <vt:lpstr>A126273874F_Latest</vt:lpstr>
      <vt:lpstr>A126273878R</vt:lpstr>
      <vt:lpstr>A126273878R_Data</vt:lpstr>
      <vt:lpstr>A126273878R_Latest</vt:lpstr>
      <vt:lpstr>A126273882F</vt:lpstr>
      <vt:lpstr>A126273882F_Data</vt:lpstr>
      <vt:lpstr>A126273882F_Latest</vt:lpstr>
      <vt:lpstr>A126273886R</vt:lpstr>
      <vt:lpstr>A126273886R_Data</vt:lpstr>
      <vt:lpstr>A126273886R_Latest</vt:lpstr>
      <vt:lpstr>A126273890F</vt:lpstr>
      <vt:lpstr>A126273890F_Data</vt:lpstr>
      <vt:lpstr>A126273890F_Latest</vt:lpstr>
      <vt:lpstr>A126273894R</vt:lpstr>
      <vt:lpstr>A126273894R_Data</vt:lpstr>
      <vt:lpstr>A126273894R_Latest</vt:lpstr>
      <vt:lpstr>A126273898X</vt:lpstr>
      <vt:lpstr>A126273898X_Data</vt:lpstr>
      <vt:lpstr>A126273898X_Latest</vt:lpstr>
      <vt:lpstr>A126273902C</vt:lpstr>
      <vt:lpstr>A126273902C_Data</vt:lpstr>
      <vt:lpstr>A126273902C_Latest</vt:lpstr>
      <vt:lpstr>A126273906L</vt:lpstr>
      <vt:lpstr>A126273906L_Data</vt:lpstr>
      <vt:lpstr>A126273906L_Latest</vt:lpstr>
      <vt:lpstr>A126273910C</vt:lpstr>
      <vt:lpstr>A126273910C_Data</vt:lpstr>
      <vt:lpstr>A126273910C_Latest</vt:lpstr>
      <vt:lpstr>A126273914L</vt:lpstr>
      <vt:lpstr>A126273914L_Data</vt:lpstr>
      <vt:lpstr>A126273914L_Latest</vt:lpstr>
      <vt:lpstr>A126273918W</vt:lpstr>
      <vt:lpstr>A126273918W_Data</vt:lpstr>
      <vt:lpstr>A126273918W_Latest</vt:lpstr>
      <vt:lpstr>A126273922L</vt:lpstr>
      <vt:lpstr>A126273922L_Data</vt:lpstr>
      <vt:lpstr>A126273922L_Latest</vt:lpstr>
      <vt:lpstr>A126273926W</vt:lpstr>
      <vt:lpstr>A126273926W_Data</vt:lpstr>
      <vt:lpstr>A126273926W_Latest</vt:lpstr>
      <vt:lpstr>A126273930L</vt:lpstr>
      <vt:lpstr>A126273930L_Data</vt:lpstr>
      <vt:lpstr>A126273930L_Latest</vt:lpstr>
      <vt:lpstr>A126273934W</vt:lpstr>
      <vt:lpstr>A126273934W_Data</vt:lpstr>
      <vt:lpstr>A126273934W_Latest</vt:lpstr>
      <vt:lpstr>A126273938F</vt:lpstr>
      <vt:lpstr>A126273938F_Data</vt:lpstr>
      <vt:lpstr>A126273938F_Latest</vt:lpstr>
      <vt:lpstr>A126273942W</vt:lpstr>
      <vt:lpstr>A126273942W_Data</vt:lpstr>
      <vt:lpstr>A126273942W_Latest</vt:lpstr>
      <vt:lpstr>A126273946F</vt:lpstr>
      <vt:lpstr>A126273946F_Data</vt:lpstr>
      <vt:lpstr>A126273946F_Latest</vt:lpstr>
      <vt:lpstr>A126273950W</vt:lpstr>
      <vt:lpstr>A126273950W_Data</vt:lpstr>
      <vt:lpstr>A126273950W_Latest</vt:lpstr>
      <vt:lpstr>A126273954F</vt:lpstr>
      <vt:lpstr>A126273954F_Data</vt:lpstr>
      <vt:lpstr>A126273954F_Latest</vt:lpstr>
      <vt:lpstr>A126273958R</vt:lpstr>
      <vt:lpstr>A126273958R_Data</vt:lpstr>
      <vt:lpstr>A126273958R_Latest</vt:lpstr>
      <vt:lpstr>A126273962F</vt:lpstr>
      <vt:lpstr>A126273962F_Data</vt:lpstr>
      <vt:lpstr>A126273962F_Latest</vt:lpstr>
      <vt:lpstr>A126273966R</vt:lpstr>
      <vt:lpstr>A126273966R_Data</vt:lpstr>
      <vt:lpstr>A126273966R_Latest</vt:lpstr>
      <vt:lpstr>A126273970F</vt:lpstr>
      <vt:lpstr>A126273970F_Data</vt:lpstr>
      <vt:lpstr>A126273970F_Latest</vt:lpstr>
      <vt:lpstr>A126273974R</vt:lpstr>
      <vt:lpstr>A126273974R_Data</vt:lpstr>
      <vt:lpstr>A126273974R_Latest</vt:lpstr>
      <vt:lpstr>A126273978X</vt:lpstr>
      <vt:lpstr>A126273978X_Data</vt:lpstr>
      <vt:lpstr>A126273978X_Latest</vt:lpstr>
      <vt:lpstr>A126273982R</vt:lpstr>
      <vt:lpstr>A126273982R_Data</vt:lpstr>
      <vt:lpstr>A126273982R_Latest</vt:lpstr>
      <vt:lpstr>A126273986X</vt:lpstr>
      <vt:lpstr>A126273986X_Data</vt:lpstr>
      <vt:lpstr>A126273986X_Latest</vt:lpstr>
      <vt:lpstr>A126273990R</vt:lpstr>
      <vt:lpstr>A126273990R_Data</vt:lpstr>
      <vt:lpstr>A126273990R_Latest</vt:lpstr>
      <vt:lpstr>A126273994X</vt:lpstr>
      <vt:lpstr>A126273994X_Data</vt:lpstr>
      <vt:lpstr>A126273994X_Latest</vt:lpstr>
      <vt:lpstr>A126273998J</vt:lpstr>
      <vt:lpstr>A126273998J_Data</vt:lpstr>
      <vt:lpstr>A126273998J_Latest</vt:lpstr>
      <vt:lpstr>A126274002R</vt:lpstr>
      <vt:lpstr>A126274002R_Data</vt:lpstr>
      <vt:lpstr>A126274002R_Latest</vt:lpstr>
      <vt:lpstr>A126274006X</vt:lpstr>
      <vt:lpstr>A126274006X_Data</vt:lpstr>
      <vt:lpstr>A126274006X_Latest</vt:lpstr>
      <vt:lpstr>A126274010R</vt:lpstr>
      <vt:lpstr>A126274010R_Data</vt:lpstr>
      <vt:lpstr>A126274010R_Latest</vt:lpstr>
      <vt:lpstr>A126274014X</vt:lpstr>
      <vt:lpstr>A126274014X_Data</vt:lpstr>
      <vt:lpstr>A126274014X_Latest</vt:lpstr>
      <vt:lpstr>A126274018J</vt:lpstr>
      <vt:lpstr>A126274018J_Data</vt:lpstr>
      <vt:lpstr>A126274018J_Latest</vt:lpstr>
      <vt:lpstr>A126274022X</vt:lpstr>
      <vt:lpstr>A126274022X_Data</vt:lpstr>
      <vt:lpstr>A126274022X_Latest</vt:lpstr>
      <vt:lpstr>A126274026J</vt:lpstr>
      <vt:lpstr>A126274026J_Data</vt:lpstr>
      <vt:lpstr>A126274026J_Latest</vt:lpstr>
      <vt:lpstr>A126274030X</vt:lpstr>
      <vt:lpstr>A126274030X_Data</vt:lpstr>
      <vt:lpstr>A126274030X_Latest</vt:lpstr>
      <vt:lpstr>A126274034J</vt:lpstr>
      <vt:lpstr>A126274034J_Data</vt:lpstr>
      <vt:lpstr>A126274034J_Latest</vt:lpstr>
      <vt:lpstr>A126274038T</vt:lpstr>
      <vt:lpstr>A126274038T_Data</vt:lpstr>
      <vt:lpstr>A126274038T_Latest</vt:lpstr>
      <vt:lpstr>A126274042J</vt:lpstr>
      <vt:lpstr>A126274042J_Data</vt:lpstr>
      <vt:lpstr>A126274042J_Latest</vt:lpstr>
      <vt:lpstr>A126274046T</vt:lpstr>
      <vt:lpstr>A126274046T_Data</vt:lpstr>
      <vt:lpstr>A126274046T_Latest</vt:lpstr>
      <vt:lpstr>A126274050J</vt:lpstr>
      <vt:lpstr>A126274050J_Data</vt:lpstr>
      <vt:lpstr>A126274050J_Latest</vt:lpstr>
      <vt:lpstr>A126274054T</vt:lpstr>
      <vt:lpstr>A126274054T_Data</vt:lpstr>
      <vt:lpstr>A126274054T_Latest</vt:lpstr>
      <vt:lpstr>A126274058A</vt:lpstr>
      <vt:lpstr>A126274058A_Data</vt:lpstr>
      <vt:lpstr>A126274058A_Latest</vt:lpstr>
      <vt:lpstr>A126274062T</vt:lpstr>
      <vt:lpstr>A126274062T_Data</vt:lpstr>
      <vt:lpstr>A126274062T_Latest</vt:lpstr>
      <vt:lpstr>A126274066A</vt:lpstr>
      <vt:lpstr>A126274066A_Data</vt:lpstr>
      <vt:lpstr>A126274066A_Latest</vt:lpstr>
      <vt:lpstr>A126274070T</vt:lpstr>
      <vt:lpstr>A126274070T_Data</vt:lpstr>
      <vt:lpstr>A126274070T_Latest</vt:lpstr>
      <vt:lpstr>A126274074A</vt:lpstr>
      <vt:lpstr>A126274074A_Data</vt:lpstr>
      <vt:lpstr>A126274074A_Latest</vt:lpstr>
      <vt:lpstr>A126274078K</vt:lpstr>
      <vt:lpstr>A126274078K_Data</vt:lpstr>
      <vt:lpstr>A126274078K_Latest</vt:lpstr>
      <vt:lpstr>A126274082A</vt:lpstr>
      <vt:lpstr>A126274082A_Data</vt:lpstr>
      <vt:lpstr>A126274082A_Latest</vt:lpstr>
      <vt:lpstr>A126274086K</vt:lpstr>
      <vt:lpstr>A126274086K_Data</vt:lpstr>
      <vt:lpstr>A126274086K_Latest</vt:lpstr>
      <vt:lpstr>A126274090A</vt:lpstr>
      <vt:lpstr>A126274090A_Data</vt:lpstr>
      <vt:lpstr>A126274090A_Latest</vt:lpstr>
      <vt:lpstr>A126274094K</vt:lpstr>
      <vt:lpstr>A126274094K_Data</vt:lpstr>
      <vt:lpstr>A126274094K_Latest</vt:lpstr>
      <vt:lpstr>A126274098V</vt:lpstr>
      <vt:lpstr>A126274098V_Data</vt:lpstr>
      <vt:lpstr>A126274098V_Latest</vt:lpstr>
      <vt:lpstr>A126274102X</vt:lpstr>
      <vt:lpstr>A126274102X_Data</vt:lpstr>
      <vt:lpstr>A126274102X_Latest</vt:lpstr>
      <vt:lpstr>A126274106J</vt:lpstr>
      <vt:lpstr>A126274106J_Data</vt:lpstr>
      <vt:lpstr>A126274106J_Latest</vt:lpstr>
      <vt:lpstr>A126274110X</vt:lpstr>
      <vt:lpstr>A126274110X_Data</vt:lpstr>
      <vt:lpstr>A126274110X_Latest</vt:lpstr>
      <vt:lpstr>A126274114J</vt:lpstr>
      <vt:lpstr>A126274114J_Data</vt:lpstr>
      <vt:lpstr>A126274114J_Latest</vt:lpstr>
      <vt:lpstr>A126274118T</vt:lpstr>
      <vt:lpstr>A126274118T_Data</vt:lpstr>
      <vt:lpstr>A126274118T_Latest</vt:lpstr>
      <vt:lpstr>A126274122J</vt:lpstr>
      <vt:lpstr>A126274122J_Data</vt:lpstr>
      <vt:lpstr>A126274122J_Latest</vt:lpstr>
      <vt:lpstr>A126274126T</vt:lpstr>
      <vt:lpstr>A126274126T_Data</vt:lpstr>
      <vt:lpstr>A126274126T_Latest</vt:lpstr>
      <vt:lpstr>A126274130J</vt:lpstr>
      <vt:lpstr>A126274130J_Data</vt:lpstr>
      <vt:lpstr>A126274130J_Latest</vt:lpstr>
      <vt:lpstr>A126274134T</vt:lpstr>
      <vt:lpstr>A126274134T_Data</vt:lpstr>
      <vt:lpstr>A126274134T_Latest</vt:lpstr>
      <vt:lpstr>A126274138A</vt:lpstr>
      <vt:lpstr>A126274138A_Data</vt:lpstr>
      <vt:lpstr>A126274138A_Latest</vt:lpstr>
      <vt:lpstr>A126274142T</vt:lpstr>
      <vt:lpstr>A126274142T_Data</vt:lpstr>
      <vt:lpstr>A126274142T_Latest</vt:lpstr>
      <vt:lpstr>A126274146A</vt:lpstr>
      <vt:lpstr>A126274146A_Data</vt:lpstr>
      <vt:lpstr>A126274146A_Latest</vt:lpstr>
      <vt:lpstr>A126274150T</vt:lpstr>
      <vt:lpstr>A126274150T_Data</vt:lpstr>
      <vt:lpstr>A126274150T_Latest</vt:lpstr>
      <vt:lpstr>A126274154A</vt:lpstr>
      <vt:lpstr>A126274154A_Data</vt:lpstr>
      <vt:lpstr>A126274154A_Latest</vt:lpstr>
      <vt:lpstr>A126274158K</vt:lpstr>
      <vt:lpstr>A126274158K_Data</vt:lpstr>
      <vt:lpstr>A126274158K_Latest</vt:lpstr>
      <vt:lpstr>A126274162A</vt:lpstr>
      <vt:lpstr>A126274162A_Data</vt:lpstr>
      <vt:lpstr>A126274162A_Latest</vt:lpstr>
      <vt:lpstr>A126274166K</vt:lpstr>
      <vt:lpstr>A126274166K_Data</vt:lpstr>
      <vt:lpstr>A126274166K_Latest</vt:lpstr>
      <vt:lpstr>A126274170A</vt:lpstr>
      <vt:lpstr>A126274170A_Data</vt:lpstr>
      <vt:lpstr>A126274170A_Latest</vt:lpstr>
      <vt:lpstr>A126274174K</vt:lpstr>
      <vt:lpstr>A126274174K_Data</vt:lpstr>
      <vt:lpstr>A126274174K_Latest</vt:lpstr>
      <vt:lpstr>A126274178V</vt:lpstr>
      <vt:lpstr>A126274178V_Data</vt:lpstr>
      <vt:lpstr>A126274178V_Latest</vt:lpstr>
      <vt:lpstr>A126274182K</vt:lpstr>
      <vt:lpstr>A126274182K_Data</vt:lpstr>
      <vt:lpstr>A126274182K_Latest</vt:lpstr>
      <vt:lpstr>A126274186V</vt:lpstr>
      <vt:lpstr>A126274186V_Data</vt:lpstr>
      <vt:lpstr>A126274186V_Latest</vt:lpstr>
      <vt:lpstr>A126274190K</vt:lpstr>
      <vt:lpstr>A126274190K_Data</vt:lpstr>
      <vt:lpstr>A126274190K_Latest</vt:lpstr>
      <vt:lpstr>A126274194V</vt:lpstr>
      <vt:lpstr>A126274194V_Data</vt:lpstr>
      <vt:lpstr>A126274194V_Latest</vt:lpstr>
      <vt:lpstr>A126274198C</vt:lpstr>
      <vt:lpstr>A126274198C_Data</vt:lpstr>
      <vt:lpstr>A126274198C_Latest</vt:lpstr>
      <vt:lpstr>A126274202J</vt:lpstr>
      <vt:lpstr>A126274202J_Data</vt:lpstr>
      <vt:lpstr>A126274202J_Latest</vt:lpstr>
      <vt:lpstr>A126274206T</vt:lpstr>
      <vt:lpstr>A126274206T_Data</vt:lpstr>
      <vt:lpstr>A126274206T_Latest</vt:lpstr>
      <vt:lpstr>A126274210J</vt:lpstr>
      <vt:lpstr>A126274210J_Data</vt:lpstr>
      <vt:lpstr>A126274210J_Latest</vt:lpstr>
      <vt:lpstr>A126274214T</vt:lpstr>
      <vt:lpstr>A126274214T_Data</vt:lpstr>
      <vt:lpstr>A126274214T_Latest</vt:lpstr>
      <vt:lpstr>A126274218A</vt:lpstr>
      <vt:lpstr>A126274218A_Data</vt:lpstr>
      <vt:lpstr>A126274218A_Latest</vt:lpstr>
      <vt:lpstr>A126274222T</vt:lpstr>
      <vt:lpstr>A126274222T_Data</vt:lpstr>
      <vt:lpstr>A126274222T_Latest</vt:lpstr>
      <vt:lpstr>A126274226A</vt:lpstr>
      <vt:lpstr>A126274226A_Data</vt:lpstr>
      <vt:lpstr>A126274226A_Latest</vt:lpstr>
      <vt:lpstr>A126274230T</vt:lpstr>
      <vt:lpstr>A126274230T_Data</vt:lpstr>
      <vt:lpstr>A126274230T_Latest</vt:lpstr>
      <vt:lpstr>A126274234A</vt:lpstr>
      <vt:lpstr>A126274234A_Data</vt:lpstr>
      <vt:lpstr>A126274234A_Latest</vt:lpstr>
      <vt:lpstr>A126274238K</vt:lpstr>
      <vt:lpstr>A126274238K_Data</vt:lpstr>
      <vt:lpstr>A126274238K_Latest</vt:lpstr>
      <vt:lpstr>A126274242A</vt:lpstr>
      <vt:lpstr>A126274242A_Data</vt:lpstr>
      <vt:lpstr>A126274242A_Latest</vt:lpstr>
      <vt:lpstr>A126274246K</vt:lpstr>
      <vt:lpstr>A126274246K_Data</vt:lpstr>
      <vt:lpstr>A126274246K_Latest</vt:lpstr>
      <vt:lpstr>A126274250A</vt:lpstr>
      <vt:lpstr>A126274250A_Data</vt:lpstr>
      <vt:lpstr>A126274250A_Latest</vt:lpstr>
      <vt:lpstr>A126274254K</vt:lpstr>
      <vt:lpstr>A126274254K_Data</vt:lpstr>
      <vt:lpstr>A126274254K_Latest</vt:lpstr>
      <vt:lpstr>A126274258V</vt:lpstr>
      <vt:lpstr>A126274258V_Data</vt:lpstr>
      <vt:lpstr>A126274258V_Latest</vt:lpstr>
      <vt:lpstr>A126274262K</vt:lpstr>
      <vt:lpstr>A126274262K_Data</vt:lpstr>
      <vt:lpstr>A126274262K_Latest</vt:lpstr>
      <vt:lpstr>A126274266V</vt:lpstr>
      <vt:lpstr>A126274266V_Data</vt:lpstr>
      <vt:lpstr>A126274266V_Latest</vt:lpstr>
      <vt:lpstr>A126274270K</vt:lpstr>
      <vt:lpstr>A126274270K_Data</vt:lpstr>
      <vt:lpstr>A126274270K_Latest</vt:lpstr>
      <vt:lpstr>A126274274V</vt:lpstr>
      <vt:lpstr>A126274274V_Data</vt:lpstr>
      <vt:lpstr>A126274274V_Latest</vt:lpstr>
      <vt:lpstr>A126274278C</vt:lpstr>
      <vt:lpstr>A126274278C_Data</vt:lpstr>
      <vt:lpstr>A126274278C_Latest</vt:lpstr>
      <vt:lpstr>A126274282V</vt:lpstr>
      <vt:lpstr>A126274282V_Data</vt:lpstr>
      <vt:lpstr>A126274282V_Latest</vt:lpstr>
      <vt:lpstr>A126274286C</vt:lpstr>
      <vt:lpstr>A126274286C_Data</vt:lpstr>
      <vt:lpstr>A126274286C_Latest</vt:lpstr>
      <vt:lpstr>A126274290V</vt:lpstr>
      <vt:lpstr>A126274290V_Data</vt:lpstr>
      <vt:lpstr>A126274290V_Latest</vt:lpstr>
      <vt:lpstr>A126274294C</vt:lpstr>
      <vt:lpstr>A126274294C_Data</vt:lpstr>
      <vt:lpstr>A126274294C_Latest</vt:lpstr>
      <vt:lpstr>A126274298L</vt:lpstr>
      <vt:lpstr>A126274298L_Data</vt:lpstr>
      <vt:lpstr>A126274298L_Latest</vt:lpstr>
      <vt:lpstr>A126274302T</vt:lpstr>
      <vt:lpstr>A126274302T_Data</vt:lpstr>
      <vt:lpstr>A126274302T_Latest</vt:lpstr>
      <vt:lpstr>A126274306A</vt:lpstr>
      <vt:lpstr>A126274306A_Data</vt:lpstr>
      <vt:lpstr>A126274306A_Latest</vt:lpstr>
      <vt:lpstr>A126274310T</vt:lpstr>
      <vt:lpstr>A126274310T_Data</vt:lpstr>
      <vt:lpstr>A126274310T_Latest</vt:lpstr>
      <vt:lpstr>A126274314A</vt:lpstr>
      <vt:lpstr>A126274314A_Data</vt:lpstr>
      <vt:lpstr>A126274314A_Latest</vt:lpstr>
      <vt:lpstr>A126274318K</vt:lpstr>
      <vt:lpstr>A126274318K_Data</vt:lpstr>
      <vt:lpstr>A126274318K_Latest</vt:lpstr>
      <vt:lpstr>A126274322A</vt:lpstr>
      <vt:lpstr>A126274322A_Data</vt:lpstr>
      <vt:lpstr>A126274322A_Latest</vt:lpstr>
      <vt:lpstr>A126274326K</vt:lpstr>
      <vt:lpstr>A126274326K_Data</vt:lpstr>
      <vt:lpstr>A126274326K_Latest</vt:lpstr>
      <vt:lpstr>A126274330A</vt:lpstr>
      <vt:lpstr>A126274330A_Data</vt:lpstr>
      <vt:lpstr>A126274330A_Latest</vt:lpstr>
      <vt:lpstr>A126274334K</vt:lpstr>
      <vt:lpstr>A126274334K_Data</vt:lpstr>
      <vt:lpstr>A126274334K_Latest</vt:lpstr>
      <vt:lpstr>A126274338V</vt:lpstr>
      <vt:lpstr>A126274338V_Data</vt:lpstr>
      <vt:lpstr>A126274338V_Latest</vt:lpstr>
      <vt:lpstr>A126274342K</vt:lpstr>
      <vt:lpstr>A126274342K_Data</vt:lpstr>
      <vt:lpstr>A126274342K_Latest</vt:lpstr>
      <vt:lpstr>A126274346V</vt:lpstr>
      <vt:lpstr>A126274346V_Data</vt:lpstr>
      <vt:lpstr>A126274346V_Latest</vt:lpstr>
      <vt:lpstr>A126274350K</vt:lpstr>
      <vt:lpstr>A126274350K_Data</vt:lpstr>
      <vt:lpstr>A126274350K_Latest</vt:lpstr>
      <vt:lpstr>A126274354V</vt:lpstr>
      <vt:lpstr>A126274354V_Data</vt:lpstr>
      <vt:lpstr>A126274354V_Latest</vt:lpstr>
      <vt:lpstr>A126274358C</vt:lpstr>
      <vt:lpstr>A126274358C_Data</vt:lpstr>
      <vt:lpstr>A126274358C_Latest</vt:lpstr>
      <vt:lpstr>A126274362V</vt:lpstr>
      <vt:lpstr>A126274362V_Data</vt:lpstr>
      <vt:lpstr>A126274362V_Latest</vt:lpstr>
      <vt:lpstr>A126274366C</vt:lpstr>
      <vt:lpstr>A126274366C_Data</vt:lpstr>
      <vt:lpstr>A126274366C_Latest</vt:lpstr>
      <vt:lpstr>A126274370V</vt:lpstr>
      <vt:lpstr>A126274370V_Data</vt:lpstr>
      <vt:lpstr>A126274370V_Latest</vt:lpstr>
      <vt:lpstr>A126274374C</vt:lpstr>
      <vt:lpstr>A126274374C_Data</vt:lpstr>
      <vt:lpstr>A126274374C_Latest</vt:lpstr>
      <vt:lpstr>A126274378L</vt:lpstr>
      <vt:lpstr>A126274378L_Data</vt:lpstr>
      <vt:lpstr>A126274378L_Latest</vt:lpstr>
      <vt:lpstr>A126274382C</vt:lpstr>
      <vt:lpstr>A126274382C_Data</vt:lpstr>
      <vt:lpstr>A126274382C_Latest</vt:lpstr>
      <vt:lpstr>A126274386L</vt:lpstr>
      <vt:lpstr>A126274386L_Data</vt:lpstr>
      <vt:lpstr>A126274386L_Latest</vt:lpstr>
      <vt:lpstr>A126274390C</vt:lpstr>
      <vt:lpstr>A126274390C_Data</vt:lpstr>
      <vt:lpstr>A126274390C_Latest</vt:lpstr>
      <vt:lpstr>A126274394L</vt:lpstr>
      <vt:lpstr>A126274394L_Data</vt:lpstr>
      <vt:lpstr>A126274394L_Latest</vt:lpstr>
      <vt:lpstr>A126274398W</vt:lpstr>
      <vt:lpstr>A126274398W_Data</vt:lpstr>
      <vt:lpstr>A126274398W_Latest</vt:lpstr>
      <vt:lpstr>A126274402A</vt:lpstr>
      <vt:lpstr>A126274402A_Data</vt:lpstr>
      <vt:lpstr>A126274402A_Latest</vt:lpstr>
      <vt:lpstr>A126274406K</vt:lpstr>
      <vt:lpstr>A126274406K_Data</vt:lpstr>
      <vt:lpstr>A126274406K_Latest</vt:lpstr>
      <vt:lpstr>A126274410A</vt:lpstr>
      <vt:lpstr>A126274410A_Data</vt:lpstr>
      <vt:lpstr>A126274410A_Latest</vt:lpstr>
      <vt:lpstr>A126274414K</vt:lpstr>
      <vt:lpstr>A126274414K_Data</vt:lpstr>
      <vt:lpstr>A126274414K_Latest</vt:lpstr>
      <vt:lpstr>A126274418V</vt:lpstr>
      <vt:lpstr>A126274418V_Data</vt:lpstr>
      <vt:lpstr>A126274418V_Latest</vt:lpstr>
      <vt:lpstr>A126274422K</vt:lpstr>
      <vt:lpstr>A126274422K_Data</vt:lpstr>
      <vt:lpstr>A126274422K_Latest</vt:lpstr>
      <vt:lpstr>A126274426V</vt:lpstr>
      <vt:lpstr>A126274426V_Data</vt:lpstr>
      <vt:lpstr>A126274426V_Latest</vt:lpstr>
      <vt:lpstr>A126274430K</vt:lpstr>
      <vt:lpstr>A126274430K_Data</vt:lpstr>
      <vt:lpstr>A126274430K_Latest</vt:lpstr>
      <vt:lpstr>A126274434V</vt:lpstr>
      <vt:lpstr>A126274434V_Data</vt:lpstr>
      <vt:lpstr>A126274434V_Latest</vt:lpstr>
      <vt:lpstr>A126274438C</vt:lpstr>
      <vt:lpstr>A126274438C_Data</vt:lpstr>
      <vt:lpstr>A126274438C_Latest</vt:lpstr>
      <vt:lpstr>A126274442V</vt:lpstr>
      <vt:lpstr>A126274442V_Data</vt:lpstr>
      <vt:lpstr>A126274442V_Latest</vt:lpstr>
      <vt:lpstr>A126274446C</vt:lpstr>
      <vt:lpstr>A126274446C_Data</vt:lpstr>
      <vt:lpstr>A126274446C_Latest</vt:lpstr>
      <vt:lpstr>A126274450V</vt:lpstr>
      <vt:lpstr>A126274450V_Data</vt:lpstr>
      <vt:lpstr>A126274450V_Latest</vt:lpstr>
      <vt:lpstr>A126274454C</vt:lpstr>
      <vt:lpstr>A126274454C_Data</vt:lpstr>
      <vt:lpstr>A126274454C_Latest</vt:lpstr>
      <vt:lpstr>A126274458L</vt:lpstr>
      <vt:lpstr>A126274458L_Data</vt:lpstr>
      <vt:lpstr>A126274458L_Latest</vt:lpstr>
      <vt:lpstr>A126274462C</vt:lpstr>
      <vt:lpstr>A126274462C_Data</vt:lpstr>
      <vt:lpstr>A126274462C_Latest</vt:lpstr>
      <vt:lpstr>A126274466L</vt:lpstr>
      <vt:lpstr>A126274466L_Data</vt:lpstr>
      <vt:lpstr>A126274466L_Latest</vt:lpstr>
      <vt:lpstr>A126274470C</vt:lpstr>
      <vt:lpstr>A126274470C_Data</vt:lpstr>
      <vt:lpstr>A126274470C_Latest</vt:lpstr>
      <vt:lpstr>A126274474L</vt:lpstr>
      <vt:lpstr>A126274474L_Data</vt:lpstr>
      <vt:lpstr>A126274474L_Latest</vt:lpstr>
      <vt:lpstr>A126274478W</vt:lpstr>
      <vt:lpstr>A126274478W_Data</vt:lpstr>
      <vt:lpstr>A126274478W_Latest</vt:lpstr>
      <vt:lpstr>A126274482L</vt:lpstr>
      <vt:lpstr>A126274482L_Data</vt:lpstr>
      <vt:lpstr>A126274482L_Latest</vt:lpstr>
      <vt:lpstr>A126274486W</vt:lpstr>
      <vt:lpstr>A126274486W_Data</vt:lpstr>
      <vt:lpstr>A126274486W_Latest</vt:lpstr>
      <vt:lpstr>A126274490L</vt:lpstr>
      <vt:lpstr>A126274490L_Data</vt:lpstr>
      <vt:lpstr>A126274490L_Latest</vt:lpstr>
      <vt:lpstr>A126274494W</vt:lpstr>
      <vt:lpstr>A126274494W_Data</vt:lpstr>
      <vt:lpstr>A126274494W_Latest</vt:lpstr>
      <vt:lpstr>A126274498F</vt:lpstr>
      <vt:lpstr>A126274498F_Data</vt:lpstr>
      <vt:lpstr>A126274498F_Latest</vt:lpstr>
      <vt:lpstr>A126274502K</vt:lpstr>
      <vt:lpstr>A126274502K_Data</vt:lpstr>
      <vt:lpstr>A126274502K_Latest</vt:lpstr>
      <vt:lpstr>A126274506V</vt:lpstr>
      <vt:lpstr>A126274506V_Data</vt:lpstr>
      <vt:lpstr>A126274506V_Latest</vt:lpstr>
      <vt:lpstr>A126274510K</vt:lpstr>
      <vt:lpstr>A126274510K_Data</vt:lpstr>
      <vt:lpstr>A126274510K_Latest</vt:lpstr>
      <vt:lpstr>A126274514V</vt:lpstr>
      <vt:lpstr>A126274514V_Data</vt:lpstr>
      <vt:lpstr>A126274514V_Latest</vt:lpstr>
      <vt:lpstr>A126274518C</vt:lpstr>
      <vt:lpstr>A126274518C_Data</vt:lpstr>
      <vt:lpstr>A126274518C_Latest</vt:lpstr>
      <vt:lpstr>A126274522V</vt:lpstr>
      <vt:lpstr>A126274522V_Data</vt:lpstr>
      <vt:lpstr>A126274522V_Latest</vt:lpstr>
      <vt:lpstr>A126274526C</vt:lpstr>
      <vt:lpstr>A126274526C_Data</vt:lpstr>
      <vt:lpstr>A126274526C_Latest</vt:lpstr>
      <vt:lpstr>A126274530V</vt:lpstr>
      <vt:lpstr>A126274530V_Data</vt:lpstr>
      <vt:lpstr>A126274530V_Latest</vt:lpstr>
      <vt:lpstr>A126274534C</vt:lpstr>
      <vt:lpstr>A126274534C_Data</vt:lpstr>
      <vt:lpstr>A126274534C_Latest</vt:lpstr>
      <vt:lpstr>A126274538L</vt:lpstr>
      <vt:lpstr>A126274538L_Data</vt:lpstr>
      <vt:lpstr>A126274538L_Latest</vt:lpstr>
      <vt:lpstr>A126274542C</vt:lpstr>
      <vt:lpstr>A126274542C_Data</vt:lpstr>
      <vt:lpstr>A126274542C_Latest</vt:lpstr>
      <vt:lpstr>A126274546L</vt:lpstr>
      <vt:lpstr>A126274546L_Data</vt:lpstr>
      <vt:lpstr>A126274546L_Latest</vt:lpstr>
      <vt:lpstr>A126274550C</vt:lpstr>
      <vt:lpstr>A126274550C_Data</vt:lpstr>
      <vt:lpstr>A126274550C_Latest</vt:lpstr>
      <vt:lpstr>A126274554L</vt:lpstr>
      <vt:lpstr>A126274554L_Data</vt:lpstr>
      <vt:lpstr>A126274554L_Latest</vt:lpstr>
      <vt:lpstr>A126274558W</vt:lpstr>
      <vt:lpstr>A126274558W_Data</vt:lpstr>
      <vt:lpstr>A126274558W_Latest</vt:lpstr>
      <vt:lpstr>A126274562L</vt:lpstr>
      <vt:lpstr>A126274562L_Data</vt:lpstr>
      <vt:lpstr>A126274562L_Latest</vt:lpstr>
      <vt:lpstr>A126274566W</vt:lpstr>
      <vt:lpstr>A126274566W_Data</vt:lpstr>
      <vt:lpstr>A126274566W_Latest</vt:lpstr>
      <vt:lpstr>A126274570L</vt:lpstr>
      <vt:lpstr>A126274570L_Data</vt:lpstr>
      <vt:lpstr>A126274570L_Latest</vt:lpstr>
      <vt:lpstr>A126274574W</vt:lpstr>
      <vt:lpstr>A126274574W_Data</vt:lpstr>
      <vt:lpstr>A126274574W_Latest</vt:lpstr>
      <vt:lpstr>A126274578F</vt:lpstr>
      <vt:lpstr>A126274578F_Data</vt:lpstr>
      <vt:lpstr>A126274578F_Latest</vt:lpstr>
      <vt:lpstr>A126274582W</vt:lpstr>
      <vt:lpstr>A126274582W_Data</vt:lpstr>
      <vt:lpstr>A126274582W_Latest</vt:lpstr>
      <vt:lpstr>A126274586F</vt:lpstr>
      <vt:lpstr>A126274586F_Data</vt:lpstr>
      <vt:lpstr>A126274586F_Latest</vt:lpstr>
      <vt:lpstr>A126274590W</vt:lpstr>
      <vt:lpstr>A126274590W_Data</vt:lpstr>
      <vt:lpstr>A126274590W_Latest</vt:lpstr>
      <vt:lpstr>A126274594F</vt:lpstr>
      <vt:lpstr>A126274594F_Data</vt:lpstr>
      <vt:lpstr>A126274594F_Latest</vt:lpstr>
      <vt:lpstr>A126274598R</vt:lpstr>
      <vt:lpstr>A126274598R_Data</vt:lpstr>
      <vt:lpstr>A126274598R_Latest</vt:lpstr>
      <vt:lpstr>A126274602V</vt:lpstr>
      <vt:lpstr>A126274602V_Data</vt:lpstr>
      <vt:lpstr>A126274602V_Latest</vt:lpstr>
      <vt:lpstr>A126274606C</vt:lpstr>
      <vt:lpstr>A126274606C_Data</vt:lpstr>
      <vt:lpstr>A126274606C_Latest</vt:lpstr>
      <vt:lpstr>A126274610V</vt:lpstr>
      <vt:lpstr>A126274610V_Data</vt:lpstr>
      <vt:lpstr>A126274610V_Latest</vt:lpstr>
      <vt:lpstr>A126274614C</vt:lpstr>
      <vt:lpstr>A126274614C_Data</vt:lpstr>
      <vt:lpstr>A126274614C_Latest</vt:lpstr>
      <vt:lpstr>A126274618L</vt:lpstr>
      <vt:lpstr>A126274618L_Data</vt:lpstr>
      <vt:lpstr>A126274618L_Latest</vt:lpstr>
      <vt:lpstr>A126274622C</vt:lpstr>
      <vt:lpstr>A126274622C_Data</vt:lpstr>
      <vt:lpstr>A126274622C_Latest</vt:lpstr>
      <vt:lpstr>A126274626L</vt:lpstr>
      <vt:lpstr>A126274626L_Data</vt:lpstr>
      <vt:lpstr>A126274626L_Latest</vt:lpstr>
      <vt:lpstr>A126274630C</vt:lpstr>
      <vt:lpstr>A126274630C_Data</vt:lpstr>
      <vt:lpstr>A126274630C_Latest</vt:lpstr>
      <vt:lpstr>A126274634L</vt:lpstr>
      <vt:lpstr>A126274634L_Data</vt:lpstr>
      <vt:lpstr>A126274634L_Latest</vt:lpstr>
      <vt:lpstr>A126274638W</vt:lpstr>
      <vt:lpstr>A126274638W_Data</vt:lpstr>
      <vt:lpstr>A126274638W_Latest</vt:lpstr>
      <vt:lpstr>A126274642L</vt:lpstr>
      <vt:lpstr>A126274642L_Data</vt:lpstr>
      <vt:lpstr>A126274642L_Latest</vt:lpstr>
      <vt:lpstr>A126274646W</vt:lpstr>
      <vt:lpstr>A126274646W_Data</vt:lpstr>
      <vt:lpstr>A126274646W_Latest</vt:lpstr>
      <vt:lpstr>A126274650L</vt:lpstr>
      <vt:lpstr>A126274650L_Data</vt:lpstr>
      <vt:lpstr>A126274650L_Latest</vt:lpstr>
      <vt:lpstr>A126274654W</vt:lpstr>
      <vt:lpstr>A126274654W_Data</vt:lpstr>
      <vt:lpstr>A126274654W_Latest</vt:lpstr>
      <vt:lpstr>A126274658F</vt:lpstr>
      <vt:lpstr>A126274658F_Data</vt:lpstr>
      <vt:lpstr>A126274658F_Latest</vt:lpstr>
      <vt:lpstr>A126274662W</vt:lpstr>
      <vt:lpstr>A126274662W_Data</vt:lpstr>
      <vt:lpstr>A126274662W_Latest</vt:lpstr>
      <vt:lpstr>A126274666F</vt:lpstr>
      <vt:lpstr>A126274666F_Data</vt:lpstr>
      <vt:lpstr>A126274666F_Latest</vt:lpstr>
      <vt:lpstr>A126274670W</vt:lpstr>
      <vt:lpstr>A126274670W_Data</vt:lpstr>
      <vt:lpstr>A126274670W_Latest</vt:lpstr>
      <vt:lpstr>A126274674F</vt:lpstr>
      <vt:lpstr>A126274674F_Data</vt:lpstr>
      <vt:lpstr>A126274674F_Latest</vt:lpstr>
      <vt:lpstr>A126274678R</vt:lpstr>
      <vt:lpstr>A126274678R_Data</vt:lpstr>
      <vt:lpstr>A126274678R_Latest</vt:lpstr>
      <vt:lpstr>A126274682F</vt:lpstr>
      <vt:lpstr>A126274682F_Data</vt:lpstr>
      <vt:lpstr>A126274682F_Latest</vt:lpstr>
      <vt:lpstr>A126274686R</vt:lpstr>
      <vt:lpstr>A126274686R_Data</vt:lpstr>
      <vt:lpstr>A126274686R_Latest</vt:lpstr>
      <vt:lpstr>A126274690F</vt:lpstr>
      <vt:lpstr>A126274690F_Data</vt:lpstr>
      <vt:lpstr>A126274690F_Latest</vt:lpstr>
      <vt:lpstr>A126274694R</vt:lpstr>
      <vt:lpstr>A126274694R_Data</vt:lpstr>
      <vt:lpstr>A126274694R_Latest</vt:lpstr>
      <vt:lpstr>A126274698X</vt:lpstr>
      <vt:lpstr>A126274698X_Data</vt:lpstr>
      <vt:lpstr>A126274698X_Latest</vt:lpstr>
      <vt:lpstr>A126274702C</vt:lpstr>
      <vt:lpstr>A126274702C_Data</vt:lpstr>
      <vt:lpstr>A126274702C_Latest</vt:lpstr>
      <vt:lpstr>A126274706L</vt:lpstr>
      <vt:lpstr>A126274706L_Data</vt:lpstr>
      <vt:lpstr>A126274706L_Latest</vt:lpstr>
      <vt:lpstr>A126274710C</vt:lpstr>
      <vt:lpstr>A126274710C_Data</vt:lpstr>
      <vt:lpstr>A126274710C_Latest</vt:lpstr>
      <vt:lpstr>A126274714L</vt:lpstr>
      <vt:lpstr>A126274714L_Data</vt:lpstr>
      <vt:lpstr>A126274714L_Latest</vt:lpstr>
      <vt:lpstr>A126274718W</vt:lpstr>
      <vt:lpstr>A126274718W_Data</vt:lpstr>
      <vt:lpstr>A126274718W_Latest</vt:lpstr>
      <vt:lpstr>A126274722L</vt:lpstr>
      <vt:lpstr>A126274722L_Data</vt:lpstr>
      <vt:lpstr>A126274722L_Latest</vt:lpstr>
      <vt:lpstr>A126274726W</vt:lpstr>
      <vt:lpstr>A126274726W_Data</vt:lpstr>
      <vt:lpstr>A126274726W_Latest</vt:lpstr>
      <vt:lpstr>A126274730L</vt:lpstr>
      <vt:lpstr>A126274730L_Data</vt:lpstr>
      <vt:lpstr>A126274730L_Latest</vt:lpstr>
      <vt:lpstr>A126274734W</vt:lpstr>
      <vt:lpstr>A126274734W_Data</vt:lpstr>
      <vt:lpstr>A126274734W_Latest</vt:lpstr>
      <vt:lpstr>A126274738F</vt:lpstr>
      <vt:lpstr>A126274738F_Data</vt:lpstr>
      <vt:lpstr>A126274738F_Latest</vt:lpstr>
      <vt:lpstr>A126274742W</vt:lpstr>
      <vt:lpstr>A126274742W_Data</vt:lpstr>
      <vt:lpstr>A126274742W_Latest</vt:lpstr>
      <vt:lpstr>A126274746F</vt:lpstr>
      <vt:lpstr>A126274746F_Data</vt:lpstr>
      <vt:lpstr>A126274746F_Latest</vt:lpstr>
      <vt:lpstr>A126274750W</vt:lpstr>
      <vt:lpstr>A126274750W_Data</vt:lpstr>
      <vt:lpstr>A126274750W_Latest</vt:lpstr>
      <vt:lpstr>A126274754F</vt:lpstr>
      <vt:lpstr>A126274754F_Data</vt:lpstr>
      <vt:lpstr>A126274754F_Latest</vt:lpstr>
      <vt:lpstr>A126274758R</vt:lpstr>
      <vt:lpstr>A126274758R_Data</vt:lpstr>
      <vt:lpstr>A126274758R_Latest</vt:lpstr>
      <vt:lpstr>A126274762F</vt:lpstr>
      <vt:lpstr>A126274762F_Data</vt:lpstr>
      <vt:lpstr>A126274762F_Latest</vt:lpstr>
      <vt:lpstr>A126274766R</vt:lpstr>
      <vt:lpstr>A126274766R_Data</vt:lpstr>
      <vt:lpstr>A126274766R_Latest</vt:lpstr>
      <vt:lpstr>A126274770F</vt:lpstr>
      <vt:lpstr>A126274770F_Data</vt:lpstr>
      <vt:lpstr>A126274770F_Latest</vt:lpstr>
      <vt:lpstr>A126274774R</vt:lpstr>
      <vt:lpstr>A126274774R_Data</vt:lpstr>
      <vt:lpstr>A126274774R_Latest</vt:lpstr>
      <vt:lpstr>A126274778X</vt:lpstr>
      <vt:lpstr>A126274778X_Data</vt:lpstr>
      <vt:lpstr>A126274778X_Latest</vt:lpstr>
      <vt:lpstr>A126274782R</vt:lpstr>
      <vt:lpstr>A126274782R_Data</vt:lpstr>
      <vt:lpstr>A126274782R_Latest</vt:lpstr>
      <vt:lpstr>A126274786X</vt:lpstr>
      <vt:lpstr>A126274786X_Data</vt:lpstr>
      <vt:lpstr>A126274786X_Latest</vt:lpstr>
      <vt:lpstr>A126274790R</vt:lpstr>
      <vt:lpstr>A126274790R_Data</vt:lpstr>
      <vt:lpstr>A126274790R_Latest</vt:lpstr>
      <vt:lpstr>A126274794X</vt:lpstr>
      <vt:lpstr>A126274794X_Data</vt:lpstr>
      <vt:lpstr>A126274794X_Latest</vt:lpstr>
      <vt:lpstr>A126274798J</vt:lpstr>
      <vt:lpstr>A126274798J_Data</vt:lpstr>
      <vt:lpstr>A126274798J_Latest</vt:lpstr>
      <vt:lpstr>A126274802L</vt:lpstr>
      <vt:lpstr>A126274802L_Data</vt:lpstr>
      <vt:lpstr>A126274802L_Latest</vt:lpstr>
      <vt:lpstr>A126274806W</vt:lpstr>
      <vt:lpstr>A126274806W_Data</vt:lpstr>
      <vt:lpstr>A126274806W_Latest</vt:lpstr>
      <vt:lpstr>A126274810L</vt:lpstr>
      <vt:lpstr>A126274810L_Data</vt:lpstr>
      <vt:lpstr>A126274810L_Latest</vt:lpstr>
      <vt:lpstr>A126274814W</vt:lpstr>
      <vt:lpstr>A126274814W_Data</vt:lpstr>
      <vt:lpstr>A126274814W_Latest</vt:lpstr>
      <vt:lpstr>A126274818F</vt:lpstr>
      <vt:lpstr>A126274818F_Data</vt:lpstr>
      <vt:lpstr>A126274818F_Latest</vt:lpstr>
      <vt:lpstr>A126274822W</vt:lpstr>
      <vt:lpstr>A126274822W_Data</vt:lpstr>
      <vt:lpstr>A126274822W_Latest</vt:lpstr>
      <vt:lpstr>A126274826F</vt:lpstr>
      <vt:lpstr>A126274826F_Data</vt:lpstr>
      <vt:lpstr>A126274826F_Latest</vt:lpstr>
      <vt:lpstr>A126274830W</vt:lpstr>
      <vt:lpstr>A126274830W_Data</vt:lpstr>
      <vt:lpstr>A126274830W_Latest</vt:lpstr>
      <vt:lpstr>A126274834F</vt:lpstr>
      <vt:lpstr>A126274834F_Data</vt:lpstr>
      <vt:lpstr>A126274834F_Latest</vt:lpstr>
      <vt:lpstr>A126274838R</vt:lpstr>
      <vt:lpstr>A126274838R_Data</vt:lpstr>
      <vt:lpstr>A126274838R_Latest</vt:lpstr>
      <vt:lpstr>A126274842F</vt:lpstr>
      <vt:lpstr>A126274842F_Data</vt:lpstr>
      <vt:lpstr>A126274842F_Latest</vt:lpstr>
      <vt:lpstr>A126274846R</vt:lpstr>
      <vt:lpstr>A126274846R_Data</vt:lpstr>
      <vt:lpstr>A126274846R_Latest</vt:lpstr>
      <vt:lpstr>A126274850F</vt:lpstr>
      <vt:lpstr>A126274850F_Data</vt:lpstr>
      <vt:lpstr>A126274850F_Latest</vt:lpstr>
      <vt:lpstr>A126274854R</vt:lpstr>
      <vt:lpstr>A126274854R_Data</vt:lpstr>
      <vt:lpstr>A126274854R_Latest</vt:lpstr>
      <vt:lpstr>A126274858X</vt:lpstr>
      <vt:lpstr>A126274858X_Data</vt:lpstr>
      <vt:lpstr>A126274858X_Latest</vt:lpstr>
      <vt:lpstr>A126274862R</vt:lpstr>
      <vt:lpstr>A126274862R_Data</vt:lpstr>
      <vt:lpstr>A126274862R_Latest</vt:lpstr>
      <vt:lpstr>A126274866X</vt:lpstr>
      <vt:lpstr>A126274866X_Data</vt:lpstr>
      <vt:lpstr>A126274866X_Latest</vt:lpstr>
      <vt:lpstr>A126274870R</vt:lpstr>
      <vt:lpstr>A126274870R_Data</vt:lpstr>
      <vt:lpstr>A126274870R_Latest</vt:lpstr>
      <vt:lpstr>A126274874X</vt:lpstr>
      <vt:lpstr>A126274874X_Data</vt:lpstr>
      <vt:lpstr>A126274874X_Latest</vt:lpstr>
      <vt:lpstr>A126274878J</vt:lpstr>
      <vt:lpstr>A126274878J_Data</vt:lpstr>
      <vt:lpstr>A126274878J_Latest</vt:lpstr>
      <vt:lpstr>A126274882X</vt:lpstr>
      <vt:lpstr>A126274882X_Data</vt:lpstr>
      <vt:lpstr>A126274882X_Latest</vt:lpstr>
      <vt:lpstr>A126274886J</vt:lpstr>
      <vt:lpstr>A126274886J_Data</vt:lpstr>
      <vt:lpstr>A126274886J_Latest</vt:lpstr>
      <vt:lpstr>A126274890X</vt:lpstr>
      <vt:lpstr>A126274890X_Data</vt:lpstr>
      <vt:lpstr>A126274890X_Latest</vt:lpstr>
      <vt:lpstr>A126274894J</vt:lpstr>
      <vt:lpstr>A126274894J_Data</vt:lpstr>
      <vt:lpstr>A126274894J_Latest</vt:lpstr>
      <vt:lpstr>A126274898T</vt:lpstr>
      <vt:lpstr>A126274898T_Data</vt:lpstr>
      <vt:lpstr>A126274898T_Latest</vt:lpstr>
      <vt:lpstr>A126274902W</vt:lpstr>
      <vt:lpstr>A126274902W_Data</vt:lpstr>
      <vt:lpstr>A126274902W_Latest</vt:lpstr>
      <vt:lpstr>A126274906F</vt:lpstr>
      <vt:lpstr>A126274906F_Data</vt:lpstr>
      <vt:lpstr>A126274906F_Latest</vt:lpstr>
      <vt:lpstr>A126274910W</vt:lpstr>
      <vt:lpstr>A126274910W_Data</vt:lpstr>
      <vt:lpstr>A126274910W_Latest</vt:lpstr>
      <vt:lpstr>A126274914F</vt:lpstr>
      <vt:lpstr>A126274914F_Data</vt:lpstr>
      <vt:lpstr>A126274914F_Latest</vt:lpstr>
      <vt:lpstr>A126274918R</vt:lpstr>
      <vt:lpstr>A126274918R_Data</vt:lpstr>
      <vt:lpstr>A126274918R_Latest</vt:lpstr>
      <vt:lpstr>A126274922F</vt:lpstr>
      <vt:lpstr>A126274922F_Data</vt:lpstr>
      <vt:lpstr>A126274922F_Latest</vt:lpstr>
      <vt:lpstr>A126274926R</vt:lpstr>
      <vt:lpstr>A126274926R_Data</vt:lpstr>
      <vt:lpstr>A126274926R_Latest</vt:lpstr>
      <vt:lpstr>A126274930F</vt:lpstr>
      <vt:lpstr>A126274930F_Data</vt:lpstr>
      <vt:lpstr>A126274930F_Latest</vt:lpstr>
      <vt:lpstr>A126274934R</vt:lpstr>
      <vt:lpstr>A126274934R_Data</vt:lpstr>
      <vt:lpstr>A126274934R_Latest</vt:lpstr>
      <vt:lpstr>A126274938X</vt:lpstr>
      <vt:lpstr>A126274938X_Data</vt:lpstr>
      <vt:lpstr>A126274938X_Latest</vt:lpstr>
      <vt:lpstr>A126274942R</vt:lpstr>
      <vt:lpstr>A126274942R_Data</vt:lpstr>
      <vt:lpstr>A126274942R_Latest</vt:lpstr>
      <vt:lpstr>A126274946X</vt:lpstr>
      <vt:lpstr>A126274946X_Data</vt:lpstr>
      <vt:lpstr>A126274946X_Latest</vt:lpstr>
      <vt:lpstr>A126274950R</vt:lpstr>
      <vt:lpstr>A126274950R_Data</vt:lpstr>
      <vt:lpstr>A126274950R_Latest</vt:lpstr>
      <vt:lpstr>A126274954X</vt:lpstr>
      <vt:lpstr>A126274954X_Data</vt:lpstr>
      <vt:lpstr>A126274954X_Latest</vt:lpstr>
      <vt:lpstr>A126274958J</vt:lpstr>
      <vt:lpstr>A126274958J_Data</vt:lpstr>
      <vt:lpstr>A126274958J_Latest</vt:lpstr>
      <vt:lpstr>A126274962X</vt:lpstr>
      <vt:lpstr>A126274962X_Data</vt:lpstr>
      <vt:lpstr>A126274962X_Latest</vt:lpstr>
      <vt:lpstr>A126274966J</vt:lpstr>
      <vt:lpstr>A126274966J_Data</vt:lpstr>
      <vt:lpstr>A126274966J_Latest</vt:lpstr>
      <vt:lpstr>A126274970X</vt:lpstr>
      <vt:lpstr>A126274970X_Data</vt:lpstr>
      <vt:lpstr>A126274970X_Latest</vt:lpstr>
      <vt:lpstr>A126274974J</vt:lpstr>
      <vt:lpstr>A126274974J_Data</vt:lpstr>
      <vt:lpstr>A126274974J_Latest</vt:lpstr>
      <vt:lpstr>A126274978T</vt:lpstr>
      <vt:lpstr>A126274978T_Data</vt:lpstr>
      <vt:lpstr>A126274978T_Latest</vt:lpstr>
      <vt:lpstr>A126274982J</vt:lpstr>
      <vt:lpstr>A126274982J_Data</vt:lpstr>
      <vt:lpstr>A126274982J_Latest</vt:lpstr>
      <vt:lpstr>A126274986T</vt:lpstr>
      <vt:lpstr>A126274986T_Data</vt:lpstr>
      <vt:lpstr>A126274986T_Latest</vt:lpstr>
      <vt:lpstr>A126274990J</vt:lpstr>
      <vt:lpstr>A126274990J_Data</vt:lpstr>
      <vt:lpstr>A126274990J_Latest</vt:lpstr>
      <vt:lpstr>A126274994T</vt:lpstr>
      <vt:lpstr>A126274994T_Data</vt:lpstr>
      <vt:lpstr>A126274994T_Latest</vt:lpstr>
      <vt:lpstr>A126274998A</vt:lpstr>
      <vt:lpstr>A126274998A_Data</vt:lpstr>
      <vt:lpstr>A126274998A_Latest</vt:lpstr>
      <vt:lpstr>A126275002J</vt:lpstr>
      <vt:lpstr>A126275002J_Data</vt:lpstr>
      <vt:lpstr>A126275002J_Latest</vt:lpstr>
      <vt:lpstr>A126275006T</vt:lpstr>
      <vt:lpstr>A126275006T_Data</vt:lpstr>
      <vt:lpstr>A126275006T_Latest</vt:lpstr>
      <vt:lpstr>A126275010J</vt:lpstr>
      <vt:lpstr>A126275010J_Data</vt:lpstr>
      <vt:lpstr>A126275010J_Latest</vt:lpstr>
      <vt:lpstr>A126275014T</vt:lpstr>
      <vt:lpstr>A126275014T_Data</vt:lpstr>
      <vt:lpstr>A126275014T_Latest</vt:lpstr>
      <vt:lpstr>A126275018A</vt:lpstr>
      <vt:lpstr>A126275018A_Data</vt:lpstr>
      <vt:lpstr>A126275018A_Latest</vt:lpstr>
      <vt:lpstr>A126275022T</vt:lpstr>
      <vt:lpstr>A126275022T_Data</vt:lpstr>
      <vt:lpstr>A126275022T_Latest</vt:lpstr>
      <vt:lpstr>A126275026A</vt:lpstr>
      <vt:lpstr>A126275026A_Data</vt:lpstr>
      <vt:lpstr>A126275026A_Latest</vt:lpstr>
      <vt:lpstr>A126275030T</vt:lpstr>
      <vt:lpstr>A126275030T_Data</vt:lpstr>
      <vt:lpstr>A126275030T_Latest</vt:lpstr>
      <vt:lpstr>A126275034A</vt:lpstr>
      <vt:lpstr>A126275034A_Data</vt:lpstr>
      <vt:lpstr>A126275034A_Latest</vt:lpstr>
      <vt:lpstr>A126275038K</vt:lpstr>
      <vt:lpstr>A126275038K_Data</vt:lpstr>
      <vt:lpstr>A126275038K_Latest</vt:lpstr>
      <vt:lpstr>A126275042A</vt:lpstr>
      <vt:lpstr>A126275042A_Data</vt:lpstr>
      <vt:lpstr>A126275042A_Latest</vt:lpstr>
      <vt:lpstr>A126275046K</vt:lpstr>
      <vt:lpstr>A126275046K_Data</vt:lpstr>
      <vt:lpstr>A126275046K_Latest</vt:lpstr>
      <vt:lpstr>A126275050A</vt:lpstr>
      <vt:lpstr>A126275050A_Data</vt:lpstr>
      <vt:lpstr>A126275050A_Latest</vt:lpstr>
      <vt:lpstr>A126275054K</vt:lpstr>
      <vt:lpstr>A126275054K_Data</vt:lpstr>
      <vt:lpstr>A126275054K_Latest</vt:lpstr>
      <vt:lpstr>A126275058V</vt:lpstr>
      <vt:lpstr>A126275058V_Data</vt:lpstr>
      <vt:lpstr>A126275058V_Latest</vt:lpstr>
      <vt:lpstr>A126275062K</vt:lpstr>
      <vt:lpstr>A126275062K_Data</vt:lpstr>
      <vt:lpstr>A126275062K_Latest</vt:lpstr>
      <vt:lpstr>A126275066V</vt:lpstr>
      <vt:lpstr>A126275066V_Data</vt:lpstr>
      <vt:lpstr>A126275066V_Latest</vt:lpstr>
      <vt:lpstr>A126275070K</vt:lpstr>
      <vt:lpstr>A126275070K_Data</vt:lpstr>
      <vt:lpstr>A126275070K_Latest</vt:lpstr>
      <vt:lpstr>A126275074V</vt:lpstr>
      <vt:lpstr>A126275074V_Data</vt:lpstr>
      <vt:lpstr>A126275074V_Latest</vt:lpstr>
      <vt:lpstr>A126275078C</vt:lpstr>
      <vt:lpstr>A126275078C_Data</vt:lpstr>
      <vt:lpstr>A126275078C_Latest</vt:lpstr>
      <vt:lpstr>A126275082V</vt:lpstr>
      <vt:lpstr>A126275082V_Data</vt:lpstr>
      <vt:lpstr>A126275082V_Latest</vt:lpstr>
      <vt:lpstr>A126275086C</vt:lpstr>
      <vt:lpstr>A126275086C_Data</vt:lpstr>
      <vt:lpstr>A126275086C_Latest</vt:lpstr>
      <vt:lpstr>A126275090V</vt:lpstr>
      <vt:lpstr>A126275090V_Data</vt:lpstr>
      <vt:lpstr>A126275090V_Latest</vt:lpstr>
      <vt:lpstr>A126275094C</vt:lpstr>
      <vt:lpstr>A126275094C_Data</vt:lpstr>
      <vt:lpstr>A126275094C_Latest</vt:lpstr>
      <vt:lpstr>A126275098L</vt:lpstr>
      <vt:lpstr>A126275098L_Data</vt:lpstr>
      <vt:lpstr>A126275098L_Latest</vt:lpstr>
      <vt:lpstr>A126275102T</vt:lpstr>
      <vt:lpstr>A126275102T_Data</vt:lpstr>
      <vt:lpstr>A126275102T_Latest</vt:lpstr>
      <vt:lpstr>A126275106A</vt:lpstr>
      <vt:lpstr>A126275106A_Data</vt:lpstr>
      <vt:lpstr>A126275106A_Latest</vt:lpstr>
      <vt:lpstr>A126275110T</vt:lpstr>
      <vt:lpstr>A126275110T_Data</vt:lpstr>
      <vt:lpstr>A126275110T_Latest</vt:lpstr>
      <vt:lpstr>A126275114A</vt:lpstr>
      <vt:lpstr>A126275114A_Data</vt:lpstr>
      <vt:lpstr>A126275114A_Latest</vt:lpstr>
      <vt:lpstr>A126275118K</vt:lpstr>
      <vt:lpstr>A126275118K_Data</vt:lpstr>
      <vt:lpstr>A126275118K_Latest</vt:lpstr>
      <vt:lpstr>A126275122A</vt:lpstr>
      <vt:lpstr>A126275122A_Data</vt:lpstr>
      <vt:lpstr>A126275122A_Latest</vt:lpstr>
      <vt:lpstr>A126275126K</vt:lpstr>
      <vt:lpstr>A126275126K_Data</vt:lpstr>
      <vt:lpstr>A126275126K_Latest</vt:lpstr>
      <vt:lpstr>A126275130A</vt:lpstr>
      <vt:lpstr>A126275130A_Data</vt:lpstr>
      <vt:lpstr>A126275130A_Latest</vt:lpstr>
      <vt:lpstr>A126275134K</vt:lpstr>
      <vt:lpstr>A126275134K_Data</vt:lpstr>
      <vt:lpstr>A126275134K_Latest</vt:lpstr>
      <vt:lpstr>A126275138V</vt:lpstr>
      <vt:lpstr>A126275138V_Data</vt:lpstr>
      <vt:lpstr>A126275138V_Latest</vt:lpstr>
      <vt:lpstr>A126275142K</vt:lpstr>
      <vt:lpstr>A126275142K_Data</vt:lpstr>
      <vt:lpstr>A126275142K_Latest</vt:lpstr>
      <vt:lpstr>A126275146V</vt:lpstr>
      <vt:lpstr>A126275146V_Data</vt:lpstr>
      <vt:lpstr>A126275146V_Latest</vt:lpstr>
      <vt:lpstr>A126275150K</vt:lpstr>
      <vt:lpstr>A126275150K_Data</vt:lpstr>
      <vt:lpstr>A126275150K_Latest</vt:lpstr>
      <vt:lpstr>A126275154V</vt:lpstr>
      <vt:lpstr>A126275154V_Data</vt:lpstr>
      <vt:lpstr>A126275154V_Latest</vt:lpstr>
      <vt:lpstr>A126275158C</vt:lpstr>
      <vt:lpstr>A126275158C_Data</vt:lpstr>
      <vt:lpstr>A126275158C_Latest</vt:lpstr>
      <vt:lpstr>A126275162V</vt:lpstr>
      <vt:lpstr>A126275162V_Data</vt:lpstr>
      <vt:lpstr>A126275162V_Latest</vt:lpstr>
      <vt:lpstr>A126275166C</vt:lpstr>
      <vt:lpstr>A126275166C_Data</vt:lpstr>
      <vt:lpstr>A126275166C_Latest</vt:lpstr>
      <vt:lpstr>A126275170V</vt:lpstr>
      <vt:lpstr>A126275170V_Data</vt:lpstr>
      <vt:lpstr>A126275170V_Latest</vt:lpstr>
      <vt:lpstr>A126275174C</vt:lpstr>
      <vt:lpstr>A126275174C_Data</vt:lpstr>
      <vt:lpstr>A126275174C_Latest</vt:lpstr>
      <vt:lpstr>A126275178L</vt:lpstr>
      <vt:lpstr>A126275178L_Data</vt:lpstr>
      <vt:lpstr>A126275178L_Latest</vt:lpstr>
      <vt:lpstr>A126275182C</vt:lpstr>
      <vt:lpstr>A126275182C_Data</vt:lpstr>
      <vt:lpstr>A126275182C_Latest</vt:lpstr>
      <vt:lpstr>A126275186L</vt:lpstr>
      <vt:lpstr>A126275186L_Data</vt:lpstr>
      <vt:lpstr>A126275186L_Latest</vt:lpstr>
      <vt:lpstr>A126275190C</vt:lpstr>
      <vt:lpstr>A126275190C_Data</vt:lpstr>
      <vt:lpstr>A126275190C_Latest</vt:lpstr>
      <vt:lpstr>A126275194L</vt:lpstr>
      <vt:lpstr>A126275194L_Data</vt:lpstr>
      <vt:lpstr>A126275194L_Latest</vt:lpstr>
      <vt:lpstr>A126275198W</vt:lpstr>
      <vt:lpstr>A126275198W_Data</vt:lpstr>
      <vt:lpstr>A126275198W_Latest</vt:lpstr>
      <vt:lpstr>A126275202A</vt:lpstr>
      <vt:lpstr>A126275202A_Data</vt:lpstr>
      <vt:lpstr>A126275202A_Latest</vt:lpstr>
      <vt:lpstr>A126275206K</vt:lpstr>
      <vt:lpstr>A126275206K_Data</vt:lpstr>
      <vt:lpstr>A126275206K_Latest</vt:lpstr>
      <vt:lpstr>A126275210A</vt:lpstr>
      <vt:lpstr>A126275210A_Data</vt:lpstr>
      <vt:lpstr>A126275210A_Latest</vt:lpstr>
      <vt:lpstr>A126275214K</vt:lpstr>
      <vt:lpstr>A126275214K_Data</vt:lpstr>
      <vt:lpstr>A126275214K_Latest</vt:lpstr>
      <vt:lpstr>A126275218V</vt:lpstr>
      <vt:lpstr>A126275218V_Data</vt:lpstr>
      <vt:lpstr>A126275218V_Latest</vt:lpstr>
      <vt:lpstr>A126275222K</vt:lpstr>
      <vt:lpstr>A126275222K_Data</vt:lpstr>
      <vt:lpstr>A126275222K_Latest</vt:lpstr>
      <vt:lpstr>A126275226V</vt:lpstr>
      <vt:lpstr>A126275226V_Data</vt:lpstr>
      <vt:lpstr>A126275226V_Latest</vt:lpstr>
      <vt:lpstr>A126275230K</vt:lpstr>
      <vt:lpstr>A126275230K_Data</vt:lpstr>
      <vt:lpstr>A126275230K_Latest</vt:lpstr>
      <vt:lpstr>A126275234V</vt:lpstr>
      <vt:lpstr>A126275234V_Data</vt:lpstr>
      <vt:lpstr>A126275234V_Latest</vt:lpstr>
      <vt:lpstr>A126275238C</vt:lpstr>
      <vt:lpstr>A126275238C_Data</vt:lpstr>
      <vt:lpstr>A126275238C_Latest</vt:lpstr>
      <vt:lpstr>A126275242V</vt:lpstr>
      <vt:lpstr>A126275242V_Data</vt:lpstr>
      <vt:lpstr>A126275242V_Latest</vt:lpstr>
      <vt:lpstr>A126275246C</vt:lpstr>
      <vt:lpstr>A126275246C_Data</vt:lpstr>
      <vt:lpstr>A126275246C_Latest</vt:lpstr>
      <vt:lpstr>A126275250V</vt:lpstr>
      <vt:lpstr>A126275250V_Data</vt:lpstr>
      <vt:lpstr>A126275250V_Latest</vt:lpstr>
      <vt:lpstr>A126275254C</vt:lpstr>
      <vt:lpstr>A126275254C_Data</vt:lpstr>
      <vt:lpstr>A126275254C_Latest</vt:lpstr>
      <vt:lpstr>A126275258L</vt:lpstr>
      <vt:lpstr>A126275258L_Data</vt:lpstr>
      <vt:lpstr>A126275258L_Latest</vt:lpstr>
      <vt:lpstr>A126275262C</vt:lpstr>
      <vt:lpstr>A126275262C_Data</vt:lpstr>
      <vt:lpstr>A126275262C_Latest</vt:lpstr>
      <vt:lpstr>A126275266L</vt:lpstr>
      <vt:lpstr>A126275266L_Data</vt:lpstr>
      <vt:lpstr>A126275266L_Latest</vt:lpstr>
      <vt:lpstr>A126275270C</vt:lpstr>
      <vt:lpstr>A126275270C_Data</vt:lpstr>
      <vt:lpstr>A126275270C_Latest</vt:lpstr>
      <vt:lpstr>A126275274L</vt:lpstr>
      <vt:lpstr>A126275274L_Data</vt:lpstr>
      <vt:lpstr>A126275274L_Latest</vt:lpstr>
      <vt:lpstr>A126275278W</vt:lpstr>
      <vt:lpstr>A126275278W_Data</vt:lpstr>
      <vt:lpstr>A126275278W_Latest</vt:lpstr>
      <vt:lpstr>A126275282L</vt:lpstr>
      <vt:lpstr>A126275282L_Data</vt:lpstr>
      <vt:lpstr>A126275282L_Latest</vt:lpstr>
      <vt:lpstr>A126275286W</vt:lpstr>
      <vt:lpstr>A126275286W_Data</vt:lpstr>
      <vt:lpstr>A126275286W_Latest</vt:lpstr>
      <vt:lpstr>A126275290L</vt:lpstr>
      <vt:lpstr>A126275290L_Data</vt:lpstr>
      <vt:lpstr>A126275290L_Latest</vt:lpstr>
      <vt:lpstr>A126275294W</vt:lpstr>
      <vt:lpstr>A126275294W_Data</vt:lpstr>
      <vt:lpstr>A126275294W_Latest</vt:lpstr>
      <vt:lpstr>A126275298F</vt:lpstr>
      <vt:lpstr>A126275298F_Data</vt:lpstr>
      <vt:lpstr>A126275298F_Latest</vt:lpstr>
      <vt:lpstr>A126275302K</vt:lpstr>
      <vt:lpstr>A126275302K_Data</vt:lpstr>
      <vt:lpstr>A126275302K_Latest</vt:lpstr>
      <vt:lpstr>A126275306V</vt:lpstr>
      <vt:lpstr>A126275306V_Data</vt:lpstr>
      <vt:lpstr>A126275306V_Latest</vt:lpstr>
      <vt:lpstr>A126275310K</vt:lpstr>
      <vt:lpstr>A126275310K_Data</vt:lpstr>
      <vt:lpstr>A126275310K_Latest</vt:lpstr>
      <vt:lpstr>A126275314V</vt:lpstr>
      <vt:lpstr>A126275314V_Data</vt:lpstr>
      <vt:lpstr>A126275314V_Latest</vt:lpstr>
      <vt:lpstr>A126275318C</vt:lpstr>
      <vt:lpstr>A126275318C_Data</vt:lpstr>
      <vt:lpstr>A126275318C_Latest</vt:lpstr>
      <vt:lpstr>A126275322V</vt:lpstr>
      <vt:lpstr>A126275322V_Data</vt:lpstr>
      <vt:lpstr>A126275322V_Latest</vt:lpstr>
      <vt:lpstr>A126275326C</vt:lpstr>
      <vt:lpstr>A126275326C_Data</vt:lpstr>
      <vt:lpstr>A126275326C_Latest</vt:lpstr>
      <vt:lpstr>A126275330V</vt:lpstr>
      <vt:lpstr>A126275330V_Data</vt:lpstr>
      <vt:lpstr>A126275330V_Latest</vt:lpstr>
      <vt:lpstr>A126275334C</vt:lpstr>
      <vt:lpstr>A126275334C_Data</vt:lpstr>
      <vt:lpstr>A126275334C_Latest</vt:lpstr>
      <vt:lpstr>A126275338L</vt:lpstr>
      <vt:lpstr>A126275338L_Data</vt:lpstr>
      <vt:lpstr>A126275338L_Latest</vt:lpstr>
      <vt:lpstr>A126275342C</vt:lpstr>
      <vt:lpstr>A126275342C_Data</vt:lpstr>
      <vt:lpstr>A126275342C_Latest</vt:lpstr>
      <vt:lpstr>A126275346L</vt:lpstr>
      <vt:lpstr>A126275346L_Data</vt:lpstr>
      <vt:lpstr>A126275346L_Latest</vt:lpstr>
      <vt:lpstr>A126275350C</vt:lpstr>
      <vt:lpstr>A126275350C_Data</vt:lpstr>
      <vt:lpstr>A126275350C_Latest</vt:lpstr>
      <vt:lpstr>A126275354L</vt:lpstr>
      <vt:lpstr>A126275354L_Data</vt:lpstr>
      <vt:lpstr>A126275354L_Latest</vt:lpstr>
      <vt:lpstr>A126275358W</vt:lpstr>
      <vt:lpstr>A126275358W_Data</vt:lpstr>
      <vt:lpstr>A126275358W_Latest</vt:lpstr>
      <vt:lpstr>A126275362L</vt:lpstr>
      <vt:lpstr>A126275362L_Data</vt:lpstr>
      <vt:lpstr>A126275362L_Latest</vt:lpstr>
      <vt:lpstr>A126275366W</vt:lpstr>
      <vt:lpstr>A126275366W_Data</vt:lpstr>
      <vt:lpstr>A126275366W_Latest</vt:lpstr>
      <vt:lpstr>A126275370L</vt:lpstr>
      <vt:lpstr>A126275370L_Data</vt:lpstr>
      <vt:lpstr>A126275370L_Latest</vt:lpstr>
      <vt:lpstr>A126275374W</vt:lpstr>
      <vt:lpstr>A126275374W_Data</vt:lpstr>
      <vt:lpstr>A126275374W_Latest</vt:lpstr>
      <vt:lpstr>A126275378F</vt:lpstr>
      <vt:lpstr>A126275378F_Data</vt:lpstr>
      <vt:lpstr>A126275378F_Latest</vt:lpstr>
      <vt:lpstr>A126275382W</vt:lpstr>
      <vt:lpstr>A126275382W_Data</vt:lpstr>
      <vt:lpstr>A126275382W_Latest</vt:lpstr>
      <vt:lpstr>A126275386F</vt:lpstr>
      <vt:lpstr>A126275386F_Data</vt:lpstr>
      <vt:lpstr>A126275386F_Latest</vt:lpstr>
      <vt:lpstr>A126275390W</vt:lpstr>
      <vt:lpstr>A126275390W_Data</vt:lpstr>
      <vt:lpstr>A126275390W_Latest</vt:lpstr>
      <vt:lpstr>A126275394F</vt:lpstr>
      <vt:lpstr>A126275394F_Data</vt:lpstr>
      <vt:lpstr>A126275394F_Latest</vt:lpstr>
      <vt:lpstr>A126275398R</vt:lpstr>
      <vt:lpstr>A126275398R_Data</vt:lpstr>
      <vt:lpstr>A126275398R_Latest</vt:lpstr>
      <vt:lpstr>A126275402V</vt:lpstr>
      <vt:lpstr>A126275402V_Data</vt:lpstr>
      <vt:lpstr>A126275402V_Latest</vt:lpstr>
      <vt:lpstr>A126275406C</vt:lpstr>
      <vt:lpstr>A126275406C_Data</vt:lpstr>
      <vt:lpstr>A126275406C_Latest</vt:lpstr>
      <vt:lpstr>A126275410V</vt:lpstr>
      <vt:lpstr>A126275410V_Data</vt:lpstr>
      <vt:lpstr>A126275410V_Latest</vt:lpstr>
      <vt:lpstr>A126275414C</vt:lpstr>
      <vt:lpstr>A126275414C_Data</vt:lpstr>
      <vt:lpstr>A126275414C_Latest</vt:lpstr>
      <vt:lpstr>A126275418L</vt:lpstr>
      <vt:lpstr>A126275418L_Data</vt:lpstr>
      <vt:lpstr>A126275418L_Latest</vt:lpstr>
      <vt:lpstr>A126275422C</vt:lpstr>
      <vt:lpstr>A126275422C_Data</vt:lpstr>
      <vt:lpstr>A126275422C_Latest</vt:lpstr>
      <vt:lpstr>A126275426L</vt:lpstr>
      <vt:lpstr>A126275426L_Data</vt:lpstr>
      <vt:lpstr>A126275426L_Latest</vt:lpstr>
      <vt:lpstr>A126275430C</vt:lpstr>
      <vt:lpstr>A126275430C_Data</vt:lpstr>
      <vt:lpstr>A126275430C_Latest</vt:lpstr>
      <vt:lpstr>A126275434L</vt:lpstr>
      <vt:lpstr>A126275434L_Data</vt:lpstr>
      <vt:lpstr>A126275434L_Latest</vt:lpstr>
      <vt:lpstr>A126275438W</vt:lpstr>
      <vt:lpstr>A126275438W_Data</vt:lpstr>
      <vt:lpstr>A126275438W_Latest</vt:lpstr>
      <vt:lpstr>A126275442L</vt:lpstr>
      <vt:lpstr>A126275442L_Data</vt:lpstr>
      <vt:lpstr>A126275442L_Latest</vt:lpstr>
      <vt:lpstr>A126275446W</vt:lpstr>
      <vt:lpstr>A126275446W_Data</vt:lpstr>
      <vt:lpstr>A126275446W_Latest</vt:lpstr>
      <vt:lpstr>A126275450L</vt:lpstr>
      <vt:lpstr>A126275450L_Data</vt:lpstr>
      <vt:lpstr>A126275450L_Latest</vt:lpstr>
      <vt:lpstr>A126275454W</vt:lpstr>
      <vt:lpstr>A126275454W_Data</vt:lpstr>
      <vt:lpstr>A126275454W_Latest</vt:lpstr>
      <vt:lpstr>A126275458F</vt:lpstr>
      <vt:lpstr>A126275458F_Data</vt:lpstr>
      <vt:lpstr>A126275458F_Latest</vt:lpstr>
      <vt:lpstr>A126275462W</vt:lpstr>
      <vt:lpstr>A126275462W_Data</vt:lpstr>
      <vt:lpstr>A126275462W_Latest</vt:lpstr>
      <vt:lpstr>A126275466F</vt:lpstr>
      <vt:lpstr>A126275466F_Data</vt:lpstr>
      <vt:lpstr>A126275466F_Latest</vt:lpstr>
      <vt:lpstr>A126275470W</vt:lpstr>
      <vt:lpstr>A126275470W_Data</vt:lpstr>
      <vt:lpstr>A126275470W_Latest</vt:lpstr>
      <vt:lpstr>A126275474F</vt:lpstr>
      <vt:lpstr>A126275474F_Data</vt:lpstr>
      <vt:lpstr>A126275474F_Latest</vt:lpstr>
      <vt:lpstr>A126275478R</vt:lpstr>
      <vt:lpstr>A126275478R_Data</vt:lpstr>
      <vt:lpstr>A126275478R_Latest</vt:lpstr>
      <vt:lpstr>A126275482F</vt:lpstr>
      <vt:lpstr>A126275482F_Data</vt:lpstr>
      <vt:lpstr>A126275482F_Latest</vt:lpstr>
      <vt:lpstr>A126275486R</vt:lpstr>
      <vt:lpstr>A126275486R_Data</vt:lpstr>
      <vt:lpstr>A126275486R_Latest</vt:lpstr>
      <vt:lpstr>A126275490F</vt:lpstr>
      <vt:lpstr>A126275490F_Data</vt:lpstr>
      <vt:lpstr>A126275490F_Latest</vt:lpstr>
      <vt:lpstr>A126275494R</vt:lpstr>
      <vt:lpstr>A126275494R_Data</vt:lpstr>
      <vt:lpstr>A126275494R_Latest</vt:lpstr>
      <vt:lpstr>A126275498X</vt:lpstr>
      <vt:lpstr>A126275498X_Data</vt:lpstr>
      <vt:lpstr>A126275498X_Latest</vt:lpstr>
      <vt:lpstr>A126275502C</vt:lpstr>
      <vt:lpstr>A126275502C_Data</vt:lpstr>
      <vt:lpstr>A126275502C_Latest</vt:lpstr>
      <vt:lpstr>A126275506L</vt:lpstr>
      <vt:lpstr>A126275506L_Data</vt:lpstr>
      <vt:lpstr>A126275506L_Latest</vt:lpstr>
      <vt:lpstr>A126275510C</vt:lpstr>
      <vt:lpstr>A126275510C_Data</vt:lpstr>
      <vt:lpstr>A126275510C_Latest</vt:lpstr>
      <vt:lpstr>A126275514L</vt:lpstr>
      <vt:lpstr>A126275514L_Data</vt:lpstr>
      <vt:lpstr>A126275514L_Latest</vt:lpstr>
      <vt:lpstr>A126275518W</vt:lpstr>
      <vt:lpstr>A126275518W_Data</vt:lpstr>
      <vt:lpstr>A126275518W_Latest</vt:lpstr>
      <vt:lpstr>A126275522L</vt:lpstr>
      <vt:lpstr>A126275522L_Data</vt:lpstr>
      <vt:lpstr>A126275522L_Latest</vt:lpstr>
      <vt:lpstr>A126275526W</vt:lpstr>
      <vt:lpstr>A126275526W_Data</vt:lpstr>
      <vt:lpstr>A126275526W_Latest</vt:lpstr>
      <vt:lpstr>A126275530L</vt:lpstr>
      <vt:lpstr>A126275530L_Data</vt:lpstr>
      <vt:lpstr>A126275530L_Latest</vt:lpstr>
      <vt:lpstr>A126275534W</vt:lpstr>
      <vt:lpstr>A126275534W_Data</vt:lpstr>
      <vt:lpstr>A126275534W_Latest</vt:lpstr>
      <vt:lpstr>A126275538F</vt:lpstr>
      <vt:lpstr>A126275538F_Data</vt:lpstr>
      <vt:lpstr>A126275538F_Latest</vt:lpstr>
      <vt:lpstr>A126275542W</vt:lpstr>
      <vt:lpstr>A126275542W_Data</vt:lpstr>
      <vt:lpstr>A126275542W_Latest</vt:lpstr>
      <vt:lpstr>A126275546F</vt:lpstr>
      <vt:lpstr>A126275546F_Data</vt:lpstr>
      <vt:lpstr>A126275546F_Latest</vt:lpstr>
      <vt:lpstr>A126275550W</vt:lpstr>
      <vt:lpstr>A126275550W_Data</vt:lpstr>
      <vt:lpstr>A126275550W_Latest</vt:lpstr>
      <vt:lpstr>A126275554F</vt:lpstr>
      <vt:lpstr>A126275554F_Data</vt:lpstr>
      <vt:lpstr>A126275554F_Latest</vt:lpstr>
      <vt:lpstr>A126275558R</vt:lpstr>
      <vt:lpstr>A126275558R_Data</vt:lpstr>
      <vt:lpstr>A126275558R_Latest</vt:lpstr>
      <vt:lpstr>A126275562F</vt:lpstr>
      <vt:lpstr>A126275562F_Data</vt:lpstr>
      <vt:lpstr>A126275562F_Latest</vt:lpstr>
      <vt:lpstr>A126275566R</vt:lpstr>
      <vt:lpstr>A126275566R_Data</vt:lpstr>
      <vt:lpstr>A126275566R_Latest</vt:lpstr>
      <vt:lpstr>A126275570F</vt:lpstr>
      <vt:lpstr>A126275570F_Data</vt:lpstr>
      <vt:lpstr>A126275570F_Latest</vt:lpstr>
      <vt:lpstr>A126275574R</vt:lpstr>
      <vt:lpstr>A126275574R_Data</vt:lpstr>
      <vt:lpstr>A126275574R_Latest</vt:lpstr>
      <vt:lpstr>A126275578X</vt:lpstr>
      <vt:lpstr>A126275578X_Data</vt:lpstr>
      <vt:lpstr>A126275578X_Latest</vt:lpstr>
      <vt:lpstr>A126275582R</vt:lpstr>
      <vt:lpstr>A126275582R_Data</vt:lpstr>
      <vt:lpstr>A126275582R_Latest</vt:lpstr>
      <vt:lpstr>A126275586X</vt:lpstr>
      <vt:lpstr>A126275586X_Data</vt:lpstr>
      <vt:lpstr>A126275586X_Latest</vt:lpstr>
      <vt:lpstr>A126275590R</vt:lpstr>
      <vt:lpstr>A126275590R_Data</vt:lpstr>
      <vt:lpstr>A126275590R_Latest</vt:lpstr>
      <vt:lpstr>A126275594X</vt:lpstr>
      <vt:lpstr>A126275594X_Data</vt:lpstr>
      <vt:lpstr>A126275594X_Latest</vt:lpstr>
      <vt:lpstr>A126275598J</vt:lpstr>
      <vt:lpstr>A126275598J_Data</vt:lpstr>
      <vt:lpstr>A126275598J_Latest</vt:lpstr>
      <vt:lpstr>A126275602L</vt:lpstr>
      <vt:lpstr>A126275602L_Data</vt:lpstr>
      <vt:lpstr>A126275602L_Latest</vt:lpstr>
      <vt:lpstr>A126275606W</vt:lpstr>
      <vt:lpstr>A126275606W_Data</vt:lpstr>
      <vt:lpstr>A126275606W_Latest</vt:lpstr>
      <vt:lpstr>A126275610L</vt:lpstr>
      <vt:lpstr>A126275610L_Data</vt:lpstr>
      <vt:lpstr>A126275610L_Latest</vt:lpstr>
      <vt:lpstr>A126275614W</vt:lpstr>
      <vt:lpstr>A126275614W_Data</vt:lpstr>
      <vt:lpstr>A126275614W_Latest</vt:lpstr>
      <vt:lpstr>A126275618F</vt:lpstr>
      <vt:lpstr>A126275618F_Data</vt:lpstr>
      <vt:lpstr>A126275618F_Latest</vt:lpstr>
      <vt:lpstr>A126275622W</vt:lpstr>
      <vt:lpstr>A126275622W_Data</vt:lpstr>
      <vt:lpstr>A126275622W_Latest</vt:lpstr>
      <vt:lpstr>A126275626F</vt:lpstr>
      <vt:lpstr>A126275626F_Data</vt:lpstr>
      <vt:lpstr>A126275626F_Latest</vt:lpstr>
      <vt:lpstr>A126275630W</vt:lpstr>
      <vt:lpstr>A126275630W_Data</vt:lpstr>
      <vt:lpstr>A126275630W_Latest</vt:lpstr>
      <vt:lpstr>A126275634F</vt:lpstr>
      <vt:lpstr>A126275634F_Data</vt:lpstr>
      <vt:lpstr>A126275634F_Latest</vt:lpstr>
      <vt:lpstr>A126275638R</vt:lpstr>
      <vt:lpstr>A126275638R_Data</vt:lpstr>
      <vt:lpstr>A126275638R_Latest</vt:lpstr>
      <vt:lpstr>A126275642F</vt:lpstr>
      <vt:lpstr>A126275642F_Data</vt:lpstr>
      <vt:lpstr>A126275642F_Latest</vt:lpstr>
      <vt:lpstr>A126275646R</vt:lpstr>
      <vt:lpstr>A126275646R_Data</vt:lpstr>
      <vt:lpstr>A126275646R_Latest</vt:lpstr>
      <vt:lpstr>A126275650F</vt:lpstr>
      <vt:lpstr>A126275650F_Data</vt:lpstr>
      <vt:lpstr>A126275650F_Latest</vt:lpstr>
      <vt:lpstr>A126275654R</vt:lpstr>
      <vt:lpstr>A126275654R_Data</vt:lpstr>
      <vt:lpstr>A126275654R_Latest</vt:lpstr>
      <vt:lpstr>A126275658X</vt:lpstr>
      <vt:lpstr>A126275658X_Data</vt:lpstr>
      <vt:lpstr>A126275658X_Latest</vt:lpstr>
      <vt:lpstr>A126275662R</vt:lpstr>
      <vt:lpstr>A126275662R_Data</vt:lpstr>
      <vt:lpstr>A126275662R_Latest</vt:lpstr>
      <vt:lpstr>A126275666X</vt:lpstr>
      <vt:lpstr>A126275666X_Data</vt:lpstr>
      <vt:lpstr>A126275666X_Latest</vt:lpstr>
      <vt:lpstr>A126275670R</vt:lpstr>
      <vt:lpstr>A126275670R_Data</vt:lpstr>
      <vt:lpstr>A126275670R_Latest</vt:lpstr>
      <vt:lpstr>A126275674X</vt:lpstr>
      <vt:lpstr>A126275674X_Data</vt:lpstr>
      <vt:lpstr>A126275674X_Latest</vt:lpstr>
      <vt:lpstr>A126275678J</vt:lpstr>
      <vt:lpstr>A126275678J_Data</vt:lpstr>
      <vt:lpstr>A126275678J_Latest</vt:lpstr>
      <vt:lpstr>A126275682X</vt:lpstr>
      <vt:lpstr>A126275682X_Data</vt:lpstr>
      <vt:lpstr>A126275682X_Latest</vt:lpstr>
      <vt:lpstr>A126275686J</vt:lpstr>
      <vt:lpstr>A126275686J_Data</vt:lpstr>
      <vt:lpstr>A126275686J_Latest</vt:lpstr>
      <vt:lpstr>A126275690X</vt:lpstr>
      <vt:lpstr>A126275690X_Data</vt:lpstr>
      <vt:lpstr>A126275690X_Latest</vt:lpstr>
      <vt:lpstr>A126275694J</vt:lpstr>
      <vt:lpstr>A126275694J_Data</vt:lpstr>
      <vt:lpstr>A126275694J_Latest</vt:lpstr>
      <vt:lpstr>A126275698T</vt:lpstr>
      <vt:lpstr>A126275698T_Data</vt:lpstr>
      <vt:lpstr>A126275698T_Latest</vt:lpstr>
      <vt:lpstr>A126275702W</vt:lpstr>
      <vt:lpstr>A126275702W_Data</vt:lpstr>
      <vt:lpstr>A126275702W_Latest</vt:lpstr>
      <vt:lpstr>A126275706F</vt:lpstr>
      <vt:lpstr>A126275706F_Data</vt:lpstr>
      <vt:lpstr>A126275706F_Latest</vt:lpstr>
      <vt:lpstr>A126275710W</vt:lpstr>
      <vt:lpstr>A126275710W_Data</vt:lpstr>
      <vt:lpstr>A126275710W_Latest</vt:lpstr>
      <vt:lpstr>A126275714F</vt:lpstr>
      <vt:lpstr>A126275714F_Data</vt:lpstr>
      <vt:lpstr>A126275714F_Latest</vt:lpstr>
      <vt:lpstr>A126275718R</vt:lpstr>
      <vt:lpstr>A126275718R_Data</vt:lpstr>
      <vt:lpstr>A126275718R_Latest</vt:lpstr>
      <vt:lpstr>A126275722F</vt:lpstr>
      <vt:lpstr>A126275722F_Data</vt:lpstr>
      <vt:lpstr>A126275722F_Latest</vt:lpstr>
      <vt:lpstr>A126275726R</vt:lpstr>
      <vt:lpstr>A126275726R_Data</vt:lpstr>
      <vt:lpstr>A126275726R_Latest</vt:lpstr>
      <vt:lpstr>A126275730F</vt:lpstr>
      <vt:lpstr>A126275730F_Data</vt:lpstr>
      <vt:lpstr>A126275730F_Latest</vt:lpstr>
      <vt:lpstr>A126275734R</vt:lpstr>
      <vt:lpstr>A126275734R_Data</vt:lpstr>
      <vt:lpstr>A126275734R_Latest</vt:lpstr>
      <vt:lpstr>A126275738X</vt:lpstr>
      <vt:lpstr>A126275738X_Data</vt:lpstr>
      <vt:lpstr>A126275738X_Latest</vt:lpstr>
      <vt:lpstr>A126275742R</vt:lpstr>
      <vt:lpstr>A126275742R_Data</vt:lpstr>
      <vt:lpstr>A126275742R_Latest</vt:lpstr>
      <vt:lpstr>A126275746X</vt:lpstr>
      <vt:lpstr>A126275746X_Data</vt:lpstr>
      <vt:lpstr>A126275746X_Latest</vt:lpstr>
      <vt:lpstr>A126275750R</vt:lpstr>
      <vt:lpstr>A126275750R_Data</vt:lpstr>
      <vt:lpstr>A126275750R_Latest</vt:lpstr>
      <vt:lpstr>A126275754X</vt:lpstr>
      <vt:lpstr>A126275754X_Data</vt:lpstr>
      <vt:lpstr>A126275754X_Latest</vt:lpstr>
      <vt:lpstr>A126275758J</vt:lpstr>
      <vt:lpstr>A126275758J_Data</vt:lpstr>
      <vt:lpstr>A126275758J_Latest</vt:lpstr>
      <vt:lpstr>A126275762X</vt:lpstr>
      <vt:lpstr>A126275762X_Data</vt:lpstr>
      <vt:lpstr>A126275762X_Latest</vt:lpstr>
      <vt:lpstr>A126275766J</vt:lpstr>
      <vt:lpstr>A126275766J_Data</vt:lpstr>
      <vt:lpstr>A126275766J_Latest</vt:lpstr>
      <vt:lpstr>A126275770X</vt:lpstr>
      <vt:lpstr>A126275770X_Data</vt:lpstr>
      <vt:lpstr>A126275770X_Latest</vt:lpstr>
      <vt:lpstr>A126275774J</vt:lpstr>
      <vt:lpstr>A126275774J_Data</vt:lpstr>
      <vt:lpstr>A126275774J_Latest</vt:lpstr>
      <vt:lpstr>A126275778T</vt:lpstr>
      <vt:lpstr>A126275778T_Data</vt:lpstr>
      <vt:lpstr>A126275778T_Latest</vt:lpstr>
      <vt:lpstr>A126275782J</vt:lpstr>
      <vt:lpstr>A126275782J_Data</vt:lpstr>
      <vt:lpstr>A126275782J_Latest</vt:lpstr>
      <vt:lpstr>A126275786T</vt:lpstr>
      <vt:lpstr>A126275786T_Data</vt:lpstr>
      <vt:lpstr>A126275786T_Latest</vt:lpstr>
      <vt:lpstr>A126275790J</vt:lpstr>
      <vt:lpstr>A126275790J_Data</vt:lpstr>
      <vt:lpstr>A126275790J_Latest</vt:lpstr>
      <vt:lpstr>A126275794T</vt:lpstr>
      <vt:lpstr>A126275794T_Data</vt:lpstr>
      <vt:lpstr>A126275794T_Latest</vt:lpstr>
      <vt:lpstr>A126275798A</vt:lpstr>
      <vt:lpstr>A126275798A_Data</vt:lpstr>
      <vt:lpstr>A126275798A_Latest</vt:lpstr>
      <vt:lpstr>A126275802F</vt:lpstr>
      <vt:lpstr>A126275802F_Data</vt:lpstr>
      <vt:lpstr>A126275802F_Latest</vt:lpstr>
      <vt:lpstr>A126275806R</vt:lpstr>
      <vt:lpstr>A126275806R_Data</vt:lpstr>
      <vt:lpstr>A126275806R_Latest</vt:lpstr>
      <vt:lpstr>A126275810F</vt:lpstr>
      <vt:lpstr>A126275810F_Data</vt:lpstr>
      <vt:lpstr>A126275810F_Latest</vt:lpstr>
      <vt:lpstr>A126275814R</vt:lpstr>
      <vt:lpstr>A126275814R_Data</vt:lpstr>
      <vt:lpstr>A126275814R_Latest</vt:lpstr>
      <vt:lpstr>A126275818X</vt:lpstr>
      <vt:lpstr>A126275818X_Data</vt:lpstr>
      <vt:lpstr>A126275818X_Latest</vt:lpstr>
      <vt:lpstr>A126275822R</vt:lpstr>
      <vt:lpstr>A126275822R_Data</vt:lpstr>
      <vt:lpstr>A126275822R_Latest</vt:lpstr>
      <vt:lpstr>A126275826X</vt:lpstr>
      <vt:lpstr>A126275826X_Data</vt:lpstr>
      <vt:lpstr>A126275826X_Latest</vt:lpstr>
      <vt:lpstr>A126275830R</vt:lpstr>
      <vt:lpstr>A126275830R_Data</vt:lpstr>
      <vt:lpstr>A126275830R_Latest</vt:lpstr>
      <vt:lpstr>A126275834X</vt:lpstr>
      <vt:lpstr>A126275834X_Data</vt:lpstr>
      <vt:lpstr>A126275834X_Latest</vt:lpstr>
      <vt:lpstr>A126275838J</vt:lpstr>
      <vt:lpstr>A126275838J_Data</vt:lpstr>
      <vt:lpstr>A126275838J_Latest</vt:lpstr>
      <vt:lpstr>A126275842X</vt:lpstr>
      <vt:lpstr>A126275842X_Data</vt:lpstr>
      <vt:lpstr>A126275842X_Latest</vt:lpstr>
      <vt:lpstr>A126275846J</vt:lpstr>
      <vt:lpstr>A126275846J_Data</vt:lpstr>
      <vt:lpstr>A126275846J_Latest</vt:lpstr>
      <vt:lpstr>A126275850X</vt:lpstr>
      <vt:lpstr>A126275850X_Data</vt:lpstr>
      <vt:lpstr>A126275850X_Latest</vt:lpstr>
      <vt:lpstr>A126275854J</vt:lpstr>
      <vt:lpstr>A126275854J_Data</vt:lpstr>
      <vt:lpstr>A126275854J_Latest</vt:lpstr>
      <vt:lpstr>A126277586K</vt:lpstr>
      <vt:lpstr>A126277586K_Data</vt:lpstr>
      <vt:lpstr>A126277586K_Latest</vt:lpstr>
      <vt:lpstr>A126277590A</vt:lpstr>
      <vt:lpstr>A126277590A_Data</vt:lpstr>
      <vt:lpstr>A126277590A_Latest</vt:lpstr>
      <vt:lpstr>A126277594K</vt:lpstr>
      <vt:lpstr>A126277594K_Data</vt:lpstr>
      <vt:lpstr>A126277594K_Latest</vt:lpstr>
      <vt:lpstr>A126277598V</vt:lpstr>
      <vt:lpstr>A126277598V_Data</vt:lpstr>
      <vt:lpstr>A126277598V_Latest</vt:lpstr>
      <vt:lpstr>A126277602X</vt:lpstr>
      <vt:lpstr>A126277602X_Data</vt:lpstr>
      <vt:lpstr>A126277602X_Latest</vt:lpstr>
      <vt:lpstr>A126277606J</vt:lpstr>
      <vt:lpstr>A126277606J_Data</vt:lpstr>
      <vt:lpstr>A126277606J_Latest</vt:lpstr>
      <vt:lpstr>A126277610X</vt:lpstr>
      <vt:lpstr>A126277610X_Data</vt:lpstr>
      <vt:lpstr>A126277610X_Latest</vt:lpstr>
      <vt:lpstr>A126277614J</vt:lpstr>
      <vt:lpstr>A126277614J_Data</vt:lpstr>
      <vt:lpstr>A126277614J_Latest</vt:lpstr>
      <vt:lpstr>A126277618T</vt:lpstr>
      <vt:lpstr>A126277618T_Data</vt:lpstr>
      <vt:lpstr>A126277618T_Latest</vt:lpstr>
      <vt:lpstr>A126277622J</vt:lpstr>
      <vt:lpstr>A126277622J_Data</vt:lpstr>
      <vt:lpstr>A126277622J_Latest</vt:lpstr>
      <vt:lpstr>A126277626T</vt:lpstr>
      <vt:lpstr>A126277626T_Data</vt:lpstr>
      <vt:lpstr>A126277626T_Latest</vt:lpstr>
      <vt:lpstr>A126277630J</vt:lpstr>
      <vt:lpstr>A126277630J_Data</vt:lpstr>
      <vt:lpstr>A126277630J_Latest</vt:lpstr>
      <vt:lpstr>A126277634T</vt:lpstr>
      <vt:lpstr>A126277634T_Data</vt:lpstr>
      <vt:lpstr>A126277634T_Latest</vt:lpstr>
      <vt:lpstr>A126277638A</vt:lpstr>
      <vt:lpstr>A126277638A_Data</vt:lpstr>
      <vt:lpstr>A126277638A_Latest</vt:lpstr>
      <vt:lpstr>A126277642T</vt:lpstr>
      <vt:lpstr>A126277642T_Data</vt:lpstr>
      <vt:lpstr>A126277642T_Latest</vt:lpstr>
      <vt:lpstr>A126277646A</vt:lpstr>
      <vt:lpstr>A126277646A_Data</vt:lpstr>
      <vt:lpstr>A126277646A_Latest</vt:lpstr>
      <vt:lpstr>A126277650T</vt:lpstr>
      <vt:lpstr>A126277650T_Data</vt:lpstr>
      <vt:lpstr>A126277650T_Latest</vt:lpstr>
      <vt:lpstr>A126277654A</vt:lpstr>
      <vt:lpstr>A126277654A_Data</vt:lpstr>
      <vt:lpstr>A126277654A_Latest</vt:lpstr>
      <vt:lpstr>A126277658K</vt:lpstr>
      <vt:lpstr>A126277658K_Data</vt:lpstr>
      <vt:lpstr>A126277658K_Latest</vt:lpstr>
      <vt:lpstr>A126277662A</vt:lpstr>
      <vt:lpstr>A126277662A_Data</vt:lpstr>
      <vt:lpstr>A126277662A_Latest</vt:lpstr>
      <vt:lpstr>A126277666K</vt:lpstr>
      <vt:lpstr>A126277666K_Data</vt:lpstr>
      <vt:lpstr>A126277666K_Latest</vt:lpstr>
      <vt:lpstr>A126277670A</vt:lpstr>
      <vt:lpstr>A126277670A_Data</vt:lpstr>
      <vt:lpstr>A126277670A_Latest</vt:lpstr>
      <vt:lpstr>A126277674K</vt:lpstr>
      <vt:lpstr>A126277674K_Data</vt:lpstr>
      <vt:lpstr>A126277674K_Latest</vt:lpstr>
      <vt:lpstr>A126277678V</vt:lpstr>
      <vt:lpstr>A126277678V_Data</vt:lpstr>
      <vt:lpstr>A126277678V_Latest</vt:lpstr>
      <vt:lpstr>A126277682K</vt:lpstr>
      <vt:lpstr>A126277682K_Data</vt:lpstr>
      <vt:lpstr>A126277682K_Latest</vt:lpstr>
      <vt:lpstr>A126277686V</vt:lpstr>
      <vt:lpstr>A126277686V_Data</vt:lpstr>
      <vt:lpstr>A126277686V_Latest</vt:lpstr>
      <vt:lpstr>A126277690K</vt:lpstr>
      <vt:lpstr>A126277690K_Data</vt:lpstr>
      <vt:lpstr>A126277690K_Latest</vt:lpstr>
      <vt:lpstr>A126277694V</vt:lpstr>
      <vt:lpstr>A126277694V_Data</vt:lpstr>
      <vt:lpstr>A126277694V_Latest</vt:lpstr>
      <vt:lpstr>A126277698C</vt:lpstr>
      <vt:lpstr>A126277698C_Data</vt:lpstr>
      <vt:lpstr>A126277698C_Latest</vt:lpstr>
      <vt:lpstr>A126277702J</vt:lpstr>
      <vt:lpstr>A126277702J_Data</vt:lpstr>
      <vt:lpstr>A126277702J_Latest</vt:lpstr>
      <vt:lpstr>A126277706T</vt:lpstr>
      <vt:lpstr>A126277706T_Data</vt:lpstr>
      <vt:lpstr>A126277706T_Latest</vt:lpstr>
      <vt:lpstr>A126277710J</vt:lpstr>
      <vt:lpstr>A126277710J_Data</vt:lpstr>
      <vt:lpstr>A126277710J_Latest</vt:lpstr>
      <vt:lpstr>A126277714T</vt:lpstr>
      <vt:lpstr>A126277714T_Data</vt:lpstr>
      <vt:lpstr>A126277714T_Latest</vt:lpstr>
      <vt:lpstr>A126277718A</vt:lpstr>
      <vt:lpstr>A126277718A_Data</vt:lpstr>
      <vt:lpstr>A126277718A_Latest</vt:lpstr>
      <vt:lpstr>A126277722T</vt:lpstr>
      <vt:lpstr>A126277722T_Data</vt:lpstr>
      <vt:lpstr>A126277722T_Latest</vt:lpstr>
      <vt:lpstr>A126277726A</vt:lpstr>
      <vt:lpstr>A126277726A_Data</vt:lpstr>
      <vt:lpstr>A126277726A_Latest</vt:lpstr>
      <vt:lpstr>A126277730T</vt:lpstr>
      <vt:lpstr>A126277730T_Data</vt:lpstr>
      <vt:lpstr>A126277730T_Latest</vt:lpstr>
      <vt:lpstr>A126277734A</vt:lpstr>
      <vt:lpstr>A126277734A_Data</vt:lpstr>
      <vt:lpstr>A126277734A_Latest</vt:lpstr>
      <vt:lpstr>A126277738K</vt:lpstr>
      <vt:lpstr>A126277738K_Data</vt:lpstr>
      <vt:lpstr>A126277738K_Latest</vt:lpstr>
      <vt:lpstr>A126277742A</vt:lpstr>
      <vt:lpstr>A126277742A_Data</vt:lpstr>
      <vt:lpstr>A126277742A_Latest</vt:lpstr>
      <vt:lpstr>A126277746K</vt:lpstr>
      <vt:lpstr>A126277746K_Data</vt:lpstr>
      <vt:lpstr>A126277746K_Latest</vt:lpstr>
      <vt:lpstr>A126277750A</vt:lpstr>
      <vt:lpstr>A126277750A_Data</vt:lpstr>
      <vt:lpstr>A126277750A_Latest</vt:lpstr>
      <vt:lpstr>A126277754K</vt:lpstr>
      <vt:lpstr>A126277754K_Data</vt:lpstr>
      <vt:lpstr>A126277754K_Latest</vt:lpstr>
      <vt:lpstr>A126277758V</vt:lpstr>
      <vt:lpstr>A126277758V_Data</vt:lpstr>
      <vt:lpstr>A126277758V_Latest</vt:lpstr>
      <vt:lpstr>A126277762K</vt:lpstr>
      <vt:lpstr>A126277762K_Data</vt:lpstr>
      <vt:lpstr>A126277762K_Latest</vt:lpstr>
      <vt:lpstr>A126277766V</vt:lpstr>
      <vt:lpstr>A126277766V_Data</vt:lpstr>
      <vt:lpstr>A126277766V_Latest</vt:lpstr>
      <vt:lpstr>A126277770K</vt:lpstr>
      <vt:lpstr>A126277770K_Data</vt:lpstr>
      <vt:lpstr>A126277770K_Latest</vt:lpstr>
      <vt:lpstr>A126277774V</vt:lpstr>
      <vt:lpstr>A126277774V_Data</vt:lpstr>
      <vt:lpstr>A126277774V_Latest</vt:lpstr>
      <vt:lpstr>A126277778C</vt:lpstr>
      <vt:lpstr>A126277778C_Data</vt:lpstr>
      <vt:lpstr>A126277778C_Latest</vt:lpstr>
      <vt:lpstr>A126277782V</vt:lpstr>
      <vt:lpstr>A126277782V_Data</vt:lpstr>
      <vt:lpstr>A126277782V_Latest</vt:lpstr>
      <vt:lpstr>A126277786C</vt:lpstr>
      <vt:lpstr>A126277786C_Data</vt:lpstr>
      <vt:lpstr>A126277786C_Latest</vt:lpstr>
      <vt:lpstr>A126277790V</vt:lpstr>
      <vt:lpstr>A126277790V_Data</vt:lpstr>
      <vt:lpstr>A126277790V_Latest</vt:lpstr>
      <vt:lpstr>A126277794C</vt:lpstr>
      <vt:lpstr>A126277794C_Data</vt:lpstr>
      <vt:lpstr>A126277794C_Latest</vt:lpstr>
      <vt:lpstr>A126277798L</vt:lpstr>
      <vt:lpstr>A126277798L_Data</vt:lpstr>
      <vt:lpstr>A126277798L_Latest</vt:lpstr>
      <vt:lpstr>A126279530K</vt:lpstr>
      <vt:lpstr>A126279530K_Data</vt:lpstr>
      <vt:lpstr>A126279530K_Latest</vt:lpstr>
      <vt:lpstr>A126279534V</vt:lpstr>
      <vt:lpstr>A126279534V_Data</vt:lpstr>
      <vt:lpstr>A126279534V_Latest</vt:lpstr>
      <vt:lpstr>A126279538C</vt:lpstr>
      <vt:lpstr>A126279538C_Data</vt:lpstr>
      <vt:lpstr>A126279538C_Latest</vt:lpstr>
      <vt:lpstr>A126279542V</vt:lpstr>
      <vt:lpstr>A126279542V_Data</vt:lpstr>
      <vt:lpstr>A126279542V_Latest</vt:lpstr>
      <vt:lpstr>A126279546C</vt:lpstr>
      <vt:lpstr>A126279546C_Data</vt:lpstr>
      <vt:lpstr>A126279546C_Latest</vt:lpstr>
      <vt:lpstr>A126279550V</vt:lpstr>
      <vt:lpstr>A126279550V_Data</vt:lpstr>
      <vt:lpstr>A126279550V_Latest</vt:lpstr>
      <vt:lpstr>A126279554C</vt:lpstr>
      <vt:lpstr>A126279554C_Data</vt:lpstr>
      <vt:lpstr>A126279554C_Latest</vt:lpstr>
      <vt:lpstr>A126279558L</vt:lpstr>
      <vt:lpstr>A126279558L_Data</vt:lpstr>
      <vt:lpstr>A126279558L_Latest</vt:lpstr>
      <vt:lpstr>A126279562C</vt:lpstr>
      <vt:lpstr>A126279562C_Data</vt:lpstr>
      <vt:lpstr>A126279562C_Latest</vt:lpstr>
      <vt:lpstr>A126279566L</vt:lpstr>
      <vt:lpstr>A126279566L_Data</vt:lpstr>
      <vt:lpstr>A126279566L_Latest</vt:lpstr>
      <vt:lpstr>A126279570C</vt:lpstr>
      <vt:lpstr>A126279570C_Data</vt:lpstr>
      <vt:lpstr>A126279570C_Latest</vt:lpstr>
      <vt:lpstr>A126279574L</vt:lpstr>
      <vt:lpstr>A126279574L_Data</vt:lpstr>
      <vt:lpstr>A126279574L_Latest</vt:lpstr>
      <vt:lpstr>A126279578W</vt:lpstr>
      <vt:lpstr>A126279578W_Data</vt:lpstr>
      <vt:lpstr>A126279578W_Latest</vt:lpstr>
      <vt:lpstr>A126279582L</vt:lpstr>
      <vt:lpstr>A126279582L_Data</vt:lpstr>
      <vt:lpstr>A126279582L_Latest</vt:lpstr>
      <vt:lpstr>A126279586W</vt:lpstr>
      <vt:lpstr>A126279586W_Data</vt:lpstr>
      <vt:lpstr>A126279586W_Latest</vt:lpstr>
      <vt:lpstr>A126279590L</vt:lpstr>
      <vt:lpstr>A126279590L_Data</vt:lpstr>
      <vt:lpstr>A126279590L_Latest</vt:lpstr>
      <vt:lpstr>A126279594W</vt:lpstr>
      <vt:lpstr>A126279594W_Data</vt:lpstr>
      <vt:lpstr>A126279594W_Latest</vt:lpstr>
      <vt:lpstr>A126279598F</vt:lpstr>
      <vt:lpstr>A126279598F_Data</vt:lpstr>
      <vt:lpstr>A126279598F_Latest</vt:lpstr>
      <vt:lpstr>A126279602K</vt:lpstr>
      <vt:lpstr>A126279602K_Data</vt:lpstr>
      <vt:lpstr>A126279602K_Latest</vt:lpstr>
      <vt:lpstr>A126279606V</vt:lpstr>
      <vt:lpstr>A126279606V_Data</vt:lpstr>
      <vt:lpstr>A126279606V_Latest</vt:lpstr>
      <vt:lpstr>A126279610K</vt:lpstr>
      <vt:lpstr>A126279610K_Data</vt:lpstr>
      <vt:lpstr>A126279610K_Latest</vt:lpstr>
      <vt:lpstr>A126279614V</vt:lpstr>
      <vt:lpstr>A126279614V_Data</vt:lpstr>
      <vt:lpstr>A126279614V_Latest</vt:lpstr>
      <vt:lpstr>A126279618C</vt:lpstr>
      <vt:lpstr>A126279618C_Data</vt:lpstr>
      <vt:lpstr>A126279618C_Latest</vt:lpstr>
      <vt:lpstr>A126279622V</vt:lpstr>
      <vt:lpstr>A126279622V_Data</vt:lpstr>
      <vt:lpstr>A126279622V_Latest</vt:lpstr>
      <vt:lpstr>A126279626C</vt:lpstr>
      <vt:lpstr>A126279626C_Data</vt:lpstr>
      <vt:lpstr>A126279626C_Latest</vt:lpstr>
      <vt:lpstr>A126279630V</vt:lpstr>
      <vt:lpstr>A126279630V_Data</vt:lpstr>
      <vt:lpstr>A126279630V_Latest</vt:lpstr>
      <vt:lpstr>A126279634C</vt:lpstr>
      <vt:lpstr>A126279634C_Data</vt:lpstr>
      <vt:lpstr>A126279634C_Latest</vt:lpstr>
      <vt:lpstr>A126279638L</vt:lpstr>
      <vt:lpstr>A126279638L_Data</vt:lpstr>
      <vt:lpstr>A126279638L_Latest</vt:lpstr>
      <vt:lpstr>A126279642C</vt:lpstr>
      <vt:lpstr>A126279642C_Data</vt:lpstr>
      <vt:lpstr>A126279642C_Latest</vt:lpstr>
      <vt:lpstr>A126279646L</vt:lpstr>
      <vt:lpstr>A126279646L_Data</vt:lpstr>
      <vt:lpstr>A126279646L_Latest</vt:lpstr>
      <vt:lpstr>A126279650C</vt:lpstr>
      <vt:lpstr>A126279650C_Data</vt:lpstr>
      <vt:lpstr>A126279650C_Latest</vt:lpstr>
      <vt:lpstr>A126279654L</vt:lpstr>
      <vt:lpstr>A126279654L_Data</vt:lpstr>
      <vt:lpstr>A126279654L_Latest</vt:lpstr>
      <vt:lpstr>A126279658W</vt:lpstr>
      <vt:lpstr>A126279658W_Data</vt:lpstr>
      <vt:lpstr>A126279658W_Latest</vt:lpstr>
      <vt:lpstr>A126279662L</vt:lpstr>
      <vt:lpstr>A126279662L_Data</vt:lpstr>
      <vt:lpstr>A126279662L_Latest</vt:lpstr>
      <vt:lpstr>A126279666W</vt:lpstr>
      <vt:lpstr>A126279666W_Data</vt:lpstr>
      <vt:lpstr>A126279666W_Latest</vt:lpstr>
      <vt:lpstr>A126279670L</vt:lpstr>
      <vt:lpstr>A126279670L_Data</vt:lpstr>
      <vt:lpstr>A126279670L_Latest</vt:lpstr>
      <vt:lpstr>A126279674W</vt:lpstr>
      <vt:lpstr>A126279674W_Data</vt:lpstr>
      <vt:lpstr>A126279674W_Latest</vt:lpstr>
      <vt:lpstr>A126279678F</vt:lpstr>
      <vt:lpstr>A126279678F_Data</vt:lpstr>
      <vt:lpstr>A126279678F_Latest</vt:lpstr>
      <vt:lpstr>A126279682W</vt:lpstr>
      <vt:lpstr>A126279682W_Data</vt:lpstr>
      <vt:lpstr>A126279682W_Latest</vt:lpstr>
      <vt:lpstr>A126279686F</vt:lpstr>
      <vt:lpstr>A126279686F_Data</vt:lpstr>
      <vt:lpstr>A126279686F_Latest</vt:lpstr>
      <vt:lpstr>A126279690W</vt:lpstr>
      <vt:lpstr>A126279690W_Data</vt:lpstr>
      <vt:lpstr>A126279690W_Latest</vt:lpstr>
      <vt:lpstr>A126279694F</vt:lpstr>
      <vt:lpstr>A126279694F_Data</vt:lpstr>
      <vt:lpstr>A126279694F_Latest</vt:lpstr>
      <vt:lpstr>A126279698R</vt:lpstr>
      <vt:lpstr>A126279698R_Data</vt:lpstr>
      <vt:lpstr>A126279698R_Latest</vt:lpstr>
      <vt:lpstr>A126279702V</vt:lpstr>
      <vt:lpstr>A126279702V_Data</vt:lpstr>
      <vt:lpstr>A126279702V_Latest</vt:lpstr>
      <vt:lpstr>A126279706C</vt:lpstr>
      <vt:lpstr>A126279706C_Data</vt:lpstr>
      <vt:lpstr>A126279706C_Latest</vt:lpstr>
      <vt:lpstr>A126279710V</vt:lpstr>
      <vt:lpstr>A126279710V_Data</vt:lpstr>
      <vt:lpstr>A126279710V_Latest</vt:lpstr>
      <vt:lpstr>A126279714C</vt:lpstr>
      <vt:lpstr>A126279714C_Data</vt:lpstr>
      <vt:lpstr>A126279714C_Latest</vt:lpstr>
      <vt:lpstr>A126279718L</vt:lpstr>
      <vt:lpstr>A126279718L_Data</vt:lpstr>
      <vt:lpstr>A126279718L_Latest</vt:lpstr>
      <vt:lpstr>A126279722C</vt:lpstr>
      <vt:lpstr>A126279722C_Data</vt:lpstr>
      <vt:lpstr>A126279722C_Latest</vt:lpstr>
      <vt:lpstr>A126279726L</vt:lpstr>
      <vt:lpstr>A126279726L_Data</vt:lpstr>
      <vt:lpstr>A126279726L_Latest</vt:lpstr>
      <vt:lpstr>A126279730C</vt:lpstr>
      <vt:lpstr>A126279730C_Data</vt:lpstr>
      <vt:lpstr>A126279730C_Latest</vt:lpstr>
      <vt:lpstr>A126279734L</vt:lpstr>
      <vt:lpstr>A126279734L_Data</vt:lpstr>
      <vt:lpstr>A126279734L_Latest</vt:lpstr>
      <vt:lpstr>A126279738W</vt:lpstr>
      <vt:lpstr>A126279738W_Data</vt:lpstr>
      <vt:lpstr>A126279738W_Latest</vt:lpstr>
      <vt:lpstr>A126279742L</vt:lpstr>
      <vt:lpstr>A126279742L_Data</vt:lpstr>
      <vt:lpstr>A126279742L_Latest</vt:lpstr>
      <vt:lpstr>A126281474V</vt:lpstr>
      <vt:lpstr>A126281474V_Data</vt:lpstr>
      <vt:lpstr>A126281474V_Latest</vt:lpstr>
      <vt:lpstr>A126281478C</vt:lpstr>
      <vt:lpstr>A126281478C_Data</vt:lpstr>
      <vt:lpstr>A126281478C_Latest</vt:lpstr>
      <vt:lpstr>A126281482V</vt:lpstr>
      <vt:lpstr>A126281482V_Data</vt:lpstr>
      <vt:lpstr>A126281482V_Latest</vt:lpstr>
      <vt:lpstr>A126281486C</vt:lpstr>
      <vt:lpstr>A126281486C_Data</vt:lpstr>
      <vt:lpstr>A126281486C_Latest</vt:lpstr>
      <vt:lpstr>A126281490V</vt:lpstr>
      <vt:lpstr>A126281490V_Data</vt:lpstr>
      <vt:lpstr>A126281490V_Latest</vt:lpstr>
      <vt:lpstr>A126281494C</vt:lpstr>
      <vt:lpstr>A126281494C_Data</vt:lpstr>
      <vt:lpstr>A126281494C_Latest</vt:lpstr>
      <vt:lpstr>A126281498L</vt:lpstr>
      <vt:lpstr>A126281498L_Data</vt:lpstr>
      <vt:lpstr>A126281498L_Latest</vt:lpstr>
      <vt:lpstr>A126281502T</vt:lpstr>
      <vt:lpstr>A126281502T_Data</vt:lpstr>
      <vt:lpstr>A126281502T_Latest</vt:lpstr>
      <vt:lpstr>A126281506A</vt:lpstr>
      <vt:lpstr>A126281506A_Data</vt:lpstr>
      <vt:lpstr>A126281506A_Latest</vt:lpstr>
      <vt:lpstr>A126281510T</vt:lpstr>
      <vt:lpstr>A126281510T_Data</vt:lpstr>
      <vt:lpstr>A126281510T_Latest</vt:lpstr>
      <vt:lpstr>A126281514A</vt:lpstr>
      <vt:lpstr>A126281514A_Data</vt:lpstr>
      <vt:lpstr>A126281514A_Latest</vt:lpstr>
      <vt:lpstr>A126281518K</vt:lpstr>
      <vt:lpstr>A126281518K_Data</vt:lpstr>
      <vt:lpstr>A126281518K_Latest</vt:lpstr>
      <vt:lpstr>A126281522A</vt:lpstr>
      <vt:lpstr>A126281522A_Data</vt:lpstr>
      <vt:lpstr>A126281522A_Latest</vt:lpstr>
      <vt:lpstr>A126281526K</vt:lpstr>
      <vt:lpstr>A126281526K_Data</vt:lpstr>
      <vt:lpstr>A126281526K_Latest</vt:lpstr>
      <vt:lpstr>A126281530A</vt:lpstr>
      <vt:lpstr>A126281530A_Data</vt:lpstr>
      <vt:lpstr>A126281530A_Latest</vt:lpstr>
      <vt:lpstr>A126281534K</vt:lpstr>
      <vt:lpstr>A126281534K_Data</vt:lpstr>
      <vt:lpstr>A126281534K_Latest</vt:lpstr>
      <vt:lpstr>A126281538V</vt:lpstr>
      <vt:lpstr>A126281538V_Data</vt:lpstr>
      <vt:lpstr>A126281538V_Latest</vt:lpstr>
      <vt:lpstr>A126281542K</vt:lpstr>
      <vt:lpstr>A126281542K_Data</vt:lpstr>
      <vt:lpstr>A126281542K_Latest</vt:lpstr>
      <vt:lpstr>A126281546V</vt:lpstr>
      <vt:lpstr>A126281546V_Data</vt:lpstr>
      <vt:lpstr>A126281546V_Latest</vt:lpstr>
      <vt:lpstr>A126281550K</vt:lpstr>
      <vt:lpstr>A126281550K_Data</vt:lpstr>
      <vt:lpstr>A126281550K_Latest</vt:lpstr>
      <vt:lpstr>A126281554V</vt:lpstr>
      <vt:lpstr>A126281554V_Data</vt:lpstr>
      <vt:lpstr>A126281554V_Latest</vt:lpstr>
      <vt:lpstr>A126281558C</vt:lpstr>
      <vt:lpstr>A126281558C_Data</vt:lpstr>
      <vt:lpstr>A126281558C_Latest</vt:lpstr>
      <vt:lpstr>A126281562V</vt:lpstr>
      <vt:lpstr>A126281562V_Data</vt:lpstr>
      <vt:lpstr>A126281562V_Latest</vt:lpstr>
      <vt:lpstr>A126281566C</vt:lpstr>
      <vt:lpstr>A126281566C_Data</vt:lpstr>
      <vt:lpstr>A126281566C_Latest</vt:lpstr>
      <vt:lpstr>A126281570V</vt:lpstr>
      <vt:lpstr>A126281570V_Data</vt:lpstr>
      <vt:lpstr>A126281570V_Latest</vt:lpstr>
      <vt:lpstr>A126281574C</vt:lpstr>
      <vt:lpstr>A126281574C_Data</vt:lpstr>
      <vt:lpstr>A126281574C_Latest</vt:lpstr>
      <vt:lpstr>A126281578L</vt:lpstr>
      <vt:lpstr>A126281578L_Data</vt:lpstr>
      <vt:lpstr>A126281578L_Latest</vt:lpstr>
      <vt:lpstr>A126281582C</vt:lpstr>
      <vt:lpstr>A126281582C_Data</vt:lpstr>
      <vt:lpstr>A126281582C_Latest</vt:lpstr>
      <vt:lpstr>A126281586L</vt:lpstr>
      <vt:lpstr>A126281586L_Data</vt:lpstr>
      <vt:lpstr>A126281586L_Latest</vt:lpstr>
      <vt:lpstr>A126281590C</vt:lpstr>
      <vt:lpstr>A126281590C_Data</vt:lpstr>
      <vt:lpstr>A126281590C_Latest</vt:lpstr>
      <vt:lpstr>A126281594L</vt:lpstr>
      <vt:lpstr>A126281594L_Data</vt:lpstr>
      <vt:lpstr>A126281594L_Latest</vt:lpstr>
      <vt:lpstr>A126281598W</vt:lpstr>
      <vt:lpstr>A126281598W_Data</vt:lpstr>
      <vt:lpstr>A126281598W_Latest</vt:lpstr>
      <vt:lpstr>A126281602A</vt:lpstr>
      <vt:lpstr>A126281602A_Data</vt:lpstr>
      <vt:lpstr>A126281602A_Latest</vt:lpstr>
      <vt:lpstr>A126281606K</vt:lpstr>
      <vt:lpstr>A126281606K_Data</vt:lpstr>
      <vt:lpstr>A126281606K_Latest</vt:lpstr>
      <vt:lpstr>A126281610A</vt:lpstr>
      <vt:lpstr>A126281610A_Data</vt:lpstr>
      <vt:lpstr>A126281610A_Latest</vt:lpstr>
      <vt:lpstr>A126281614K</vt:lpstr>
      <vt:lpstr>A126281614K_Data</vt:lpstr>
      <vt:lpstr>A126281614K_Latest</vt:lpstr>
      <vt:lpstr>A126281618V</vt:lpstr>
      <vt:lpstr>A126281618V_Data</vt:lpstr>
      <vt:lpstr>A126281618V_Latest</vt:lpstr>
      <vt:lpstr>A126281622K</vt:lpstr>
      <vt:lpstr>A126281622K_Data</vt:lpstr>
      <vt:lpstr>A126281622K_Latest</vt:lpstr>
      <vt:lpstr>A126281626V</vt:lpstr>
      <vt:lpstr>A126281626V_Data</vt:lpstr>
      <vt:lpstr>A126281626V_Latest</vt:lpstr>
      <vt:lpstr>A126281630K</vt:lpstr>
      <vt:lpstr>A126281630K_Data</vt:lpstr>
      <vt:lpstr>A126281630K_Latest</vt:lpstr>
      <vt:lpstr>A126281634V</vt:lpstr>
      <vt:lpstr>A126281634V_Data</vt:lpstr>
      <vt:lpstr>A126281634V_Latest</vt:lpstr>
      <vt:lpstr>A126281638C</vt:lpstr>
      <vt:lpstr>A126281638C_Data</vt:lpstr>
      <vt:lpstr>A126281638C_Latest</vt:lpstr>
      <vt:lpstr>A126281642V</vt:lpstr>
      <vt:lpstr>A126281642V_Data</vt:lpstr>
      <vt:lpstr>A126281642V_Latest</vt:lpstr>
      <vt:lpstr>A126281646C</vt:lpstr>
      <vt:lpstr>A126281646C_Data</vt:lpstr>
      <vt:lpstr>A126281646C_Latest</vt:lpstr>
      <vt:lpstr>A126281650V</vt:lpstr>
      <vt:lpstr>A126281650V_Data</vt:lpstr>
      <vt:lpstr>A126281650V_Latest</vt:lpstr>
      <vt:lpstr>A126281654C</vt:lpstr>
      <vt:lpstr>A126281654C_Data</vt:lpstr>
      <vt:lpstr>A126281654C_Latest</vt:lpstr>
      <vt:lpstr>A126281658L</vt:lpstr>
      <vt:lpstr>A126281658L_Data</vt:lpstr>
      <vt:lpstr>A126281658L_Latest</vt:lpstr>
      <vt:lpstr>A126281662C</vt:lpstr>
      <vt:lpstr>A126281662C_Data</vt:lpstr>
      <vt:lpstr>A126281662C_Latest</vt:lpstr>
      <vt:lpstr>A126281666L</vt:lpstr>
      <vt:lpstr>A126281666L_Data</vt:lpstr>
      <vt:lpstr>A126281666L_Latest</vt:lpstr>
      <vt:lpstr>A126281670C</vt:lpstr>
      <vt:lpstr>A126281670C_Data</vt:lpstr>
      <vt:lpstr>A126281670C_Latest</vt:lpstr>
      <vt:lpstr>A126281674L</vt:lpstr>
      <vt:lpstr>A126281674L_Data</vt:lpstr>
      <vt:lpstr>A126281674L_Latest</vt:lpstr>
      <vt:lpstr>A126281678W</vt:lpstr>
      <vt:lpstr>A126281678W_Data</vt:lpstr>
      <vt:lpstr>A126281678W_Latest</vt:lpstr>
      <vt:lpstr>A126281682L</vt:lpstr>
      <vt:lpstr>A126281682L_Data</vt:lpstr>
      <vt:lpstr>A126281682L_Latest</vt:lpstr>
      <vt:lpstr>A126281686W</vt:lpstr>
      <vt:lpstr>A126281686W_Data</vt:lpstr>
      <vt:lpstr>A126281686W_Latest</vt:lpstr>
      <vt:lpstr>A126283418L</vt:lpstr>
      <vt:lpstr>A126283418L_Data</vt:lpstr>
      <vt:lpstr>A126283418L_Latest</vt:lpstr>
      <vt:lpstr>A126283422C</vt:lpstr>
      <vt:lpstr>A126283422C_Data</vt:lpstr>
      <vt:lpstr>A126283422C_Latest</vt:lpstr>
      <vt:lpstr>A126283426L</vt:lpstr>
      <vt:lpstr>A126283426L_Data</vt:lpstr>
      <vt:lpstr>A126283426L_Latest</vt:lpstr>
      <vt:lpstr>A126283430C</vt:lpstr>
      <vt:lpstr>A126283430C_Data</vt:lpstr>
      <vt:lpstr>A126283430C_Latest</vt:lpstr>
      <vt:lpstr>A126283434L</vt:lpstr>
      <vt:lpstr>A126283434L_Data</vt:lpstr>
      <vt:lpstr>A126283434L_Latest</vt:lpstr>
      <vt:lpstr>A126283438W</vt:lpstr>
      <vt:lpstr>A126283438W_Data</vt:lpstr>
      <vt:lpstr>A126283438W_Latest</vt:lpstr>
      <vt:lpstr>A126283442L</vt:lpstr>
      <vt:lpstr>A126283442L_Data</vt:lpstr>
      <vt:lpstr>A126283442L_Latest</vt:lpstr>
      <vt:lpstr>A126283446W</vt:lpstr>
      <vt:lpstr>A126283446W_Data</vt:lpstr>
      <vt:lpstr>A126283446W_Latest</vt:lpstr>
      <vt:lpstr>A126283450L</vt:lpstr>
      <vt:lpstr>A126283450L_Data</vt:lpstr>
      <vt:lpstr>A126283450L_Latest</vt:lpstr>
      <vt:lpstr>A126283454W</vt:lpstr>
      <vt:lpstr>A126283454W_Data</vt:lpstr>
      <vt:lpstr>A126283454W_Latest</vt:lpstr>
      <vt:lpstr>A126283458F</vt:lpstr>
      <vt:lpstr>A126283458F_Data</vt:lpstr>
      <vt:lpstr>A126283458F_Latest</vt:lpstr>
      <vt:lpstr>A126283462W</vt:lpstr>
      <vt:lpstr>A126283462W_Data</vt:lpstr>
      <vt:lpstr>A126283462W_Latest</vt:lpstr>
      <vt:lpstr>A126283466F</vt:lpstr>
      <vt:lpstr>A126283466F_Data</vt:lpstr>
      <vt:lpstr>A126283466F_Latest</vt:lpstr>
      <vt:lpstr>A126283470W</vt:lpstr>
      <vt:lpstr>A126283470W_Data</vt:lpstr>
      <vt:lpstr>A126283470W_Latest</vt:lpstr>
      <vt:lpstr>A126283474F</vt:lpstr>
      <vt:lpstr>A126283474F_Data</vt:lpstr>
      <vt:lpstr>A126283474F_Latest</vt:lpstr>
      <vt:lpstr>A126283478R</vt:lpstr>
      <vt:lpstr>A126283478R_Data</vt:lpstr>
      <vt:lpstr>A126283478R_Latest</vt:lpstr>
      <vt:lpstr>A126283482F</vt:lpstr>
      <vt:lpstr>A126283482F_Data</vt:lpstr>
      <vt:lpstr>A126283482F_Latest</vt:lpstr>
      <vt:lpstr>A126283486R</vt:lpstr>
      <vt:lpstr>A126283486R_Data</vt:lpstr>
      <vt:lpstr>A126283486R_Latest</vt:lpstr>
      <vt:lpstr>A126283490F</vt:lpstr>
      <vt:lpstr>A126283490F_Data</vt:lpstr>
      <vt:lpstr>A126283490F_Latest</vt:lpstr>
      <vt:lpstr>A126283494R</vt:lpstr>
      <vt:lpstr>A126283494R_Data</vt:lpstr>
      <vt:lpstr>A126283494R_Latest</vt:lpstr>
      <vt:lpstr>A126283498X</vt:lpstr>
      <vt:lpstr>A126283498X_Data</vt:lpstr>
      <vt:lpstr>A126283498X_Latest</vt:lpstr>
      <vt:lpstr>A126283502C</vt:lpstr>
      <vt:lpstr>A126283502C_Data</vt:lpstr>
      <vt:lpstr>A126283502C_Latest</vt:lpstr>
      <vt:lpstr>A126283506L</vt:lpstr>
      <vt:lpstr>A126283506L_Data</vt:lpstr>
      <vt:lpstr>A126283506L_Latest</vt:lpstr>
      <vt:lpstr>A126283510C</vt:lpstr>
      <vt:lpstr>A126283510C_Data</vt:lpstr>
      <vt:lpstr>A126283510C_Latest</vt:lpstr>
      <vt:lpstr>A126283514L</vt:lpstr>
      <vt:lpstr>A126283514L_Data</vt:lpstr>
      <vt:lpstr>A126283514L_Latest</vt:lpstr>
      <vt:lpstr>A126283518W</vt:lpstr>
      <vt:lpstr>A126283518W_Data</vt:lpstr>
      <vt:lpstr>A126283518W_Latest</vt:lpstr>
      <vt:lpstr>A126283522L</vt:lpstr>
      <vt:lpstr>A126283522L_Data</vt:lpstr>
      <vt:lpstr>A126283522L_Latest</vt:lpstr>
      <vt:lpstr>A126283526W</vt:lpstr>
      <vt:lpstr>A126283526W_Data</vt:lpstr>
      <vt:lpstr>A126283526W_Latest</vt:lpstr>
      <vt:lpstr>A126283530L</vt:lpstr>
      <vt:lpstr>A126283530L_Data</vt:lpstr>
      <vt:lpstr>A126283530L_Latest</vt:lpstr>
      <vt:lpstr>A126283534W</vt:lpstr>
      <vt:lpstr>A126283534W_Data</vt:lpstr>
      <vt:lpstr>A126283534W_Latest</vt:lpstr>
      <vt:lpstr>A126283538F</vt:lpstr>
      <vt:lpstr>A126283538F_Data</vt:lpstr>
      <vt:lpstr>A126283538F_Latest</vt:lpstr>
      <vt:lpstr>A126283542W</vt:lpstr>
      <vt:lpstr>A126283542W_Data</vt:lpstr>
      <vt:lpstr>A126283542W_Latest</vt:lpstr>
      <vt:lpstr>A126283546F</vt:lpstr>
      <vt:lpstr>A126283546F_Data</vt:lpstr>
      <vt:lpstr>A126283546F_Latest</vt:lpstr>
      <vt:lpstr>A126283550W</vt:lpstr>
      <vt:lpstr>A126283550W_Data</vt:lpstr>
      <vt:lpstr>A126283550W_Latest</vt:lpstr>
      <vt:lpstr>A126283554F</vt:lpstr>
      <vt:lpstr>A126283554F_Data</vt:lpstr>
      <vt:lpstr>A126283554F_Latest</vt:lpstr>
      <vt:lpstr>A126283558R</vt:lpstr>
      <vt:lpstr>A126283558R_Data</vt:lpstr>
      <vt:lpstr>A126283558R_Latest</vt:lpstr>
      <vt:lpstr>A126283562F</vt:lpstr>
      <vt:lpstr>A126283562F_Data</vt:lpstr>
      <vt:lpstr>A126283562F_Latest</vt:lpstr>
      <vt:lpstr>A126283566R</vt:lpstr>
      <vt:lpstr>A126283566R_Data</vt:lpstr>
      <vt:lpstr>A126283566R_Latest</vt:lpstr>
      <vt:lpstr>A126283570F</vt:lpstr>
      <vt:lpstr>A126283570F_Data</vt:lpstr>
      <vt:lpstr>A126283570F_Latest</vt:lpstr>
      <vt:lpstr>A126283574R</vt:lpstr>
      <vt:lpstr>A126283574R_Data</vt:lpstr>
      <vt:lpstr>A126283574R_Latest</vt:lpstr>
      <vt:lpstr>A126283578X</vt:lpstr>
      <vt:lpstr>A126283578X_Data</vt:lpstr>
      <vt:lpstr>A126283578X_Latest</vt:lpstr>
      <vt:lpstr>A126283582R</vt:lpstr>
      <vt:lpstr>A126283582R_Data</vt:lpstr>
      <vt:lpstr>A126283582R_Latest</vt:lpstr>
      <vt:lpstr>A126283586X</vt:lpstr>
      <vt:lpstr>A126283586X_Data</vt:lpstr>
      <vt:lpstr>A126283586X_Latest</vt:lpstr>
      <vt:lpstr>A126283590R</vt:lpstr>
      <vt:lpstr>A126283590R_Data</vt:lpstr>
      <vt:lpstr>A126283590R_Latest</vt:lpstr>
      <vt:lpstr>A126283594X</vt:lpstr>
      <vt:lpstr>A126283594X_Data</vt:lpstr>
      <vt:lpstr>A126283594X_Latest</vt:lpstr>
      <vt:lpstr>A126283598J</vt:lpstr>
      <vt:lpstr>A126283598J_Data</vt:lpstr>
      <vt:lpstr>A126283598J_Latest</vt:lpstr>
      <vt:lpstr>A126283602L</vt:lpstr>
      <vt:lpstr>A126283602L_Data</vt:lpstr>
      <vt:lpstr>A126283602L_Latest</vt:lpstr>
      <vt:lpstr>A126283606W</vt:lpstr>
      <vt:lpstr>A126283606W_Data</vt:lpstr>
      <vt:lpstr>A126283606W_Latest</vt:lpstr>
      <vt:lpstr>A126283610L</vt:lpstr>
      <vt:lpstr>A126283610L_Data</vt:lpstr>
      <vt:lpstr>A126283610L_Latest</vt:lpstr>
      <vt:lpstr>A126283614W</vt:lpstr>
      <vt:lpstr>A126283614W_Data</vt:lpstr>
      <vt:lpstr>A126283614W_Latest</vt:lpstr>
      <vt:lpstr>A126283618F</vt:lpstr>
      <vt:lpstr>A126283618F_Data</vt:lpstr>
      <vt:lpstr>A126283618F_Latest</vt:lpstr>
      <vt:lpstr>A126283622W</vt:lpstr>
      <vt:lpstr>A126283622W_Data</vt:lpstr>
      <vt:lpstr>A126283622W_Latest</vt:lpstr>
      <vt:lpstr>A126283626F</vt:lpstr>
      <vt:lpstr>A126283626F_Data</vt:lpstr>
      <vt:lpstr>A126283626F_Latest</vt:lpstr>
      <vt:lpstr>A126283630W</vt:lpstr>
      <vt:lpstr>A126283630W_Data</vt:lpstr>
      <vt:lpstr>A126283630W_Latest</vt:lpstr>
      <vt:lpstr>A126285362X</vt:lpstr>
      <vt:lpstr>A126285362X_Data</vt:lpstr>
      <vt:lpstr>A126285362X_Latest</vt:lpstr>
      <vt:lpstr>A126285366J</vt:lpstr>
      <vt:lpstr>A126285366J_Data</vt:lpstr>
      <vt:lpstr>A126285366J_Latest</vt:lpstr>
      <vt:lpstr>A126285370X</vt:lpstr>
      <vt:lpstr>A126285370X_Data</vt:lpstr>
      <vt:lpstr>A126285370X_Latest</vt:lpstr>
      <vt:lpstr>A126285374J</vt:lpstr>
      <vt:lpstr>A126285374J_Data</vt:lpstr>
      <vt:lpstr>A126285374J_Latest</vt:lpstr>
      <vt:lpstr>A126285378T</vt:lpstr>
      <vt:lpstr>A126285378T_Data</vt:lpstr>
      <vt:lpstr>A126285378T_Latest</vt:lpstr>
      <vt:lpstr>A126285382J</vt:lpstr>
      <vt:lpstr>A126285382J_Data</vt:lpstr>
      <vt:lpstr>A126285382J_Latest</vt:lpstr>
      <vt:lpstr>A126285386T</vt:lpstr>
      <vt:lpstr>A126285386T_Data</vt:lpstr>
      <vt:lpstr>A126285386T_Latest</vt:lpstr>
      <vt:lpstr>A126285390J</vt:lpstr>
      <vt:lpstr>A126285390J_Data</vt:lpstr>
      <vt:lpstr>A126285390J_Latest</vt:lpstr>
      <vt:lpstr>A126285394T</vt:lpstr>
      <vt:lpstr>A126285394T_Data</vt:lpstr>
      <vt:lpstr>A126285394T_Latest</vt:lpstr>
      <vt:lpstr>A126285398A</vt:lpstr>
      <vt:lpstr>A126285398A_Data</vt:lpstr>
      <vt:lpstr>A126285398A_Latest</vt:lpstr>
      <vt:lpstr>A126285402F</vt:lpstr>
      <vt:lpstr>A126285402F_Data</vt:lpstr>
      <vt:lpstr>A126285402F_Latest</vt:lpstr>
      <vt:lpstr>A126285406R</vt:lpstr>
      <vt:lpstr>A126285406R_Data</vt:lpstr>
      <vt:lpstr>A126285406R_Latest</vt:lpstr>
      <vt:lpstr>A126285410F</vt:lpstr>
      <vt:lpstr>A126285410F_Data</vt:lpstr>
      <vt:lpstr>A126285410F_Latest</vt:lpstr>
      <vt:lpstr>A126285414R</vt:lpstr>
      <vt:lpstr>A126285414R_Data</vt:lpstr>
      <vt:lpstr>A126285414R_Latest</vt:lpstr>
      <vt:lpstr>A126285418X</vt:lpstr>
      <vt:lpstr>A126285418X_Data</vt:lpstr>
      <vt:lpstr>A126285418X_Latest</vt:lpstr>
      <vt:lpstr>A126285422R</vt:lpstr>
      <vt:lpstr>A126285422R_Data</vt:lpstr>
      <vt:lpstr>A126285422R_Latest</vt:lpstr>
      <vt:lpstr>A126285426X</vt:lpstr>
      <vt:lpstr>A126285426X_Data</vt:lpstr>
      <vt:lpstr>A126285426X_Latest</vt:lpstr>
      <vt:lpstr>A126285430R</vt:lpstr>
      <vt:lpstr>A126285430R_Data</vt:lpstr>
      <vt:lpstr>A126285430R_Latest</vt:lpstr>
      <vt:lpstr>A126285434X</vt:lpstr>
      <vt:lpstr>A126285434X_Data</vt:lpstr>
      <vt:lpstr>A126285434X_Latest</vt:lpstr>
      <vt:lpstr>A126285438J</vt:lpstr>
      <vt:lpstr>A126285438J_Data</vt:lpstr>
      <vt:lpstr>A126285438J_Latest</vt:lpstr>
      <vt:lpstr>A126285442X</vt:lpstr>
      <vt:lpstr>A126285442X_Data</vt:lpstr>
      <vt:lpstr>A126285442X_Latest</vt:lpstr>
      <vt:lpstr>A126285446J</vt:lpstr>
      <vt:lpstr>A126285446J_Data</vt:lpstr>
      <vt:lpstr>A126285446J_Latest</vt:lpstr>
      <vt:lpstr>A126285450X</vt:lpstr>
      <vt:lpstr>A126285450X_Data</vt:lpstr>
      <vt:lpstr>A126285450X_Latest</vt:lpstr>
      <vt:lpstr>A126285454J</vt:lpstr>
      <vt:lpstr>A126285454J_Data</vt:lpstr>
      <vt:lpstr>A126285454J_Latest</vt:lpstr>
      <vt:lpstr>A126285458T</vt:lpstr>
      <vt:lpstr>A126285458T_Data</vt:lpstr>
      <vt:lpstr>A126285458T_Latest</vt:lpstr>
      <vt:lpstr>A126285462J</vt:lpstr>
      <vt:lpstr>A126285462J_Data</vt:lpstr>
      <vt:lpstr>A126285462J_Latest</vt:lpstr>
      <vt:lpstr>A126285466T</vt:lpstr>
      <vt:lpstr>A126285466T_Data</vt:lpstr>
      <vt:lpstr>A126285466T_Latest</vt:lpstr>
      <vt:lpstr>A126285470J</vt:lpstr>
      <vt:lpstr>A126285470J_Data</vt:lpstr>
      <vt:lpstr>A126285470J_Latest</vt:lpstr>
      <vt:lpstr>A126285474T</vt:lpstr>
      <vt:lpstr>A126285474T_Data</vt:lpstr>
      <vt:lpstr>A126285474T_Latest</vt:lpstr>
      <vt:lpstr>A126285478A</vt:lpstr>
      <vt:lpstr>A126285478A_Data</vt:lpstr>
      <vt:lpstr>A126285478A_Latest</vt:lpstr>
      <vt:lpstr>A126285482T</vt:lpstr>
      <vt:lpstr>A126285482T_Data</vt:lpstr>
      <vt:lpstr>A126285482T_Latest</vt:lpstr>
      <vt:lpstr>A126285486A</vt:lpstr>
      <vt:lpstr>A126285486A_Data</vt:lpstr>
      <vt:lpstr>A126285486A_Latest</vt:lpstr>
      <vt:lpstr>A126285490T</vt:lpstr>
      <vt:lpstr>A126285490T_Data</vt:lpstr>
      <vt:lpstr>A126285490T_Latest</vt:lpstr>
      <vt:lpstr>A126285494A</vt:lpstr>
      <vt:lpstr>A126285494A_Data</vt:lpstr>
      <vt:lpstr>A126285494A_Latest</vt:lpstr>
      <vt:lpstr>A126285498K</vt:lpstr>
      <vt:lpstr>A126285498K_Data</vt:lpstr>
      <vt:lpstr>A126285498K_Latest</vt:lpstr>
      <vt:lpstr>A126285502R</vt:lpstr>
      <vt:lpstr>A126285502R_Data</vt:lpstr>
      <vt:lpstr>A126285502R_Latest</vt:lpstr>
      <vt:lpstr>A126285506X</vt:lpstr>
      <vt:lpstr>A126285506X_Data</vt:lpstr>
      <vt:lpstr>A126285506X_Latest</vt:lpstr>
      <vt:lpstr>A126285510R</vt:lpstr>
      <vt:lpstr>A126285510R_Data</vt:lpstr>
      <vt:lpstr>A126285510R_Latest</vt:lpstr>
      <vt:lpstr>A126285514X</vt:lpstr>
      <vt:lpstr>A126285514X_Data</vt:lpstr>
      <vt:lpstr>A126285514X_Latest</vt:lpstr>
      <vt:lpstr>A126285518J</vt:lpstr>
      <vt:lpstr>A126285518J_Data</vt:lpstr>
      <vt:lpstr>A126285518J_Latest</vt:lpstr>
      <vt:lpstr>A126285522X</vt:lpstr>
      <vt:lpstr>A126285522X_Data</vt:lpstr>
      <vt:lpstr>A126285522X_Latest</vt:lpstr>
      <vt:lpstr>A126285526J</vt:lpstr>
      <vt:lpstr>A126285526J_Data</vt:lpstr>
      <vt:lpstr>A126285526J_Latest</vt:lpstr>
      <vt:lpstr>A126285530X</vt:lpstr>
      <vt:lpstr>A126285530X_Data</vt:lpstr>
      <vt:lpstr>A126285530X_Latest</vt:lpstr>
      <vt:lpstr>A126285534J</vt:lpstr>
      <vt:lpstr>A126285534J_Data</vt:lpstr>
      <vt:lpstr>A126285534J_Latest</vt:lpstr>
      <vt:lpstr>A126285538T</vt:lpstr>
      <vt:lpstr>A126285538T_Data</vt:lpstr>
      <vt:lpstr>A126285538T_Latest</vt:lpstr>
      <vt:lpstr>A126285542J</vt:lpstr>
      <vt:lpstr>A126285542J_Data</vt:lpstr>
      <vt:lpstr>A126285542J_Latest</vt:lpstr>
      <vt:lpstr>A126285546T</vt:lpstr>
      <vt:lpstr>A126285546T_Data</vt:lpstr>
      <vt:lpstr>A126285546T_Latest</vt:lpstr>
      <vt:lpstr>A126285550J</vt:lpstr>
      <vt:lpstr>A126285550J_Data</vt:lpstr>
      <vt:lpstr>A126285550J_Latest</vt:lpstr>
      <vt:lpstr>A126285554T</vt:lpstr>
      <vt:lpstr>A126285554T_Data</vt:lpstr>
      <vt:lpstr>A126285554T_Latest</vt:lpstr>
      <vt:lpstr>A126285558A</vt:lpstr>
      <vt:lpstr>A126285558A_Data</vt:lpstr>
      <vt:lpstr>A126285558A_Latest</vt:lpstr>
      <vt:lpstr>A126285562T</vt:lpstr>
      <vt:lpstr>A126285562T_Data</vt:lpstr>
      <vt:lpstr>A126285562T_Latest</vt:lpstr>
      <vt:lpstr>A126285566A</vt:lpstr>
      <vt:lpstr>A126285566A_Data</vt:lpstr>
      <vt:lpstr>A126285566A_Latest</vt:lpstr>
      <vt:lpstr>A126285570T</vt:lpstr>
      <vt:lpstr>A126285570T_Data</vt:lpstr>
      <vt:lpstr>A126285570T_Latest</vt:lpstr>
      <vt:lpstr>A126285574A</vt:lpstr>
      <vt:lpstr>A126285574A_Data</vt:lpstr>
      <vt:lpstr>A126285574A_Latest</vt:lpstr>
      <vt:lpstr>A126285578K</vt:lpstr>
      <vt:lpstr>A126285578K_Data</vt:lpstr>
      <vt:lpstr>A126285578K_Latest</vt:lpstr>
      <vt:lpstr>A126285582A</vt:lpstr>
      <vt:lpstr>A126285582A_Data</vt:lpstr>
      <vt:lpstr>A126285582A_Latest</vt:lpstr>
      <vt:lpstr>A126285586K</vt:lpstr>
      <vt:lpstr>A126285586K_Data</vt:lpstr>
      <vt:lpstr>A126285586K_Latest</vt:lpstr>
      <vt:lpstr>A126285590A</vt:lpstr>
      <vt:lpstr>A126285590A_Data</vt:lpstr>
      <vt:lpstr>A126285590A_Latest</vt:lpstr>
      <vt:lpstr>A126285594K</vt:lpstr>
      <vt:lpstr>A126285594K_Data</vt:lpstr>
      <vt:lpstr>A126285594K_Latest</vt:lpstr>
      <vt:lpstr>A126285598V</vt:lpstr>
      <vt:lpstr>A126285598V_Data</vt:lpstr>
      <vt:lpstr>A126285598V_Latest</vt:lpstr>
      <vt:lpstr>A126285602X</vt:lpstr>
      <vt:lpstr>A126285602X_Data</vt:lpstr>
      <vt:lpstr>A126285602X_Latest</vt:lpstr>
      <vt:lpstr>A126285606J</vt:lpstr>
      <vt:lpstr>A126285606J_Data</vt:lpstr>
      <vt:lpstr>A126285606J_Latest</vt:lpstr>
      <vt:lpstr>A126285610X</vt:lpstr>
      <vt:lpstr>A126285610X_Data</vt:lpstr>
      <vt:lpstr>A126285610X_Latest</vt:lpstr>
      <vt:lpstr>A126285614J</vt:lpstr>
      <vt:lpstr>A126285614J_Data</vt:lpstr>
      <vt:lpstr>A126285614J_Latest</vt:lpstr>
      <vt:lpstr>A126285618T</vt:lpstr>
      <vt:lpstr>A126285618T_Data</vt:lpstr>
      <vt:lpstr>A126285618T_Latest</vt:lpstr>
      <vt:lpstr>A126285622J</vt:lpstr>
      <vt:lpstr>A126285622J_Data</vt:lpstr>
      <vt:lpstr>A126285622J_Latest</vt:lpstr>
      <vt:lpstr>A126285626T</vt:lpstr>
      <vt:lpstr>A126285626T_Data</vt:lpstr>
      <vt:lpstr>A126285626T_Latest</vt:lpstr>
      <vt:lpstr>A126285630J</vt:lpstr>
      <vt:lpstr>A126285630J_Data</vt:lpstr>
      <vt:lpstr>A126285630J_Latest</vt:lpstr>
      <vt:lpstr>A126285634T</vt:lpstr>
      <vt:lpstr>A126285634T_Data</vt:lpstr>
      <vt:lpstr>A126285634T_Latest</vt:lpstr>
      <vt:lpstr>A126285638A</vt:lpstr>
      <vt:lpstr>A126285638A_Data</vt:lpstr>
      <vt:lpstr>A126285638A_Latest</vt:lpstr>
      <vt:lpstr>A126285642T</vt:lpstr>
      <vt:lpstr>A126285642T_Data</vt:lpstr>
      <vt:lpstr>A126285642T_Latest</vt:lpstr>
      <vt:lpstr>A126285646A</vt:lpstr>
      <vt:lpstr>A126285646A_Data</vt:lpstr>
      <vt:lpstr>A126285646A_Latest</vt:lpstr>
      <vt:lpstr>A126285650T</vt:lpstr>
      <vt:lpstr>A126285650T_Data</vt:lpstr>
      <vt:lpstr>A126285650T_Latest</vt:lpstr>
      <vt:lpstr>A126285654A</vt:lpstr>
      <vt:lpstr>A126285654A_Data</vt:lpstr>
      <vt:lpstr>A126285654A_Latest</vt:lpstr>
      <vt:lpstr>A126285658K</vt:lpstr>
      <vt:lpstr>A126285658K_Data</vt:lpstr>
      <vt:lpstr>A126285658K_Latest</vt:lpstr>
      <vt:lpstr>A126285662A</vt:lpstr>
      <vt:lpstr>A126285662A_Data</vt:lpstr>
      <vt:lpstr>A126285662A_Latest</vt:lpstr>
      <vt:lpstr>A126285666K</vt:lpstr>
      <vt:lpstr>A126285666K_Data</vt:lpstr>
      <vt:lpstr>A126285666K_Latest</vt:lpstr>
      <vt:lpstr>A126285670A</vt:lpstr>
      <vt:lpstr>A126285670A_Data</vt:lpstr>
      <vt:lpstr>A126285670A_Latest</vt:lpstr>
      <vt:lpstr>A126285674K</vt:lpstr>
      <vt:lpstr>A126285674K_Data</vt:lpstr>
      <vt:lpstr>A126285674K_Latest</vt:lpstr>
      <vt:lpstr>A126285678V</vt:lpstr>
      <vt:lpstr>A126285678V_Data</vt:lpstr>
      <vt:lpstr>A126285678V_Latest</vt:lpstr>
      <vt:lpstr>A126285682K</vt:lpstr>
      <vt:lpstr>A126285682K_Data</vt:lpstr>
      <vt:lpstr>A126285682K_Latest</vt:lpstr>
      <vt:lpstr>A126285686V</vt:lpstr>
      <vt:lpstr>A126285686V_Data</vt:lpstr>
      <vt:lpstr>A126285686V_Latest</vt:lpstr>
      <vt:lpstr>A126285690K</vt:lpstr>
      <vt:lpstr>A126285690K_Data</vt:lpstr>
      <vt:lpstr>A126285690K_Latest</vt:lpstr>
      <vt:lpstr>A126285694V</vt:lpstr>
      <vt:lpstr>A126285694V_Data</vt:lpstr>
      <vt:lpstr>A126285694V_Latest</vt:lpstr>
      <vt:lpstr>A126285698C</vt:lpstr>
      <vt:lpstr>A126285698C_Data</vt:lpstr>
      <vt:lpstr>A126285698C_Latest</vt:lpstr>
      <vt:lpstr>A126285702J</vt:lpstr>
      <vt:lpstr>A126285702J_Data</vt:lpstr>
      <vt:lpstr>A126285702J_Latest</vt:lpstr>
      <vt:lpstr>A126285706T</vt:lpstr>
      <vt:lpstr>A126285706T_Data</vt:lpstr>
      <vt:lpstr>A126285706T_Latest</vt:lpstr>
      <vt:lpstr>A126285710J</vt:lpstr>
      <vt:lpstr>A126285710J_Data</vt:lpstr>
      <vt:lpstr>A126285710J_Latest</vt:lpstr>
      <vt:lpstr>A126285714T</vt:lpstr>
      <vt:lpstr>A126285714T_Data</vt:lpstr>
      <vt:lpstr>A126285714T_Latest</vt:lpstr>
      <vt:lpstr>A126285718A</vt:lpstr>
      <vt:lpstr>A126285718A_Data</vt:lpstr>
      <vt:lpstr>A126285718A_Latest</vt:lpstr>
      <vt:lpstr>A126285722T</vt:lpstr>
      <vt:lpstr>A126285722T_Data</vt:lpstr>
      <vt:lpstr>A126285722T_Latest</vt:lpstr>
      <vt:lpstr>A126285726A</vt:lpstr>
      <vt:lpstr>A126285726A_Data</vt:lpstr>
      <vt:lpstr>A126285726A_Latest</vt:lpstr>
      <vt:lpstr>A126285730T</vt:lpstr>
      <vt:lpstr>A126285730T_Data</vt:lpstr>
      <vt:lpstr>A126285730T_Latest</vt:lpstr>
      <vt:lpstr>A126285734A</vt:lpstr>
      <vt:lpstr>A126285734A_Data</vt:lpstr>
      <vt:lpstr>A126285734A_Latest</vt:lpstr>
      <vt:lpstr>A126285738K</vt:lpstr>
      <vt:lpstr>A126285738K_Data</vt:lpstr>
      <vt:lpstr>A126285738K_Latest</vt:lpstr>
      <vt:lpstr>A126285742A</vt:lpstr>
      <vt:lpstr>A126285742A_Data</vt:lpstr>
      <vt:lpstr>A126285742A_Latest</vt:lpstr>
      <vt:lpstr>A126285746K</vt:lpstr>
      <vt:lpstr>A126285746K_Data</vt:lpstr>
      <vt:lpstr>A126285746K_Latest</vt:lpstr>
      <vt:lpstr>A126285750A</vt:lpstr>
      <vt:lpstr>A126285750A_Data</vt:lpstr>
      <vt:lpstr>A126285750A_Latest</vt:lpstr>
      <vt:lpstr>A126285754K</vt:lpstr>
      <vt:lpstr>A126285754K_Data</vt:lpstr>
      <vt:lpstr>A126285754K_Latest</vt:lpstr>
      <vt:lpstr>A126285758V</vt:lpstr>
      <vt:lpstr>A126285758V_Data</vt:lpstr>
      <vt:lpstr>A126285758V_Latest</vt:lpstr>
      <vt:lpstr>A126285762K</vt:lpstr>
      <vt:lpstr>A126285762K_Data</vt:lpstr>
      <vt:lpstr>A126285762K_Latest</vt:lpstr>
      <vt:lpstr>A126285766V</vt:lpstr>
      <vt:lpstr>A126285766V_Data</vt:lpstr>
      <vt:lpstr>A126285766V_Latest</vt:lpstr>
      <vt:lpstr>A126285770K</vt:lpstr>
      <vt:lpstr>A126285770K_Data</vt:lpstr>
      <vt:lpstr>A126285770K_Latest</vt:lpstr>
      <vt:lpstr>A126285774V</vt:lpstr>
      <vt:lpstr>A126285774V_Data</vt:lpstr>
      <vt:lpstr>A126285774V_Latest</vt:lpstr>
      <vt:lpstr>A126285778C</vt:lpstr>
      <vt:lpstr>A126285778C_Data</vt:lpstr>
      <vt:lpstr>A126285778C_Latest</vt:lpstr>
      <vt:lpstr>A126285782V</vt:lpstr>
      <vt:lpstr>A126285782V_Data</vt:lpstr>
      <vt:lpstr>A126285782V_Latest</vt:lpstr>
      <vt:lpstr>A126285786C</vt:lpstr>
      <vt:lpstr>A126285786C_Data</vt:lpstr>
      <vt:lpstr>A126285786C_Latest</vt:lpstr>
      <vt:lpstr>A126285790V</vt:lpstr>
      <vt:lpstr>A126285790V_Data</vt:lpstr>
      <vt:lpstr>A126285790V_Latest</vt:lpstr>
      <vt:lpstr>A126285794C</vt:lpstr>
      <vt:lpstr>A126285794C_Data</vt:lpstr>
      <vt:lpstr>A126285794C_Latest</vt:lpstr>
      <vt:lpstr>A126285798L</vt:lpstr>
      <vt:lpstr>A126285798L_Data</vt:lpstr>
      <vt:lpstr>A126285798L_Latest</vt:lpstr>
      <vt:lpstr>A126285802T</vt:lpstr>
      <vt:lpstr>A126285802T_Data</vt:lpstr>
      <vt:lpstr>A126285802T_Latest</vt:lpstr>
      <vt:lpstr>A126285806A</vt:lpstr>
      <vt:lpstr>A126285806A_Data</vt:lpstr>
      <vt:lpstr>A126285806A_Latest</vt:lpstr>
      <vt:lpstr>A126285810T</vt:lpstr>
      <vt:lpstr>A126285810T_Data</vt:lpstr>
      <vt:lpstr>A126285810T_Latest</vt:lpstr>
      <vt:lpstr>A126285814A</vt:lpstr>
      <vt:lpstr>A126285814A_Data</vt:lpstr>
      <vt:lpstr>A126285814A_Latest</vt:lpstr>
      <vt:lpstr>A126285818K</vt:lpstr>
      <vt:lpstr>A126285818K_Data</vt:lpstr>
      <vt:lpstr>A126285818K_Latest</vt:lpstr>
      <vt:lpstr>A126285822A</vt:lpstr>
      <vt:lpstr>A126285822A_Data</vt:lpstr>
      <vt:lpstr>A126285822A_Latest</vt:lpstr>
      <vt:lpstr>A126285826K</vt:lpstr>
      <vt:lpstr>A126285826K_Data</vt:lpstr>
      <vt:lpstr>A126285826K_Latest</vt:lpstr>
      <vt:lpstr>A126285830A</vt:lpstr>
      <vt:lpstr>A126285830A_Data</vt:lpstr>
      <vt:lpstr>A126285830A_Latest</vt:lpstr>
      <vt:lpstr>A126285834K</vt:lpstr>
      <vt:lpstr>A126285834K_Data</vt:lpstr>
      <vt:lpstr>A126285834K_Latest</vt:lpstr>
      <vt:lpstr>A126285838V</vt:lpstr>
      <vt:lpstr>A126285838V_Data</vt:lpstr>
      <vt:lpstr>A126285838V_Latest</vt:lpstr>
      <vt:lpstr>A126285842K</vt:lpstr>
      <vt:lpstr>A126285842K_Data</vt:lpstr>
      <vt:lpstr>A126285842K_Latest</vt:lpstr>
      <vt:lpstr>A126285846V</vt:lpstr>
      <vt:lpstr>A126285846V_Data</vt:lpstr>
      <vt:lpstr>A126285846V_Latest</vt:lpstr>
      <vt:lpstr>A126285850K</vt:lpstr>
      <vt:lpstr>A126285850K_Data</vt:lpstr>
      <vt:lpstr>A126285850K_Latest</vt:lpstr>
      <vt:lpstr>A126285854V</vt:lpstr>
      <vt:lpstr>A126285854V_Data</vt:lpstr>
      <vt:lpstr>A126285854V_Latest</vt:lpstr>
      <vt:lpstr>A126285858C</vt:lpstr>
      <vt:lpstr>A126285858C_Data</vt:lpstr>
      <vt:lpstr>A126285858C_Latest</vt:lpstr>
      <vt:lpstr>A126285862V</vt:lpstr>
      <vt:lpstr>A126285862V_Data</vt:lpstr>
      <vt:lpstr>A126285862V_Latest</vt:lpstr>
      <vt:lpstr>A126285866C</vt:lpstr>
      <vt:lpstr>A126285866C_Data</vt:lpstr>
      <vt:lpstr>A126285866C_Latest</vt:lpstr>
      <vt:lpstr>A126285870V</vt:lpstr>
      <vt:lpstr>A126285870V_Data</vt:lpstr>
      <vt:lpstr>A126285870V_Latest</vt:lpstr>
      <vt:lpstr>A126285874C</vt:lpstr>
      <vt:lpstr>A126285874C_Data</vt:lpstr>
      <vt:lpstr>A126285874C_Latest</vt:lpstr>
      <vt:lpstr>A126285878L</vt:lpstr>
      <vt:lpstr>A126285878L_Data</vt:lpstr>
      <vt:lpstr>A126285878L_Latest</vt:lpstr>
      <vt:lpstr>A126285882C</vt:lpstr>
      <vt:lpstr>A126285882C_Data</vt:lpstr>
      <vt:lpstr>A126285882C_Latest</vt:lpstr>
      <vt:lpstr>A126285886L</vt:lpstr>
      <vt:lpstr>A126285886L_Data</vt:lpstr>
      <vt:lpstr>A126285886L_Latest</vt:lpstr>
      <vt:lpstr>A126285890C</vt:lpstr>
      <vt:lpstr>A126285890C_Data</vt:lpstr>
      <vt:lpstr>A126285890C_Latest</vt:lpstr>
      <vt:lpstr>A126285894L</vt:lpstr>
      <vt:lpstr>A126285894L_Data</vt:lpstr>
      <vt:lpstr>A126285894L_Latest</vt:lpstr>
      <vt:lpstr>A126285898W</vt:lpstr>
      <vt:lpstr>A126285898W_Data</vt:lpstr>
      <vt:lpstr>A126285898W_Latest</vt:lpstr>
      <vt:lpstr>A126285902A</vt:lpstr>
      <vt:lpstr>A126285902A_Data</vt:lpstr>
      <vt:lpstr>A126285902A_Latest</vt:lpstr>
      <vt:lpstr>A126285906K</vt:lpstr>
      <vt:lpstr>A126285906K_Data</vt:lpstr>
      <vt:lpstr>A126285906K_Latest</vt:lpstr>
      <vt:lpstr>A126285910A</vt:lpstr>
      <vt:lpstr>A126285910A_Data</vt:lpstr>
      <vt:lpstr>A126285910A_Latest</vt:lpstr>
      <vt:lpstr>A126285914K</vt:lpstr>
      <vt:lpstr>A126285914K_Data</vt:lpstr>
      <vt:lpstr>A126285914K_Latest</vt:lpstr>
      <vt:lpstr>A126285918V</vt:lpstr>
      <vt:lpstr>A126285918V_Data</vt:lpstr>
      <vt:lpstr>A126285918V_Latest</vt:lpstr>
      <vt:lpstr>A126285922K</vt:lpstr>
      <vt:lpstr>A126285922K_Data</vt:lpstr>
      <vt:lpstr>A126285922K_Latest</vt:lpstr>
      <vt:lpstr>A126285926V</vt:lpstr>
      <vt:lpstr>A126285926V_Data</vt:lpstr>
      <vt:lpstr>A126285926V_Latest</vt:lpstr>
      <vt:lpstr>A126285930K</vt:lpstr>
      <vt:lpstr>A126285930K_Data</vt:lpstr>
      <vt:lpstr>A126285930K_Latest</vt:lpstr>
      <vt:lpstr>A126285934V</vt:lpstr>
      <vt:lpstr>A126285934V_Data</vt:lpstr>
      <vt:lpstr>A126285934V_Latest</vt:lpstr>
      <vt:lpstr>A126285938C</vt:lpstr>
      <vt:lpstr>A126285938C_Data</vt:lpstr>
      <vt:lpstr>A126285938C_Latest</vt:lpstr>
      <vt:lpstr>A126285942V</vt:lpstr>
      <vt:lpstr>A126285942V_Data</vt:lpstr>
      <vt:lpstr>A126285942V_Latest</vt:lpstr>
      <vt:lpstr>A126285946C</vt:lpstr>
      <vt:lpstr>A126285946C_Data</vt:lpstr>
      <vt:lpstr>A126285946C_Latest</vt:lpstr>
      <vt:lpstr>A126285950V</vt:lpstr>
      <vt:lpstr>A126285950V_Data</vt:lpstr>
      <vt:lpstr>A126285950V_Latest</vt:lpstr>
      <vt:lpstr>A126285954C</vt:lpstr>
      <vt:lpstr>A126285954C_Data</vt:lpstr>
      <vt:lpstr>A126285954C_Latest</vt:lpstr>
      <vt:lpstr>A126285958L</vt:lpstr>
      <vt:lpstr>A126285958L_Data</vt:lpstr>
      <vt:lpstr>A126285958L_Latest</vt:lpstr>
      <vt:lpstr>A126285962C</vt:lpstr>
      <vt:lpstr>A126285962C_Data</vt:lpstr>
      <vt:lpstr>A126285962C_Latest</vt:lpstr>
      <vt:lpstr>A126285966L</vt:lpstr>
      <vt:lpstr>A126285966L_Data</vt:lpstr>
      <vt:lpstr>A126285966L_Latest</vt:lpstr>
      <vt:lpstr>A126285970C</vt:lpstr>
      <vt:lpstr>A126285970C_Data</vt:lpstr>
      <vt:lpstr>A126285970C_Latest</vt:lpstr>
      <vt:lpstr>A126285974L</vt:lpstr>
      <vt:lpstr>A126285974L_Data</vt:lpstr>
      <vt:lpstr>A126285974L_Latest</vt:lpstr>
      <vt:lpstr>A126285978W</vt:lpstr>
      <vt:lpstr>A126285978W_Data</vt:lpstr>
      <vt:lpstr>A126285978W_Latest</vt:lpstr>
      <vt:lpstr>A126285982L</vt:lpstr>
      <vt:lpstr>A126285982L_Data</vt:lpstr>
      <vt:lpstr>A126285982L_Latest</vt:lpstr>
      <vt:lpstr>A126285986W</vt:lpstr>
      <vt:lpstr>A126285986W_Data</vt:lpstr>
      <vt:lpstr>A126285986W_Latest</vt:lpstr>
      <vt:lpstr>A126285990L</vt:lpstr>
      <vt:lpstr>A126285990L_Data</vt:lpstr>
      <vt:lpstr>A126285990L_Latest</vt:lpstr>
      <vt:lpstr>A126285994W</vt:lpstr>
      <vt:lpstr>A126285994W_Data</vt:lpstr>
      <vt:lpstr>A126285994W_Latest</vt:lpstr>
      <vt:lpstr>A126285998F</vt:lpstr>
      <vt:lpstr>A126285998F_Data</vt:lpstr>
      <vt:lpstr>A126285998F_Latest</vt:lpstr>
      <vt:lpstr>A126286002L</vt:lpstr>
      <vt:lpstr>A126286002L_Data</vt:lpstr>
      <vt:lpstr>A126286002L_Latest</vt:lpstr>
      <vt:lpstr>A126286006W</vt:lpstr>
      <vt:lpstr>A126286006W_Data</vt:lpstr>
      <vt:lpstr>A126286006W_Latest</vt:lpstr>
      <vt:lpstr>A126286010L</vt:lpstr>
      <vt:lpstr>A126286010L_Data</vt:lpstr>
      <vt:lpstr>A126286010L_Latest</vt:lpstr>
      <vt:lpstr>A126286014W</vt:lpstr>
      <vt:lpstr>A126286014W_Data</vt:lpstr>
      <vt:lpstr>A126286014W_Latest</vt:lpstr>
      <vt:lpstr>A126286018F</vt:lpstr>
      <vt:lpstr>A126286018F_Data</vt:lpstr>
      <vt:lpstr>A126286018F_Latest</vt:lpstr>
      <vt:lpstr>A126286022W</vt:lpstr>
      <vt:lpstr>A126286022W_Data</vt:lpstr>
      <vt:lpstr>A126286022W_Latest</vt:lpstr>
      <vt:lpstr>A126286026F</vt:lpstr>
      <vt:lpstr>A126286026F_Data</vt:lpstr>
      <vt:lpstr>A126286026F_Latest</vt:lpstr>
      <vt:lpstr>A126286030W</vt:lpstr>
      <vt:lpstr>A126286030W_Data</vt:lpstr>
      <vt:lpstr>A126286030W_Latest</vt:lpstr>
      <vt:lpstr>A126286034F</vt:lpstr>
      <vt:lpstr>A126286034F_Data</vt:lpstr>
      <vt:lpstr>A126286034F_Latest</vt:lpstr>
      <vt:lpstr>A126286038R</vt:lpstr>
      <vt:lpstr>A126286038R_Data</vt:lpstr>
      <vt:lpstr>A126286038R_Latest</vt:lpstr>
      <vt:lpstr>A126286042F</vt:lpstr>
      <vt:lpstr>A126286042F_Data</vt:lpstr>
      <vt:lpstr>A126286042F_Latest</vt:lpstr>
      <vt:lpstr>A126286046R</vt:lpstr>
      <vt:lpstr>A126286046R_Data</vt:lpstr>
      <vt:lpstr>A126286046R_Latest</vt:lpstr>
      <vt:lpstr>A126286050F</vt:lpstr>
      <vt:lpstr>A126286050F_Data</vt:lpstr>
      <vt:lpstr>A126286050F_Latest</vt:lpstr>
      <vt:lpstr>A126286054R</vt:lpstr>
      <vt:lpstr>A126286054R_Data</vt:lpstr>
      <vt:lpstr>A126286054R_Latest</vt:lpstr>
      <vt:lpstr>A126286058X</vt:lpstr>
      <vt:lpstr>A126286058X_Data</vt:lpstr>
      <vt:lpstr>A126286058X_Latest</vt:lpstr>
      <vt:lpstr>A126286062R</vt:lpstr>
      <vt:lpstr>A126286062R_Data</vt:lpstr>
      <vt:lpstr>A126286062R_Latest</vt:lpstr>
      <vt:lpstr>A126286066X</vt:lpstr>
      <vt:lpstr>A126286066X_Data</vt:lpstr>
      <vt:lpstr>A126286066X_Latest</vt:lpstr>
      <vt:lpstr>A126286070R</vt:lpstr>
      <vt:lpstr>A126286070R_Data</vt:lpstr>
      <vt:lpstr>A126286070R_Latest</vt:lpstr>
      <vt:lpstr>A126286074X</vt:lpstr>
      <vt:lpstr>A126286074X_Data</vt:lpstr>
      <vt:lpstr>A126286074X_Latest</vt:lpstr>
      <vt:lpstr>A126286078J</vt:lpstr>
      <vt:lpstr>A126286078J_Data</vt:lpstr>
      <vt:lpstr>A126286078J_Latest</vt:lpstr>
      <vt:lpstr>A126286082X</vt:lpstr>
      <vt:lpstr>A126286082X_Data</vt:lpstr>
      <vt:lpstr>A126286082X_Latest</vt:lpstr>
      <vt:lpstr>A126286086J</vt:lpstr>
      <vt:lpstr>A126286086J_Data</vt:lpstr>
      <vt:lpstr>A126286086J_Latest</vt:lpstr>
      <vt:lpstr>A126286090X</vt:lpstr>
      <vt:lpstr>A126286090X_Data</vt:lpstr>
      <vt:lpstr>A126286090X_Latest</vt:lpstr>
      <vt:lpstr>A126286094J</vt:lpstr>
      <vt:lpstr>A126286094J_Data</vt:lpstr>
      <vt:lpstr>A126286094J_Latest</vt:lpstr>
      <vt:lpstr>A126286098T</vt:lpstr>
      <vt:lpstr>A126286098T_Data</vt:lpstr>
      <vt:lpstr>A126286098T_Latest</vt:lpstr>
      <vt:lpstr>A126286102W</vt:lpstr>
      <vt:lpstr>A126286102W_Data</vt:lpstr>
      <vt:lpstr>A126286102W_Latest</vt:lpstr>
      <vt:lpstr>A126286106F</vt:lpstr>
      <vt:lpstr>A126286106F_Data</vt:lpstr>
      <vt:lpstr>A126286106F_Latest</vt:lpstr>
      <vt:lpstr>A126286110W</vt:lpstr>
      <vt:lpstr>A126286110W_Data</vt:lpstr>
      <vt:lpstr>A126286110W_Latest</vt:lpstr>
      <vt:lpstr>A126286114F</vt:lpstr>
      <vt:lpstr>A126286114F_Data</vt:lpstr>
      <vt:lpstr>A126286114F_Latest</vt:lpstr>
      <vt:lpstr>A126286118R</vt:lpstr>
      <vt:lpstr>A126286118R_Data</vt:lpstr>
      <vt:lpstr>A126286118R_Latest</vt:lpstr>
      <vt:lpstr>A126286122F</vt:lpstr>
      <vt:lpstr>A126286122F_Data</vt:lpstr>
      <vt:lpstr>A126286122F_Latest</vt:lpstr>
      <vt:lpstr>A126286126R</vt:lpstr>
      <vt:lpstr>A126286126R_Data</vt:lpstr>
      <vt:lpstr>A126286126R_Latest</vt:lpstr>
      <vt:lpstr>A126286130F</vt:lpstr>
      <vt:lpstr>A126286130F_Data</vt:lpstr>
      <vt:lpstr>A126286130F_Latest</vt:lpstr>
      <vt:lpstr>A126286134R</vt:lpstr>
      <vt:lpstr>A126286134R_Data</vt:lpstr>
      <vt:lpstr>A126286134R_Latest</vt:lpstr>
      <vt:lpstr>A126286138X</vt:lpstr>
      <vt:lpstr>A126286138X_Data</vt:lpstr>
      <vt:lpstr>A126286138X_Latest</vt:lpstr>
      <vt:lpstr>A126286142R</vt:lpstr>
      <vt:lpstr>A126286142R_Data</vt:lpstr>
      <vt:lpstr>A126286142R_Latest</vt:lpstr>
      <vt:lpstr>A126286146X</vt:lpstr>
      <vt:lpstr>A126286146X_Data</vt:lpstr>
      <vt:lpstr>A126286146X_Latest</vt:lpstr>
      <vt:lpstr>A126286150R</vt:lpstr>
      <vt:lpstr>A126286150R_Data</vt:lpstr>
      <vt:lpstr>A126286150R_Latest</vt:lpstr>
      <vt:lpstr>A126286154X</vt:lpstr>
      <vt:lpstr>A126286154X_Data</vt:lpstr>
      <vt:lpstr>A126286154X_Latest</vt:lpstr>
      <vt:lpstr>A126286158J</vt:lpstr>
      <vt:lpstr>A126286158J_Data</vt:lpstr>
      <vt:lpstr>A126286158J_Latest</vt:lpstr>
      <vt:lpstr>A126286162X</vt:lpstr>
      <vt:lpstr>A126286162X_Data</vt:lpstr>
      <vt:lpstr>A126286162X_Latest</vt:lpstr>
      <vt:lpstr>A126286166J</vt:lpstr>
      <vt:lpstr>A126286166J_Data</vt:lpstr>
      <vt:lpstr>A126286166J_Latest</vt:lpstr>
      <vt:lpstr>A126286170X</vt:lpstr>
      <vt:lpstr>A126286170X_Data</vt:lpstr>
      <vt:lpstr>A126286170X_Latest</vt:lpstr>
      <vt:lpstr>A126286174J</vt:lpstr>
      <vt:lpstr>A126286174J_Data</vt:lpstr>
      <vt:lpstr>A126286174J_Latest</vt:lpstr>
      <vt:lpstr>A126286178T</vt:lpstr>
      <vt:lpstr>A126286178T_Data</vt:lpstr>
      <vt:lpstr>A126286178T_Latest</vt:lpstr>
      <vt:lpstr>A126286182J</vt:lpstr>
      <vt:lpstr>A126286182J_Data</vt:lpstr>
      <vt:lpstr>A126286182J_Latest</vt:lpstr>
      <vt:lpstr>A126286186T</vt:lpstr>
      <vt:lpstr>A126286186T_Data</vt:lpstr>
      <vt:lpstr>A126286186T_Latest</vt:lpstr>
      <vt:lpstr>A126286190J</vt:lpstr>
      <vt:lpstr>A126286190J_Data</vt:lpstr>
      <vt:lpstr>A126286190J_Latest</vt:lpstr>
      <vt:lpstr>A126286194T</vt:lpstr>
      <vt:lpstr>A126286194T_Data</vt:lpstr>
      <vt:lpstr>A126286194T_Latest</vt:lpstr>
      <vt:lpstr>A126286198A</vt:lpstr>
      <vt:lpstr>A126286198A_Data</vt:lpstr>
      <vt:lpstr>A126286198A_Latest</vt:lpstr>
      <vt:lpstr>A126286202F</vt:lpstr>
      <vt:lpstr>A126286202F_Data</vt:lpstr>
      <vt:lpstr>A126286202F_Latest</vt:lpstr>
      <vt:lpstr>A126286206R</vt:lpstr>
      <vt:lpstr>A126286206R_Data</vt:lpstr>
      <vt:lpstr>A126286206R_Latest</vt:lpstr>
      <vt:lpstr>A126286210F</vt:lpstr>
      <vt:lpstr>A126286210F_Data</vt:lpstr>
      <vt:lpstr>A126286210F_Latest</vt:lpstr>
      <vt:lpstr>A126286214R</vt:lpstr>
      <vt:lpstr>A126286214R_Data</vt:lpstr>
      <vt:lpstr>A126286214R_Latest</vt:lpstr>
      <vt:lpstr>A126286218X</vt:lpstr>
      <vt:lpstr>A126286218X_Data</vt:lpstr>
      <vt:lpstr>A126286218X_Latest</vt:lpstr>
      <vt:lpstr>A126286222R</vt:lpstr>
      <vt:lpstr>A126286222R_Data</vt:lpstr>
      <vt:lpstr>A126286222R_Latest</vt:lpstr>
      <vt:lpstr>A126286226X</vt:lpstr>
      <vt:lpstr>A126286226X_Data</vt:lpstr>
      <vt:lpstr>A126286226X_Latest</vt:lpstr>
      <vt:lpstr>A126286230R</vt:lpstr>
      <vt:lpstr>A126286230R_Data</vt:lpstr>
      <vt:lpstr>A126286230R_Latest</vt:lpstr>
      <vt:lpstr>A126286234X</vt:lpstr>
      <vt:lpstr>A126286234X_Data</vt:lpstr>
      <vt:lpstr>A126286234X_Latest</vt:lpstr>
      <vt:lpstr>A126286238J</vt:lpstr>
      <vt:lpstr>A126286238J_Data</vt:lpstr>
      <vt:lpstr>A126286238J_Latest</vt:lpstr>
      <vt:lpstr>A126286242X</vt:lpstr>
      <vt:lpstr>A126286242X_Data</vt:lpstr>
      <vt:lpstr>A126286242X_Latest</vt:lpstr>
      <vt:lpstr>A126286246J</vt:lpstr>
      <vt:lpstr>A126286246J_Data</vt:lpstr>
      <vt:lpstr>A126286246J_Latest</vt:lpstr>
      <vt:lpstr>A126286250X</vt:lpstr>
      <vt:lpstr>A126286250X_Data</vt:lpstr>
      <vt:lpstr>A126286250X_Latest</vt:lpstr>
      <vt:lpstr>A126286254J</vt:lpstr>
      <vt:lpstr>A126286254J_Data</vt:lpstr>
      <vt:lpstr>A126286254J_Latest</vt:lpstr>
      <vt:lpstr>A126286258T</vt:lpstr>
      <vt:lpstr>A126286258T_Data</vt:lpstr>
      <vt:lpstr>A126286258T_Latest</vt:lpstr>
      <vt:lpstr>A126286262J</vt:lpstr>
      <vt:lpstr>A126286262J_Data</vt:lpstr>
      <vt:lpstr>A126286262J_Latest</vt:lpstr>
      <vt:lpstr>A126286266T</vt:lpstr>
      <vt:lpstr>A126286266T_Data</vt:lpstr>
      <vt:lpstr>A126286266T_Latest</vt:lpstr>
      <vt:lpstr>A126286270J</vt:lpstr>
      <vt:lpstr>A126286270J_Data</vt:lpstr>
      <vt:lpstr>A126286270J_Latest</vt:lpstr>
      <vt:lpstr>A126286274T</vt:lpstr>
      <vt:lpstr>A126286274T_Data</vt:lpstr>
      <vt:lpstr>A126286274T_Latest</vt:lpstr>
      <vt:lpstr>A126286278A</vt:lpstr>
      <vt:lpstr>A126286278A_Data</vt:lpstr>
      <vt:lpstr>A126286278A_Latest</vt:lpstr>
      <vt:lpstr>A126286282T</vt:lpstr>
      <vt:lpstr>A126286282T_Data</vt:lpstr>
      <vt:lpstr>A126286282T_Latest</vt:lpstr>
      <vt:lpstr>A126286286A</vt:lpstr>
      <vt:lpstr>A126286286A_Data</vt:lpstr>
      <vt:lpstr>A126286286A_Latest</vt:lpstr>
      <vt:lpstr>A126286290T</vt:lpstr>
      <vt:lpstr>A126286290T_Data</vt:lpstr>
      <vt:lpstr>A126286290T_Latest</vt:lpstr>
      <vt:lpstr>A126286294A</vt:lpstr>
      <vt:lpstr>A126286294A_Data</vt:lpstr>
      <vt:lpstr>A126286294A_Latest</vt:lpstr>
      <vt:lpstr>A126286298K</vt:lpstr>
      <vt:lpstr>A126286298K_Data</vt:lpstr>
      <vt:lpstr>A126286298K_Latest</vt:lpstr>
      <vt:lpstr>A126286302R</vt:lpstr>
      <vt:lpstr>A126286302R_Data</vt:lpstr>
      <vt:lpstr>A126286302R_Latest</vt:lpstr>
      <vt:lpstr>A126286306X</vt:lpstr>
      <vt:lpstr>A126286306X_Data</vt:lpstr>
      <vt:lpstr>A126286306X_Latest</vt:lpstr>
      <vt:lpstr>A126286310R</vt:lpstr>
      <vt:lpstr>A126286310R_Data</vt:lpstr>
      <vt:lpstr>A126286310R_Latest</vt:lpstr>
      <vt:lpstr>A126286314X</vt:lpstr>
      <vt:lpstr>A126286314X_Data</vt:lpstr>
      <vt:lpstr>A126286314X_Latest</vt:lpstr>
      <vt:lpstr>A126286318J</vt:lpstr>
      <vt:lpstr>A126286318J_Data</vt:lpstr>
      <vt:lpstr>A126286318J_Latest</vt:lpstr>
      <vt:lpstr>A126286322X</vt:lpstr>
      <vt:lpstr>A126286322X_Data</vt:lpstr>
      <vt:lpstr>A126286322X_Latest</vt:lpstr>
      <vt:lpstr>A126286326J</vt:lpstr>
      <vt:lpstr>A126286326J_Data</vt:lpstr>
      <vt:lpstr>A126286326J_Latest</vt:lpstr>
      <vt:lpstr>A126286330X</vt:lpstr>
      <vt:lpstr>A126286330X_Data</vt:lpstr>
      <vt:lpstr>A126286330X_Latest</vt:lpstr>
      <vt:lpstr>A126286334J</vt:lpstr>
      <vt:lpstr>A126286334J_Data</vt:lpstr>
      <vt:lpstr>A126286334J_Latest</vt:lpstr>
      <vt:lpstr>A126286338T</vt:lpstr>
      <vt:lpstr>A126286338T_Data</vt:lpstr>
      <vt:lpstr>A126286338T_Latest</vt:lpstr>
      <vt:lpstr>A126286342J</vt:lpstr>
      <vt:lpstr>A126286342J_Data</vt:lpstr>
      <vt:lpstr>A126286342J_Latest</vt:lpstr>
      <vt:lpstr>A126286346T</vt:lpstr>
      <vt:lpstr>A126286346T_Data</vt:lpstr>
      <vt:lpstr>A126286346T_Latest</vt:lpstr>
      <vt:lpstr>A126286350J</vt:lpstr>
      <vt:lpstr>A126286350J_Data</vt:lpstr>
      <vt:lpstr>A126286350J_Latest</vt:lpstr>
      <vt:lpstr>A126286354T</vt:lpstr>
      <vt:lpstr>A126286354T_Data</vt:lpstr>
      <vt:lpstr>A126286354T_Latest</vt:lpstr>
      <vt:lpstr>A126286358A</vt:lpstr>
      <vt:lpstr>A126286358A_Data</vt:lpstr>
      <vt:lpstr>A126286358A_Latest</vt:lpstr>
      <vt:lpstr>A126286362T</vt:lpstr>
      <vt:lpstr>A126286362T_Data</vt:lpstr>
      <vt:lpstr>A126286362T_Latest</vt:lpstr>
      <vt:lpstr>A126286366A</vt:lpstr>
      <vt:lpstr>A126286366A_Data</vt:lpstr>
      <vt:lpstr>A126286366A_Latest</vt:lpstr>
      <vt:lpstr>A126286370T</vt:lpstr>
      <vt:lpstr>A126286370T_Data</vt:lpstr>
      <vt:lpstr>A126286370T_Latest</vt:lpstr>
      <vt:lpstr>A126286374A</vt:lpstr>
      <vt:lpstr>A126286374A_Data</vt:lpstr>
      <vt:lpstr>A126286374A_Latest</vt:lpstr>
      <vt:lpstr>A126286378K</vt:lpstr>
      <vt:lpstr>A126286378K_Data</vt:lpstr>
      <vt:lpstr>A126286378K_Latest</vt:lpstr>
      <vt:lpstr>A126286382A</vt:lpstr>
      <vt:lpstr>A126286382A_Data</vt:lpstr>
      <vt:lpstr>A126286382A_Latest</vt:lpstr>
      <vt:lpstr>A126286386K</vt:lpstr>
      <vt:lpstr>A126286386K_Data</vt:lpstr>
      <vt:lpstr>A126286386K_Latest</vt:lpstr>
      <vt:lpstr>A126286390A</vt:lpstr>
      <vt:lpstr>A126286390A_Data</vt:lpstr>
      <vt:lpstr>A126286390A_Latest</vt:lpstr>
      <vt:lpstr>A126286394K</vt:lpstr>
      <vt:lpstr>A126286394K_Data</vt:lpstr>
      <vt:lpstr>A126286394K_Latest</vt:lpstr>
      <vt:lpstr>A126286398V</vt:lpstr>
      <vt:lpstr>A126286398V_Data</vt:lpstr>
      <vt:lpstr>A126286398V_Latest</vt:lpstr>
      <vt:lpstr>A126286402X</vt:lpstr>
      <vt:lpstr>A126286402X_Data</vt:lpstr>
      <vt:lpstr>A126286402X_Latest</vt:lpstr>
      <vt:lpstr>A126286406J</vt:lpstr>
      <vt:lpstr>A126286406J_Data</vt:lpstr>
      <vt:lpstr>A126286406J_Latest</vt:lpstr>
      <vt:lpstr>A126286410X</vt:lpstr>
      <vt:lpstr>A126286410X_Data</vt:lpstr>
      <vt:lpstr>A126286410X_Latest</vt:lpstr>
      <vt:lpstr>A126286414J</vt:lpstr>
      <vt:lpstr>A126286414J_Data</vt:lpstr>
      <vt:lpstr>A126286414J_Latest</vt:lpstr>
      <vt:lpstr>A126286418T</vt:lpstr>
      <vt:lpstr>A126286418T_Data</vt:lpstr>
      <vt:lpstr>A126286418T_Latest</vt:lpstr>
      <vt:lpstr>A126286422J</vt:lpstr>
      <vt:lpstr>A126286422J_Data</vt:lpstr>
      <vt:lpstr>A126286422J_Latest</vt:lpstr>
      <vt:lpstr>A126286426T</vt:lpstr>
      <vt:lpstr>A126286426T_Data</vt:lpstr>
      <vt:lpstr>A126286426T_Latest</vt:lpstr>
      <vt:lpstr>A126286430J</vt:lpstr>
      <vt:lpstr>A126286430J_Data</vt:lpstr>
      <vt:lpstr>A126286430J_Latest</vt:lpstr>
      <vt:lpstr>A126286434T</vt:lpstr>
      <vt:lpstr>A126286434T_Data</vt:lpstr>
      <vt:lpstr>A126286434T_Latest</vt:lpstr>
      <vt:lpstr>A126286438A</vt:lpstr>
      <vt:lpstr>A126286438A_Data</vt:lpstr>
      <vt:lpstr>A126286438A_Latest</vt:lpstr>
      <vt:lpstr>A126286442T</vt:lpstr>
      <vt:lpstr>A126286442T_Data</vt:lpstr>
      <vt:lpstr>A126286442T_Latest</vt:lpstr>
      <vt:lpstr>A126286446A</vt:lpstr>
      <vt:lpstr>A126286446A_Data</vt:lpstr>
      <vt:lpstr>A126286446A_Latest</vt:lpstr>
      <vt:lpstr>A126286450T</vt:lpstr>
      <vt:lpstr>A126286450T_Data</vt:lpstr>
      <vt:lpstr>A126286450T_Latest</vt:lpstr>
      <vt:lpstr>A126286454A</vt:lpstr>
      <vt:lpstr>A126286454A_Data</vt:lpstr>
      <vt:lpstr>A126286454A_Latest</vt:lpstr>
      <vt:lpstr>A126286458K</vt:lpstr>
      <vt:lpstr>A126286458K_Data</vt:lpstr>
      <vt:lpstr>A126286458K_Latest</vt:lpstr>
      <vt:lpstr>A126286462A</vt:lpstr>
      <vt:lpstr>A126286462A_Data</vt:lpstr>
      <vt:lpstr>A126286462A_Latest</vt:lpstr>
      <vt:lpstr>A126286466K</vt:lpstr>
      <vt:lpstr>A126286466K_Data</vt:lpstr>
      <vt:lpstr>A126286466K_Latest</vt:lpstr>
      <vt:lpstr>A126286470A</vt:lpstr>
      <vt:lpstr>A126286470A_Data</vt:lpstr>
      <vt:lpstr>A126286470A_Latest</vt:lpstr>
      <vt:lpstr>A126286474K</vt:lpstr>
      <vt:lpstr>A126286474K_Data</vt:lpstr>
      <vt:lpstr>A126286474K_Latest</vt:lpstr>
      <vt:lpstr>A126286478V</vt:lpstr>
      <vt:lpstr>A126286478V_Data</vt:lpstr>
      <vt:lpstr>A126286478V_Latest</vt:lpstr>
      <vt:lpstr>A126286482K</vt:lpstr>
      <vt:lpstr>A126286482K_Data</vt:lpstr>
      <vt:lpstr>A126286482K_Latest</vt:lpstr>
      <vt:lpstr>A126286486V</vt:lpstr>
      <vt:lpstr>A126286486V_Data</vt:lpstr>
      <vt:lpstr>A126286486V_Latest</vt:lpstr>
      <vt:lpstr>A126286490K</vt:lpstr>
      <vt:lpstr>A126286490K_Data</vt:lpstr>
      <vt:lpstr>A126286490K_Latest</vt:lpstr>
      <vt:lpstr>A126286494V</vt:lpstr>
      <vt:lpstr>A126286494V_Data</vt:lpstr>
      <vt:lpstr>A126286494V_Latest</vt:lpstr>
      <vt:lpstr>A126286498C</vt:lpstr>
      <vt:lpstr>A126286498C_Data</vt:lpstr>
      <vt:lpstr>A126286498C_Latest</vt:lpstr>
      <vt:lpstr>A126286502J</vt:lpstr>
      <vt:lpstr>A126286502J_Data</vt:lpstr>
      <vt:lpstr>A126286502J_Latest</vt:lpstr>
      <vt:lpstr>A126286506T</vt:lpstr>
      <vt:lpstr>A126286506T_Data</vt:lpstr>
      <vt:lpstr>A126286506T_Latest</vt:lpstr>
      <vt:lpstr>A126286510J</vt:lpstr>
      <vt:lpstr>A126286510J_Data</vt:lpstr>
      <vt:lpstr>A126286510J_Latest</vt:lpstr>
      <vt:lpstr>A126286514T</vt:lpstr>
      <vt:lpstr>A126286514T_Data</vt:lpstr>
      <vt:lpstr>A126286514T_Latest</vt:lpstr>
      <vt:lpstr>A126286518A</vt:lpstr>
      <vt:lpstr>A126286518A_Data</vt:lpstr>
      <vt:lpstr>A126286518A_Latest</vt:lpstr>
      <vt:lpstr>A126286522T</vt:lpstr>
      <vt:lpstr>A126286522T_Data</vt:lpstr>
      <vt:lpstr>A126286522T_Latest</vt:lpstr>
      <vt:lpstr>A126286526A</vt:lpstr>
      <vt:lpstr>A126286526A_Data</vt:lpstr>
      <vt:lpstr>A126286526A_Latest</vt:lpstr>
      <vt:lpstr>A126286530T</vt:lpstr>
      <vt:lpstr>A126286530T_Data</vt:lpstr>
      <vt:lpstr>A126286530T_Latest</vt:lpstr>
      <vt:lpstr>A126286534A</vt:lpstr>
      <vt:lpstr>A126286534A_Data</vt:lpstr>
      <vt:lpstr>A126286534A_Latest</vt:lpstr>
      <vt:lpstr>A126286538K</vt:lpstr>
      <vt:lpstr>A126286538K_Data</vt:lpstr>
      <vt:lpstr>A126286538K_Latest</vt:lpstr>
      <vt:lpstr>A126286542A</vt:lpstr>
      <vt:lpstr>A126286542A_Data</vt:lpstr>
      <vt:lpstr>A126286542A_Latest</vt:lpstr>
      <vt:lpstr>A126286546K</vt:lpstr>
      <vt:lpstr>A126286546K_Data</vt:lpstr>
      <vt:lpstr>A126286546K_Latest</vt:lpstr>
      <vt:lpstr>A126286550A</vt:lpstr>
      <vt:lpstr>A126286550A_Data</vt:lpstr>
      <vt:lpstr>A126286550A_Latest</vt:lpstr>
      <vt:lpstr>A126286554K</vt:lpstr>
      <vt:lpstr>A126286554K_Data</vt:lpstr>
      <vt:lpstr>A126286554K_Latest</vt:lpstr>
      <vt:lpstr>A126286558V</vt:lpstr>
      <vt:lpstr>A126286558V_Data</vt:lpstr>
      <vt:lpstr>A126286558V_Latest</vt:lpstr>
      <vt:lpstr>A126286562K</vt:lpstr>
      <vt:lpstr>A126286562K_Data</vt:lpstr>
      <vt:lpstr>A126286562K_Latest</vt:lpstr>
      <vt:lpstr>A126286566V</vt:lpstr>
      <vt:lpstr>A126286566V_Data</vt:lpstr>
      <vt:lpstr>A126286566V_Latest</vt:lpstr>
      <vt:lpstr>A126286570K</vt:lpstr>
      <vt:lpstr>A126286570K_Data</vt:lpstr>
      <vt:lpstr>A126286570K_Latest</vt:lpstr>
      <vt:lpstr>A126286574V</vt:lpstr>
      <vt:lpstr>A126286574V_Data</vt:lpstr>
      <vt:lpstr>A126286574V_Latest</vt:lpstr>
      <vt:lpstr>A126286578C</vt:lpstr>
      <vt:lpstr>A126286578C_Data</vt:lpstr>
      <vt:lpstr>A126286578C_Latest</vt:lpstr>
      <vt:lpstr>A126286582V</vt:lpstr>
      <vt:lpstr>A126286582V_Data</vt:lpstr>
      <vt:lpstr>A126286582V_Latest</vt:lpstr>
      <vt:lpstr>A126286586C</vt:lpstr>
      <vt:lpstr>A126286586C_Data</vt:lpstr>
      <vt:lpstr>A126286586C_Latest</vt:lpstr>
      <vt:lpstr>A126286590V</vt:lpstr>
      <vt:lpstr>A126286590V_Data</vt:lpstr>
      <vt:lpstr>A126286590V_Latest</vt:lpstr>
      <vt:lpstr>A126286594C</vt:lpstr>
      <vt:lpstr>A126286594C_Data</vt:lpstr>
      <vt:lpstr>A126286594C_Latest</vt:lpstr>
      <vt:lpstr>A126286598L</vt:lpstr>
      <vt:lpstr>A126286598L_Data</vt:lpstr>
      <vt:lpstr>A126286598L_Latest</vt:lpstr>
      <vt:lpstr>A126286602T</vt:lpstr>
      <vt:lpstr>A126286602T_Data</vt:lpstr>
      <vt:lpstr>A126286602T_Latest</vt:lpstr>
      <vt:lpstr>A126286606A</vt:lpstr>
      <vt:lpstr>A126286606A_Data</vt:lpstr>
      <vt:lpstr>A126286606A_Latest</vt:lpstr>
      <vt:lpstr>A126286610T</vt:lpstr>
      <vt:lpstr>A126286610T_Data</vt:lpstr>
      <vt:lpstr>A126286610T_Latest</vt:lpstr>
      <vt:lpstr>A126286614A</vt:lpstr>
      <vt:lpstr>A126286614A_Data</vt:lpstr>
      <vt:lpstr>A126286614A_Latest</vt:lpstr>
      <vt:lpstr>A126286618K</vt:lpstr>
      <vt:lpstr>A126286618K_Data</vt:lpstr>
      <vt:lpstr>A126286618K_Latest</vt:lpstr>
      <vt:lpstr>A126286622A</vt:lpstr>
      <vt:lpstr>A126286622A_Data</vt:lpstr>
      <vt:lpstr>A126286622A_Latest</vt:lpstr>
      <vt:lpstr>A126286626K</vt:lpstr>
      <vt:lpstr>A126286626K_Data</vt:lpstr>
      <vt:lpstr>A126286626K_Latest</vt:lpstr>
      <vt:lpstr>A126286630A</vt:lpstr>
      <vt:lpstr>A126286630A_Data</vt:lpstr>
      <vt:lpstr>A126286630A_Latest</vt:lpstr>
      <vt:lpstr>A126286634K</vt:lpstr>
      <vt:lpstr>A126286634K_Data</vt:lpstr>
      <vt:lpstr>A126286634K_Latest</vt:lpstr>
      <vt:lpstr>A126286638V</vt:lpstr>
      <vt:lpstr>A126286638V_Data</vt:lpstr>
      <vt:lpstr>A126286638V_Latest</vt:lpstr>
      <vt:lpstr>A126286642K</vt:lpstr>
      <vt:lpstr>A126286642K_Data</vt:lpstr>
      <vt:lpstr>A126286642K_Latest</vt:lpstr>
      <vt:lpstr>A126286646V</vt:lpstr>
      <vt:lpstr>A126286646V_Data</vt:lpstr>
      <vt:lpstr>A126286646V_Latest</vt:lpstr>
      <vt:lpstr>A126286650K</vt:lpstr>
      <vt:lpstr>A126286650K_Data</vt:lpstr>
      <vt:lpstr>A126286650K_Latest</vt:lpstr>
      <vt:lpstr>A126286654V</vt:lpstr>
      <vt:lpstr>A126286654V_Data</vt:lpstr>
      <vt:lpstr>A126286654V_Latest</vt:lpstr>
      <vt:lpstr>A126286658C</vt:lpstr>
      <vt:lpstr>A126286658C_Data</vt:lpstr>
      <vt:lpstr>A126286658C_Latest</vt:lpstr>
      <vt:lpstr>A126286662V</vt:lpstr>
      <vt:lpstr>A126286662V_Data</vt:lpstr>
      <vt:lpstr>A126286662V_Latest</vt:lpstr>
      <vt:lpstr>A126286666C</vt:lpstr>
      <vt:lpstr>A126286666C_Data</vt:lpstr>
      <vt:lpstr>A126286666C_Latest</vt:lpstr>
      <vt:lpstr>A126286670V</vt:lpstr>
      <vt:lpstr>A126286670V_Data</vt:lpstr>
      <vt:lpstr>A126286670V_Latest</vt:lpstr>
      <vt:lpstr>A126286674C</vt:lpstr>
      <vt:lpstr>A126286674C_Data</vt:lpstr>
      <vt:lpstr>A126286674C_Latest</vt:lpstr>
      <vt:lpstr>A126286678L</vt:lpstr>
      <vt:lpstr>A126286678L_Data</vt:lpstr>
      <vt:lpstr>A126286678L_Latest</vt:lpstr>
      <vt:lpstr>A126286682C</vt:lpstr>
      <vt:lpstr>A126286682C_Data</vt:lpstr>
      <vt:lpstr>A126286682C_Latest</vt:lpstr>
      <vt:lpstr>A126286686L</vt:lpstr>
      <vt:lpstr>A126286686L_Data</vt:lpstr>
      <vt:lpstr>A126286686L_Latest</vt:lpstr>
      <vt:lpstr>A126286690C</vt:lpstr>
      <vt:lpstr>A126286690C_Data</vt:lpstr>
      <vt:lpstr>A126286690C_Latest</vt:lpstr>
      <vt:lpstr>A126286694L</vt:lpstr>
      <vt:lpstr>A126286694L_Data</vt:lpstr>
      <vt:lpstr>A126286694L_Latest</vt:lpstr>
      <vt:lpstr>A126286698W</vt:lpstr>
      <vt:lpstr>A126286698W_Data</vt:lpstr>
      <vt:lpstr>A126286698W_Latest</vt:lpstr>
      <vt:lpstr>A126286702A</vt:lpstr>
      <vt:lpstr>A126286702A_Data</vt:lpstr>
      <vt:lpstr>A126286702A_Latest</vt:lpstr>
      <vt:lpstr>A126286706K</vt:lpstr>
      <vt:lpstr>A126286706K_Data</vt:lpstr>
      <vt:lpstr>A126286706K_Latest</vt:lpstr>
      <vt:lpstr>A126286710A</vt:lpstr>
      <vt:lpstr>A126286710A_Data</vt:lpstr>
      <vt:lpstr>A126286710A_Latest</vt:lpstr>
      <vt:lpstr>A126286714K</vt:lpstr>
      <vt:lpstr>A126286714K_Data</vt:lpstr>
      <vt:lpstr>A126286714K_Latest</vt:lpstr>
      <vt:lpstr>A126286718V</vt:lpstr>
      <vt:lpstr>A126286718V_Data</vt:lpstr>
      <vt:lpstr>A126286718V_Latest</vt:lpstr>
      <vt:lpstr>A126286722K</vt:lpstr>
      <vt:lpstr>A126286722K_Data</vt:lpstr>
      <vt:lpstr>A126286722K_Latest</vt:lpstr>
      <vt:lpstr>A126286726V</vt:lpstr>
      <vt:lpstr>A126286726V_Data</vt:lpstr>
      <vt:lpstr>A126286726V_Latest</vt:lpstr>
      <vt:lpstr>A126286730K</vt:lpstr>
      <vt:lpstr>A126286730K_Data</vt:lpstr>
      <vt:lpstr>A126286730K_Latest</vt:lpstr>
      <vt:lpstr>A126286734V</vt:lpstr>
      <vt:lpstr>A126286734V_Data</vt:lpstr>
      <vt:lpstr>A126286734V_Latest</vt:lpstr>
      <vt:lpstr>A126286738C</vt:lpstr>
      <vt:lpstr>A126286738C_Data</vt:lpstr>
      <vt:lpstr>A126286738C_Latest</vt:lpstr>
      <vt:lpstr>A126286742V</vt:lpstr>
      <vt:lpstr>A126286742V_Data</vt:lpstr>
      <vt:lpstr>A126286742V_Latest</vt:lpstr>
      <vt:lpstr>A126286746C</vt:lpstr>
      <vt:lpstr>A126286746C_Data</vt:lpstr>
      <vt:lpstr>A126286746C_Latest</vt:lpstr>
      <vt:lpstr>A126286750V</vt:lpstr>
      <vt:lpstr>A126286750V_Data</vt:lpstr>
      <vt:lpstr>A126286750V_Latest</vt:lpstr>
      <vt:lpstr>A126286754C</vt:lpstr>
      <vt:lpstr>A126286754C_Data</vt:lpstr>
      <vt:lpstr>A126286754C_Latest</vt:lpstr>
      <vt:lpstr>A126286758L</vt:lpstr>
      <vt:lpstr>A126286758L_Data</vt:lpstr>
      <vt:lpstr>A126286758L_Latest</vt:lpstr>
      <vt:lpstr>A126286762C</vt:lpstr>
      <vt:lpstr>A126286762C_Data</vt:lpstr>
      <vt:lpstr>A126286762C_Latest</vt:lpstr>
      <vt:lpstr>A126286766L</vt:lpstr>
      <vt:lpstr>A126286766L_Data</vt:lpstr>
      <vt:lpstr>A126286766L_Latest</vt:lpstr>
      <vt:lpstr>A126286770C</vt:lpstr>
      <vt:lpstr>A126286770C_Data</vt:lpstr>
      <vt:lpstr>A126286770C_Latest</vt:lpstr>
      <vt:lpstr>A126286774L</vt:lpstr>
      <vt:lpstr>A126286774L_Data</vt:lpstr>
      <vt:lpstr>A126286774L_Latest</vt:lpstr>
      <vt:lpstr>A126286778W</vt:lpstr>
      <vt:lpstr>A126286778W_Data</vt:lpstr>
      <vt:lpstr>A126286778W_Latest</vt:lpstr>
      <vt:lpstr>A126286782L</vt:lpstr>
      <vt:lpstr>A126286782L_Data</vt:lpstr>
      <vt:lpstr>A126286782L_Latest</vt:lpstr>
      <vt:lpstr>A126286786W</vt:lpstr>
      <vt:lpstr>A126286786W_Data</vt:lpstr>
      <vt:lpstr>A126286786W_Latest</vt:lpstr>
      <vt:lpstr>A126286790L</vt:lpstr>
      <vt:lpstr>A126286790L_Data</vt:lpstr>
      <vt:lpstr>A126286790L_Latest</vt:lpstr>
      <vt:lpstr>A126286794W</vt:lpstr>
      <vt:lpstr>A126286794W_Data</vt:lpstr>
      <vt:lpstr>A126286794W_Latest</vt:lpstr>
      <vt:lpstr>A126286798F</vt:lpstr>
      <vt:lpstr>A126286798F_Data</vt:lpstr>
      <vt:lpstr>A126286798F_Latest</vt:lpstr>
      <vt:lpstr>A126286802K</vt:lpstr>
      <vt:lpstr>A126286802K_Data</vt:lpstr>
      <vt:lpstr>A126286802K_Latest</vt:lpstr>
      <vt:lpstr>A126286806V</vt:lpstr>
      <vt:lpstr>A126286806V_Data</vt:lpstr>
      <vt:lpstr>A126286806V_Latest</vt:lpstr>
      <vt:lpstr>A126286810K</vt:lpstr>
      <vt:lpstr>A126286810K_Data</vt:lpstr>
      <vt:lpstr>A126286810K_Latest</vt:lpstr>
      <vt:lpstr>A126286814V</vt:lpstr>
      <vt:lpstr>A126286814V_Data</vt:lpstr>
      <vt:lpstr>A126286814V_Latest</vt:lpstr>
      <vt:lpstr>A126286818C</vt:lpstr>
      <vt:lpstr>A126286818C_Data</vt:lpstr>
      <vt:lpstr>A126286818C_Latest</vt:lpstr>
      <vt:lpstr>A126286822V</vt:lpstr>
      <vt:lpstr>A126286822V_Data</vt:lpstr>
      <vt:lpstr>A126286822V_Latest</vt:lpstr>
      <vt:lpstr>A126286826C</vt:lpstr>
      <vt:lpstr>A126286826C_Data</vt:lpstr>
      <vt:lpstr>A126286826C_Latest</vt:lpstr>
      <vt:lpstr>A126286830V</vt:lpstr>
      <vt:lpstr>A126286830V_Data</vt:lpstr>
      <vt:lpstr>A126286830V_Latest</vt:lpstr>
      <vt:lpstr>A126286834C</vt:lpstr>
      <vt:lpstr>A126286834C_Data</vt:lpstr>
      <vt:lpstr>A126286834C_Latest</vt:lpstr>
      <vt:lpstr>A126286838L</vt:lpstr>
      <vt:lpstr>A126286838L_Data</vt:lpstr>
      <vt:lpstr>A126286838L_Latest</vt:lpstr>
      <vt:lpstr>A126286842C</vt:lpstr>
      <vt:lpstr>A126286842C_Data</vt:lpstr>
      <vt:lpstr>A126286842C_Latest</vt:lpstr>
      <vt:lpstr>A126286846L</vt:lpstr>
      <vt:lpstr>A126286846L_Data</vt:lpstr>
      <vt:lpstr>A126286846L_Latest</vt:lpstr>
      <vt:lpstr>A126286850C</vt:lpstr>
      <vt:lpstr>A126286850C_Data</vt:lpstr>
      <vt:lpstr>A126286850C_Latest</vt:lpstr>
      <vt:lpstr>A126286854L</vt:lpstr>
      <vt:lpstr>A126286854L_Data</vt:lpstr>
      <vt:lpstr>A126286854L_Latest</vt:lpstr>
      <vt:lpstr>A126286858W</vt:lpstr>
      <vt:lpstr>A126286858W_Data</vt:lpstr>
      <vt:lpstr>A126286858W_Latest</vt:lpstr>
      <vt:lpstr>A126286862L</vt:lpstr>
      <vt:lpstr>A126286862L_Data</vt:lpstr>
      <vt:lpstr>A126286862L_Latest</vt:lpstr>
      <vt:lpstr>A126286866W</vt:lpstr>
      <vt:lpstr>A126286866W_Data</vt:lpstr>
      <vt:lpstr>A126286866W_Latest</vt:lpstr>
      <vt:lpstr>A126286870L</vt:lpstr>
      <vt:lpstr>A126286870L_Data</vt:lpstr>
      <vt:lpstr>A126286870L_Latest</vt:lpstr>
      <vt:lpstr>A126286874W</vt:lpstr>
      <vt:lpstr>A126286874W_Data</vt:lpstr>
      <vt:lpstr>A126286874W_Latest</vt:lpstr>
      <vt:lpstr>A126286878F</vt:lpstr>
      <vt:lpstr>A126286878F_Data</vt:lpstr>
      <vt:lpstr>A126286878F_Latest</vt:lpstr>
      <vt:lpstr>A126286882W</vt:lpstr>
      <vt:lpstr>A126286882W_Data</vt:lpstr>
      <vt:lpstr>A126286882W_Latest</vt:lpstr>
      <vt:lpstr>A126286886F</vt:lpstr>
      <vt:lpstr>A126286886F_Data</vt:lpstr>
      <vt:lpstr>A126286886F_Latest</vt:lpstr>
      <vt:lpstr>A126286890W</vt:lpstr>
      <vt:lpstr>A126286890W_Data</vt:lpstr>
      <vt:lpstr>A126286890W_Latest</vt:lpstr>
      <vt:lpstr>A126286894F</vt:lpstr>
      <vt:lpstr>A126286894F_Data</vt:lpstr>
      <vt:lpstr>A126286894F_Latest</vt:lpstr>
      <vt:lpstr>A126286898R</vt:lpstr>
      <vt:lpstr>A126286898R_Data</vt:lpstr>
      <vt:lpstr>A126286898R_Latest</vt:lpstr>
      <vt:lpstr>A126286902V</vt:lpstr>
      <vt:lpstr>A126286902V_Data</vt:lpstr>
      <vt:lpstr>A126286902V_Latest</vt:lpstr>
      <vt:lpstr>A126286906C</vt:lpstr>
      <vt:lpstr>A126286906C_Data</vt:lpstr>
      <vt:lpstr>A126286906C_Latest</vt:lpstr>
      <vt:lpstr>A126286910V</vt:lpstr>
      <vt:lpstr>A126286910V_Data</vt:lpstr>
      <vt:lpstr>A126286910V_Latest</vt:lpstr>
      <vt:lpstr>A126286914C</vt:lpstr>
      <vt:lpstr>A126286914C_Data</vt:lpstr>
      <vt:lpstr>A126286914C_Latest</vt:lpstr>
      <vt:lpstr>A126286918L</vt:lpstr>
      <vt:lpstr>A126286918L_Data</vt:lpstr>
      <vt:lpstr>A126286918L_Latest</vt:lpstr>
      <vt:lpstr>A126286922C</vt:lpstr>
      <vt:lpstr>A126286922C_Data</vt:lpstr>
      <vt:lpstr>A126286922C_Latest</vt:lpstr>
      <vt:lpstr>A126286926L</vt:lpstr>
      <vt:lpstr>A126286926L_Data</vt:lpstr>
      <vt:lpstr>A126286926L_Latest</vt:lpstr>
      <vt:lpstr>A126286930C</vt:lpstr>
      <vt:lpstr>A126286930C_Data</vt:lpstr>
      <vt:lpstr>A126286930C_Latest</vt:lpstr>
      <vt:lpstr>A126286934L</vt:lpstr>
      <vt:lpstr>A126286934L_Data</vt:lpstr>
      <vt:lpstr>A126286934L_Latest</vt:lpstr>
      <vt:lpstr>A126286938W</vt:lpstr>
      <vt:lpstr>A126286938W_Data</vt:lpstr>
      <vt:lpstr>A126286938W_Latest</vt:lpstr>
      <vt:lpstr>A126286942L</vt:lpstr>
      <vt:lpstr>A126286942L_Data</vt:lpstr>
      <vt:lpstr>A126286942L_Latest</vt:lpstr>
      <vt:lpstr>A126286946W</vt:lpstr>
      <vt:lpstr>A126286946W_Data</vt:lpstr>
      <vt:lpstr>A126286946W_Latest</vt:lpstr>
      <vt:lpstr>A126286950L</vt:lpstr>
      <vt:lpstr>A126286950L_Data</vt:lpstr>
      <vt:lpstr>A126286950L_Latest</vt:lpstr>
      <vt:lpstr>A126286954W</vt:lpstr>
      <vt:lpstr>A126286954W_Data</vt:lpstr>
      <vt:lpstr>A126286954W_Latest</vt:lpstr>
      <vt:lpstr>A126286958F</vt:lpstr>
      <vt:lpstr>A126286958F_Data</vt:lpstr>
      <vt:lpstr>A126286958F_Latest</vt:lpstr>
      <vt:lpstr>A126286962W</vt:lpstr>
      <vt:lpstr>A126286962W_Data</vt:lpstr>
      <vt:lpstr>A126286962W_Latest</vt:lpstr>
      <vt:lpstr>A126286966F</vt:lpstr>
      <vt:lpstr>A126286966F_Data</vt:lpstr>
      <vt:lpstr>A126286966F_Latest</vt:lpstr>
      <vt:lpstr>A126286970W</vt:lpstr>
      <vt:lpstr>A126286970W_Data</vt:lpstr>
      <vt:lpstr>A126286970W_Latest</vt:lpstr>
      <vt:lpstr>A126286974F</vt:lpstr>
      <vt:lpstr>A126286974F_Data</vt:lpstr>
      <vt:lpstr>A126286974F_Latest</vt:lpstr>
      <vt:lpstr>A126286978R</vt:lpstr>
      <vt:lpstr>A126286978R_Data</vt:lpstr>
      <vt:lpstr>A126286978R_Latest</vt:lpstr>
      <vt:lpstr>A126286982F</vt:lpstr>
      <vt:lpstr>A126286982F_Data</vt:lpstr>
      <vt:lpstr>A126286982F_Latest</vt:lpstr>
      <vt:lpstr>A126286986R</vt:lpstr>
      <vt:lpstr>A126286986R_Data</vt:lpstr>
      <vt:lpstr>A126286986R_Latest</vt:lpstr>
      <vt:lpstr>A126286990F</vt:lpstr>
      <vt:lpstr>A126286990F_Data</vt:lpstr>
      <vt:lpstr>A126286990F_Latest</vt:lpstr>
      <vt:lpstr>A126286994R</vt:lpstr>
      <vt:lpstr>A126286994R_Data</vt:lpstr>
      <vt:lpstr>A126286994R_Latest</vt:lpstr>
      <vt:lpstr>A126286998X</vt:lpstr>
      <vt:lpstr>A126286998X_Data</vt:lpstr>
      <vt:lpstr>A126286998X_Latest</vt:lpstr>
      <vt:lpstr>A126287002F</vt:lpstr>
      <vt:lpstr>A126287002F_Data</vt:lpstr>
      <vt:lpstr>A126287002F_Latest</vt:lpstr>
      <vt:lpstr>A126287006R</vt:lpstr>
      <vt:lpstr>A126287006R_Data</vt:lpstr>
      <vt:lpstr>A126287006R_Latest</vt:lpstr>
      <vt:lpstr>A126287010F</vt:lpstr>
      <vt:lpstr>A126287010F_Data</vt:lpstr>
      <vt:lpstr>A126287010F_Latest</vt:lpstr>
      <vt:lpstr>A126287014R</vt:lpstr>
      <vt:lpstr>A126287014R_Data</vt:lpstr>
      <vt:lpstr>A126287014R_Latest</vt:lpstr>
      <vt:lpstr>A126287018X</vt:lpstr>
      <vt:lpstr>A126287018X_Data</vt:lpstr>
      <vt:lpstr>A126287018X_Latest</vt:lpstr>
      <vt:lpstr>A126287022R</vt:lpstr>
      <vt:lpstr>A126287022R_Data</vt:lpstr>
      <vt:lpstr>A126287022R_Latest</vt:lpstr>
      <vt:lpstr>A126287026X</vt:lpstr>
      <vt:lpstr>A126287026X_Data</vt:lpstr>
      <vt:lpstr>A126287026X_Latest</vt:lpstr>
      <vt:lpstr>A126287030R</vt:lpstr>
      <vt:lpstr>A126287030R_Data</vt:lpstr>
      <vt:lpstr>A126287030R_Latest</vt:lpstr>
      <vt:lpstr>A126287034X</vt:lpstr>
      <vt:lpstr>A126287034X_Data</vt:lpstr>
      <vt:lpstr>A126287034X_Latest</vt:lpstr>
      <vt:lpstr>A126287038J</vt:lpstr>
      <vt:lpstr>A126287038J_Data</vt:lpstr>
      <vt:lpstr>A126287038J_Latest</vt:lpstr>
      <vt:lpstr>A126287042X</vt:lpstr>
      <vt:lpstr>A126287042X_Data</vt:lpstr>
      <vt:lpstr>A126287042X_Latest</vt:lpstr>
      <vt:lpstr>A126287046J</vt:lpstr>
      <vt:lpstr>A126287046J_Data</vt:lpstr>
      <vt:lpstr>A126287046J_Latest</vt:lpstr>
      <vt:lpstr>A126287050X</vt:lpstr>
      <vt:lpstr>A126287050X_Data</vt:lpstr>
      <vt:lpstr>A126287050X_Latest</vt:lpstr>
      <vt:lpstr>A126287054J</vt:lpstr>
      <vt:lpstr>A126287054J_Data</vt:lpstr>
      <vt:lpstr>A126287054J_Latest</vt:lpstr>
      <vt:lpstr>A126287058T</vt:lpstr>
      <vt:lpstr>A126287058T_Data</vt:lpstr>
      <vt:lpstr>A126287058T_Latest</vt:lpstr>
      <vt:lpstr>A126287062J</vt:lpstr>
      <vt:lpstr>A126287062J_Data</vt:lpstr>
      <vt:lpstr>A126287062J_Latest</vt:lpstr>
      <vt:lpstr>A126287066T</vt:lpstr>
      <vt:lpstr>A126287066T_Data</vt:lpstr>
      <vt:lpstr>A126287066T_Latest</vt:lpstr>
      <vt:lpstr>A126287070J</vt:lpstr>
      <vt:lpstr>A126287070J_Data</vt:lpstr>
      <vt:lpstr>A126287070J_Latest</vt:lpstr>
      <vt:lpstr>A126287074T</vt:lpstr>
      <vt:lpstr>A126287074T_Data</vt:lpstr>
      <vt:lpstr>A126287074T_Latest</vt:lpstr>
      <vt:lpstr>A126287078A</vt:lpstr>
      <vt:lpstr>A126287078A_Data</vt:lpstr>
      <vt:lpstr>A126287078A_Latest</vt:lpstr>
      <vt:lpstr>A126287082T</vt:lpstr>
      <vt:lpstr>A126287082T_Data</vt:lpstr>
      <vt:lpstr>A126287082T_Latest</vt:lpstr>
      <vt:lpstr>A126287086A</vt:lpstr>
      <vt:lpstr>A126287086A_Data</vt:lpstr>
      <vt:lpstr>A126287086A_Latest</vt:lpstr>
      <vt:lpstr>A126287090T</vt:lpstr>
      <vt:lpstr>A126287090T_Data</vt:lpstr>
      <vt:lpstr>A126287090T_Latest</vt:lpstr>
      <vt:lpstr>A126287094A</vt:lpstr>
      <vt:lpstr>A126287094A_Data</vt:lpstr>
      <vt:lpstr>A126287094A_Latest</vt:lpstr>
      <vt:lpstr>A126287098K</vt:lpstr>
      <vt:lpstr>A126287098K_Data</vt:lpstr>
      <vt:lpstr>A126287098K_Latest</vt:lpstr>
      <vt:lpstr>A126287102R</vt:lpstr>
      <vt:lpstr>A126287102R_Data</vt:lpstr>
      <vt:lpstr>A126287102R_Latest</vt:lpstr>
      <vt:lpstr>A126287106X</vt:lpstr>
      <vt:lpstr>A126287106X_Data</vt:lpstr>
      <vt:lpstr>A126287106X_Latest</vt:lpstr>
      <vt:lpstr>A126287110R</vt:lpstr>
      <vt:lpstr>A126287110R_Data</vt:lpstr>
      <vt:lpstr>A126287110R_Latest</vt:lpstr>
      <vt:lpstr>A126287114X</vt:lpstr>
      <vt:lpstr>A126287114X_Data</vt:lpstr>
      <vt:lpstr>A126287114X_Latest</vt:lpstr>
      <vt:lpstr>A126287118J</vt:lpstr>
      <vt:lpstr>A126287118J_Data</vt:lpstr>
      <vt:lpstr>A126287118J_Latest</vt:lpstr>
      <vt:lpstr>A126287122X</vt:lpstr>
      <vt:lpstr>A126287122X_Data</vt:lpstr>
      <vt:lpstr>A126287122X_Latest</vt:lpstr>
      <vt:lpstr>A126287126J</vt:lpstr>
      <vt:lpstr>A126287126J_Data</vt:lpstr>
      <vt:lpstr>A126287126J_Latest</vt:lpstr>
      <vt:lpstr>A126287130X</vt:lpstr>
      <vt:lpstr>A126287130X_Data</vt:lpstr>
      <vt:lpstr>A126287130X_Latest</vt:lpstr>
      <vt:lpstr>A126287134J</vt:lpstr>
      <vt:lpstr>A126287134J_Data</vt:lpstr>
      <vt:lpstr>A126287134J_Latest</vt:lpstr>
      <vt:lpstr>A126287138T</vt:lpstr>
      <vt:lpstr>A126287138T_Data</vt:lpstr>
      <vt:lpstr>A126287138T_Latest</vt:lpstr>
      <vt:lpstr>A126287142J</vt:lpstr>
      <vt:lpstr>A126287142J_Data</vt:lpstr>
      <vt:lpstr>A126287142J_Latest</vt:lpstr>
      <vt:lpstr>A126287146T</vt:lpstr>
      <vt:lpstr>A126287146T_Data</vt:lpstr>
      <vt:lpstr>A126287146T_Latest</vt:lpstr>
      <vt:lpstr>A126287150J</vt:lpstr>
      <vt:lpstr>A126287150J_Data</vt:lpstr>
      <vt:lpstr>A126287150J_Latest</vt:lpstr>
      <vt:lpstr>A126287154T</vt:lpstr>
      <vt:lpstr>A126287154T_Data</vt:lpstr>
      <vt:lpstr>A126287154T_Latest</vt:lpstr>
      <vt:lpstr>A126287158A</vt:lpstr>
      <vt:lpstr>A126287158A_Data</vt:lpstr>
      <vt:lpstr>A126287158A_Latest</vt:lpstr>
      <vt:lpstr>A126287162T</vt:lpstr>
      <vt:lpstr>A126287162T_Data</vt:lpstr>
      <vt:lpstr>A126287162T_Latest</vt:lpstr>
      <vt:lpstr>A126287166A</vt:lpstr>
      <vt:lpstr>A126287166A_Data</vt:lpstr>
      <vt:lpstr>A126287166A_Latest</vt:lpstr>
      <vt:lpstr>A126287170T</vt:lpstr>
      <vt:lpstr>A126287170T_Data</vt:lpstr>
      <vt:lpstr>A126287170T_Latest</vt:lpstr>
      <vt:lpstr>A126287174A</vt:lpstr>
      <vt:lpstr>A126287174A_Data</vt:lpstr>
      <vt:lpstr>A126287174A_Latest</vt:lpstr>
      <vt:lpstr>A126287178K</vt:lpstr>
      <vt:lpstr>A126287178K_Data</vt:lpstr>
      <vt:lpstr>A126287178K_Latest</vt:lpstr>
      <vt:lpstr>A126287182A</vt:lpstr>
      <vt:lpstr>A126287182A_Data</vt:lpstr>
      <vt:lpstr>A126287182A_Latest</vt:lpstr>
      <vt:lpstr>A126287186K</vt:lpstr>
      <vt:lpstr>A126287186K_Data</vt:lpstr>
      <vt:lpstr>A126287186K_Latest</vt:lpstr>
      <vt:lpstr>A126287190A</vt:lpstr>
      <vt:lpstr>A126287190A_Data</vt:lpstr>
      <vt:lpstr>A126287190A_Latest</vt:lpstr>
      <vt:lpstr>A126287194K</vt:lpstr>
      <vt:lpstr>A126287194K_Data</vt:lpstr>
      <vt:lpstr>A126287194K_Latest</vt:lpstr>
      <vt:lpstr>A126287198V</vt:lpstr>
      <vt:lpstr>A126287198V_Data</vt:lpstr>
      <vt:lpstr>A126287198V_Latest</vt:lpstr>
      <vt:lpstr>A126287202X</vt:lpstr>
      <vt:lpstr>A126287202X_Data</vt:lpstr>
      <vt:lpstr>A126287202X_Latest</vt:lpstr>
      <vt:lpstr>A126287206J</vt:lpstr>
      <vt:lpstr>A126287206J_Data</vt:lpstr>
      <vt:lpstr>A126287206J_Latest</vt:lpstr>
      <vt:lpstr>A126287210X</vt:lpstr>
      <vt:lpstr>A126287210X_Data</vt:lpstr>
      <vt:lpstr>A126287210X_Latest</vt:lpstr>
      <vt:lpstr>A126287214J</vt:lpstr>
      <vt:lpstr>A126287214J_Data</vt:lpstr>
      <vt:lpstr>A126287214J_Latest</vt:lpstr>
      <vt:lpstr>A126287218T</vt:lpstr>
      <vt:lpstr>A126287218T_Data</vt:lpstr>
      <vt:lpstr>A126287218T_Latest</vt:lpstr>
      <vt:lpstr>A126287222J</vt:lpstr>
      <vt:lpstr>A126287222J_Data</vt:lpstr>
      <vt:lpstr>A126287222J_Latest</vt:lpstr>
      <vt:lpstr>A126287226T</vt:lpstr>
      <vt:lpstr>A126287226T_Data</vt:lpstr>
      <vt:lpstr>A126287226T_Latest</vt:lpstr>
      <vt:lpstr>A126287230J</vt:lpstr>
      <vt:lpstr>A126287230J_Data</vt:lpstr>
      <vt:lpstr>A126287230J_Latest</vt:lpstr>
      <vt:lpstr>A126287234T</vt:lpstr>
      <vt:lpstr>A126287234T_Data</vt:lpstr>
      <vt:lpstr>A126287234T_Latest</vt:lpstr>
      <vt:lpstr>A126287238A</vt:lpstr>
      <vt:lpstr>A126287238A_Data</vt:lpstr>
      <vt:lpstr>A126287238A_Latest</vt:lpstr>
      <vt:lpstr>A126287242T</vt:lpstr>
      <vt:lpstr>A126287242T_Data</vt:lpstr>
      <vt:lpstr>A126287242T_Latest</vt:lpstr>
      <vt:lpstr>A126287246A</vt:lpstr>
      <vt:lpstr>A126287246A_Data</vt:lpstr>
      <vt:lpstr>A126287246A_Latest</vt:lpstr>
      <vt:lpstr>A126287250T</vt:lpstr>
      <vt:lpstr>A126287250T_Data</vt:lpstr>
      <vt:lpstr>A126287250T_Latest</vt:lpstr>
      <vt:lpstr>A126287254A</vt:lpstr>
      <vt:lpstr>A126287254A_Data</vt:lpstr>
      <vt:lpstr>A126287254A_Latest</vt:lpstr>
      <vt:lpstr>A126287258K</vt:lpstr>
      <vt:lpstr>A126287258K_Data</vt:lpstr>
      <vt:lpstr>A126287258K_Latest</vt:lpstr>
      <vt:lpstr>A126287262A</vt:lpstr>
      <vt:lpstr>A126287262A_Data</vt:lpstr>
      <vt:lpstr>A126287262A_Latest</vt:lpstr>
      <vt:lpstr>A126287266K</vt:lpstr>
      <vt:lpstr>A126287266K_Data</vt:lpstr>
      <vt:lpstr>A126287266K_Latest</vt:lpstr>
      <vt:lpstr>A126287270A</vt:lpstr>
      <vt:lpstr>A126287270A_Data</vt:lpstr>
      <vt:lpstr>A126287270A_Latest</vt:lpstr>
      <vt:lpstr>A126287274K</vt:lpstr>
      <vt:lpstr>A126287274K_Data</vt:lpstr>
      <vt:lpstr>A126287274K_Latest</vt:lpstr>
      <vt:lpstr>A126287278V</vt:lpstr>
      <vt:lpstr>A126287278V_Data</vt:lpstr>
      <vt:lpstr>A126287278V_Latest</vt:lpstr>
      <vt:lpstr>A126287282K</vt:lpstr>
      <vt:lpstr>A126287282K_Data</vt:lpstr>
      <vt:lpstr>A126287282K_Latest</vt:lpstr>
      <vt:lpstr>A126287286V</vt:lpstr>
      <vt:lpstr>A126287286V_Data</vt:lpstr>
      <vt:lpstr>A126287286V_Latest</vt:lpstr>
      <vt:lpstr>A126287290K</vt:lpstr>
      <vt:lpstr>A126287290K_Data</vt:lpstr>
      <vt:lpstr>A126287290K_Latest</vt:lpstr>
      <vt:lpstr>A126287294V</vt:lpstr>
      <vt:lpstr>A126287294V_Data</vt:lpstr>
      <vt:lpstr>A126287294V_Latest</vt:lpstr>
      <vt:lpstr>A126287298C</vt:lpstr>
      <vt:lpstr>A126287298C_Data</vt:lpstr>
      <vt:lpstr>A126287298C_Latest</vt:lpstr>
      <vt:lpstr>A126287302J</vt:lpstr>
      <vt:lpstr>A126287302J_Data</vt:lpstr>
      <vt:lpstr>A126287302J_Latest</vt:lpstr>
      <vt:lpstr>A126287306T</vt:lpstr>
      <vt:lpstr>A126287306T_Data</vt:lpstr>
      <vt:lpstr>A126287306T_Latest</vt:lpstr>
      <vt:lpstr>A126287310J</vt:lpstr>
      <vt:lpstr>A126287310J_Data</vt:lpstr>
      <vt:lpstr>A126287310J_Latest</vt:lpstr>
      <vt:lpstr>A126287314T</vt:lpstr>
      <vt:lpstr>A126287314T_Data</vt:lpstr>
      <vt:lpstr>A126287314T_Latest</vt:lpstr>
      <vt:lpstr>A126287318A</vt:lpstr>
      <vt:lpstr>A126287318A_Data</vt:lpstr>
      <vt:lpstr>A126287318A_Latest</vt:lpstr>
      <vt:lpstr>A126287322T</vt:lpstr>
      <vt:lpstr>A126287322T_Data</vt:lpstr>
      <vt:lpstr>A126287322T_Latest</vt:lpstr>
      <vt:lpstr>A126287326A</vt:lpstr>
      <vt:lpstr>A126287326A_Data</vt:lpstr>
      <vt:lpstr>A126287326A_Latest</vt:lpstr>
      <vt:lpstr>A126287330T</vt:lpstr>
      <vt:lpstr>A126287330T_Data</vt:lpstr>
      <vt:lpstr>A126287330T_Latest</vt:lpstr>
      <vt:lpstr>A126287334A</vt:lpstr>
      <vt:lpstr>A126287334A_Data</vt:lpstr>
      <vt:lpstr>A126287334A_Latest</vt:lpstr>
      <vt:lpstr>A126287338K</vt:lpstr>
      <vt:lpstr>A126287338K_Data</vt:lpstr>
      <vt:lpstr>A126287338K_Latest</vt:lpstr>
      <vt:lpstr>A126287342A</vt:lpstr>
      <vt:lpstr>A126287342A_Data</vt:lpstr>
      <vt:lpstr>A126287342A_Latest</vt:lpstr>
      <vt:lpstr>A126287346K</vt:lpstr>
      <vt:lpstr>A126287346K_Data</vt:lpstr>
      <vt:lpstr>A126287346K_Latest</vt:lpstr>
      <vt:lpstr>A126287350A</vt:lpstr>
      <vt:lpstr>A126287350A_Data</vt:lpstr>
      <vt:lpstr>A126287350A_Latest</vt:lpstr>
      <vt:lpstr>A126287354K</vt:lpstr>
      <vt:lpstr>A126287354K_Data</vt:lpstr>
      <vt:lpstr>A126287354K_Latest</vt:lpstr>
      <vt:lpstr>A126287358V</vt:lpstr>
      <vt:lpstr>A126287358V_Data</vt:lpstr>
      <vt:lpstr>A126287358V_Latest</vt:lpstr>
      <vt:lpstr>A126287362K</vt:lpstr>
      <vt:lpstr>A126287362K_Data</vt:lpstr>
      <vt:lpstr>A126287362K_Latest</vt:lpstr>
      <vt:lpstr>A126287366V</vt:lpstr>
      <vt:lpstr>A126287366V_Data</vt:lpstr>
      <vt:lpstr>A126287366V_Latest</vt:lpstr>
      <vt:lpstr>A126287370K</vt:lpstr>
      <vt:lpstr>A126287370K_Data</vt:lpstr>
      <vt:lpstr>A126287370K_Latest</vt:lpstr>
      <vt:lpstr>A126287374V</vt:lpstr>
      <vt:lpstr>A126287374V_Data</vt:lpstr>
      <vt:lpstr>A126287374V_Latest</vt:lpstr>
      <vt:lpstr>A126287378C</vt:lpstr>
      <vt:lpstr>A126287378C_Data</vt:lpstr>
      <vt:lpstr>A126287378C_Latest</vt:lpstr>
      <vt:lpstr>A126287382V</vt:lpstr>
      <vt:lpstr>A126287382V_Data</vt:lpstr>
      <vt:lpstr>A126287382V_Latest</vt:lpstr>
      <vt:lpstr>A126287386C</vt:lpstr>
      <vt:lpstr>A126287386C_Data</vt:lpstr>
      <vt:lpstr>A126287386C_Latest</vt:lpstr>
      <vt:lpstr>A126287390V</vt:lpstr>
      <vt:lpstr>A126287390V_Data</vt:lpstr>
      <vt:lpstr>A126287390V_Latest</vt:lpstr>
      <vt:lpstr>A126287394C</vt:lpstr>
      <vt:lpstr>A126287394C_Data</vt:lpstr>
      <vt:lpstr>A126287394C_Latest</vt:lpstr>
      <vt:lpstr>A126287398L</vt:lpstr>
      <vt:lpstr>A126287398L_Data</vt:lpstr>
      <vt:lpstr>A126287398L_Latest</vt:lpstr>
      <vt:lpstr>A126287402T</vt:lpstr>
      <vt:lpstr>A126287402T_Data</vt:lpstr>
      <vt:lpstr>A126287402T_Latest</vt:lpstr>
      <vt:lpstr>A126287406A</vt:lpstr>
      <vt:lpstr>A126287406A_Data</vt:lpstr>
      <vt:lpstr>A126287406A_Latest</vt:lpstr>
      <vt:lpstr>A126287410T</vt:lpstr>
      <vt:lpstr>A126287410T_Data</vt:lpstr>
      <vt:lpstr>A126287410T_Latest</vt:lpstr>
      <vt:lpstr>A126287414A</vt:lpstr>
      <vt:lpstr>A126287414A_Data</vt:lpstr>
      <vt:lpstr>A126287414A_Latest</vt:lpstr>
      <vt:lpstr>A126287418K</vt:lpstr>
      <vt:lpstr>A126287418K_Data</vt:lpstr>
      <vt:lpstr>A126287418K_Latest</vt:lpstr>
      <vt:lpstr>A126287422A</vt:lpstr>
      <vt:lpstr>A126287422A_Data</vt:lpstr>
      <vt:lpstr>A126287422A_Latest</vt:lpstr>
      <vt:lpstr>A126287426K</vt:lpstr>
      <vt:lpstr>A126287426K_Data</vt:lpstr>
      <vt:lpstr>A126287426K_Latest</vt:lpstr>
      <vt:lpstr>A126287430A</vt:lpstr>
      <vt:lpstr>A126287430A_Data</vt:lpstr>
      <vt:lpstr>A126287430A_Latest</vt:lpstr>
      <vt:lpstr>A126287434K</vt:lpstr>
      <vt:lpstr>A126287434K_Data</vt:lpstr>
      <vt:lpstr>A126287434K_Latest</vt:lpstr>
      <vt:lpstr>A126287438V</vt:lpstr>
      <vt:lpstr>A126287438V_Data</vt:lpstr>
      <vt:lpstr>A126287438V_Latest</vt:lpstr>
      <vt:lpstr>A126287442K</vt:lpstr>
      <vt:lpstr>A126287442K_Data</vt:lpstr>
      <vt:lpstr>A126287442K_Latest</vt:lpstr>
      <vt:lpstr>A126287446V</vt:lpstr>
      <vt:lpstr>A126287446V_Data</vt:lpstr>
      <vt:lpstr>A126287446V_Latest</vt:lpstr>
      <vt:lpstr>A126287450K</vt:lpstr>
      <vt:lpstr>A126287450K_Data</vt:lpstr>
      <vt:lpstr>A126287450K_Latest</vt:lpstr>
      <vt:lpstr>A126287454V</vt:lpstr>
      <vt:lpstr>A126287454V_Data</vt:lpstr>
      <vt:lpstr>A126287454V_Latest</vt:lpstr>
      <vt:lpstr>A126287458C</vt:lpstr>
      <vt:lpstr>A126287458C_Data</vt:lpstr>
      <vt:lpstr>A126287458C_Latest</vt:lpstr>
      <vt:lpstr>A126287462V</vt:lpstr>
      <vt:lpstr>A126287462V_Data</vt:lpstr>
      <vt:lpstr>A126287462V_Latest</vt:lpstr>
      <vt:lpstr>A126287466C</vt:lpstr>
      <vt:lpstr>A126287466C_Data</vt:lpstr>
      <vt:lpstr>A126287466C_Latest</vt:lpstr>
      <vt:lpstr>A126287470V</vt:lpstr>
      <vt:lpstr>A126287470V_Data</vt:lpstr>
      <vt:lpstr>A126287470V_Latest</vt:lpstr>
      <vt:lpstr>A126287474C</vt:lpstr>
      <vt:lpstr>A126287474C_Data</vt:lpstr>
      <vt:lpstr>A126287474C_Latest</vt:lpstr>
      <vt:lpstr>A126287478L</vt:lpstr>
      <vt:lpstr>A126287478L_Data</vt:lpstr>
      <vt:lpstr>A126287478L_Latest</vt:lpstr>
      <vt:lpstr>A126287482C</vt:lpstr>
      <vt:lpstr>A126287482C_Data</vt:lpstr>
      <vt:lpstr>A126287482C_Latest</vt:lpstr>
      <vt:lpstr>A126287486L</vt:lpstr>
      <vt:lpstr>A126287486L_Data</vt:lpstr>
      <vt:lpstr>A126287486L_Latest</vt:lpstr>
      <vt:lpstr>A126287490C</vt:lpstr>
      <vt:lpstr>A126287490C_Data</vt:lpstr>
      <vt:lpstr>A126287490C_Latest</vt:lpstr>
      <vt:lpstr>A126287494L</vt:lpstr>
      <vt:lpstr>A126287494L_Data</vt:lpstr>
      <vt:lpstr>A126287494L_Latest</vt:lpstr>
      <vt:lpstr>A126287498W</vt:lpstr>
      <vt:lpstr>A126287498W_Data</vt:lpstr>
      <vt:lpstr>A126287498W_Latest</vt:lpstr>
      <vt:lpstr>A126287502A</vt:lpstr>
      <vt:lpstr>A126287502A_Data</vt:lpstr>
      <vt:lpstr>A126287502A_Latest</vt:lpstr>
      <vt:lpstr>A126287506K</vt:lpstr>
      <vt:lpstr>A126287506K_Data</vt:lpstr>
      <vt:lpstr>A126287506K_Latest</vt:lpstr>
      <vt:lpstr>A126287510A</vt:lpstr>
      <vt:lpstr>A126287510A_Data</vt:lpstr>
      <vt:lpstr>A126287510A_Latest</vt:lpstr>
      <vt:lpstr>A126287514K</vt:lpstr>
      <vt:lpstr>A126287514K_Data</vt:lpstr>
      <vt:lpstr>A126287514K_Latest</vt:lpstr>
      <vt:lpstr>A126287518V</vt:lpstr>
      <vt:lpstr>A126287518V_Data</vt:lpstr>
      <vt:lpstr>A126287518V_Latest</vt:lpstr>
      <vt:lpstr>A126289250C</vt:lpstr>
      <vt:lpstr>A126289250C_Data</vt:lpstr>
      <vt:lpstr>A126289250C_Latest</vt:lpstr>
      <vt:lpstr>A126289254L</vt:lpstr>
      <vt:lpstr>A126289254L_Data</vt:lpstr>
      <vt:lpstr>A126289254L_Latest</vt:lpstr>
      <vt:lpstr>A126289258W</vt:lpstr>
      <vt:lpstr>A126289258W_Data</vt:lpstr>
      <vt:lpstr>A126289258W_Latest</vt:lpstr>
      <vt:lpstr>A126289262L</vt:lpstr>
      <vt:lpstr>A126289262L_Data</vt:lpstr>
      <vt:lpstr>A126289262L_Latest</vt:lpstr>
      <vt:lpstr>A126289266W</vt:lpstr>
      <vt:lpstr>A126289266W_Data</vt:lpstr>
      <vt:lpstr>A126289266W_Latest</vt:lpstr>
      <vt:lpstr>A126289270L</vt:lpstr>
      <vt:lpstr>A126289270L_Data</vt:lpstr>
      <vt:lpstr>A126289270L_Latest</vt:lpstr>
      <vt:lpstr>A126289274W</vt:lpstr>
      <vt:lpstr>A126289274W_Data</vt:lpstr>
      <vt:lpstr>A126289274W_Latest</vt:lpstr>
      <vt:lpstr>A126289278F</vt:lpstr>
      <vt:lpstr>A126289278F_Data</vt:lpstr>
      <vt:lpstr>A126289278F_Latest</vt:lpstr>
      <vt:lpstr>A126289282W</vt:lpstr>
      <vt:lpstr>A126289282W_Data</vt:lpstr>
      <vt:lpstr>A126289282W_Latest</vt:lpstr>
      <vt:lpstr>A126289286F</vt:lpstr>
      <vt:lpstr>A126289286F_Data</vt:lpstr>
      <vt:lpstr>A126289286F_Latest</vt:lpstr>
      <vt:lpstr>A126289290W</vt:lpstr>
      <vt:lpstr>A126289290W_Data</vt:lpstr>
      <vt:lpstr>A126289290W_Latest</vt:lpstr>
      <vt:lpstr>A126289294F</vt:lpstr>
      <vt:lpstr>A126289294F_Data</vt:lpstr>
      <vt:lpstr>A126289294F_Latest</vt:lpstr>
      <vt:lpstr>A126289298R</vt:lpstr>
      <vt:lpstr>A126289298R_Data</vt:lpstr>
      <vt:lpstr>A126289298R_Latest</vt:lpstr>
      <vt:lpstr>A126289302V</vt:lpstr>
      <vt:lpstr>A126289302V_Data</vt:lpstr>
      <vt:lpstr>A126289302V_Latest</vt:lpstr>
      <vt:lpstr>A126289306C</vt:lpstr>
      <vt:lpstr>A126289306C_Data</vt:lpstr>
      <vt:lpstr>A126289306C_Latest</vt:lpstr>
      <vt:lpstr>A126289310V</vt:lpstr>
      <vt:lpstr>A126289310V_Data</vt:lpstr>
      <vt:lpstr>A126289310V_Latest</vt:lpstr>
      <vt:lpstr>A126289314C</vt:lpstr>
      <vt:lpstr>A126289314C_Data</vt:lpstr>
      <vt:lpstr>A126289314C_Latest</vt:lpstr>
      <vt:lpstr>A126289318L</vt:lpstr>
      <vt:lpstr>A126289318L_Data</vt:lpstr>
      <vt:lpstr>A126289318L_Latest</vt:lpstr>
      <vt:lpstr>A126289322C</vt:lpstr>
      <vt:lpstr>A126289322C_Data</vt:lpstr>
      <vt:lpstr>A126289322C_Latest</vt:lpstr>
      <vt:lpstr>A126289326L</vt:lpstr>
      <vt:lpstr>A126289326L_Data</vt:lpstr>
      <vt:lpstr>A126289326L_Latest</vt:lpstr>
      <vt:lpstr>A126289330C</vt:lpstr>
      <vt:lpstr>A126289330C_Data</vt:lpstr>
      <vt:lpstr>A126289330C_Latest</vt:lpstr>
      <vt:lpstr>A126289334L</vt:lpstr>
      <vt:lpstr>A126289334L_Data</vt:lpstr>
      <vt:lpstr>A126289334L_Latest</vt:lpstr>
      <vt:lpstr>A126289338W</vt:lpstr>
      <vt:lpstr>A126289338W_Data</vt:lpstr>
      <vt:lpstr>A126289338W_Latest</vt:lpstr>
      <vt:lpstr>A126289342L</vt:lpstr>
      <vt:lpstr>A126289342L_Data</vt:lpstr>
      <vt:lpstr>A126289342L_Latest</vt:lpstr>
      <vt:lpstr>A126289346W</vt:lpstr>
      <vt:lpstr>A126289346W_Data</vt:lpstr>
      <vt:lpstr>A126289346W_Latest</vt:lpstr>
      <vt:lpstr>A126289350L</vt:lpstr>
      <vt:lpstr>A126289350L_Data</vt:lpstr>
      <vt:lpstr>A126289350L_Latest</vt:lpstr>
      <vt:lpstr>A126289354W</vt:lpstr>
      <vt:lpstr>A126289354W_Data</vt:lpstr>
      <vt:lpstr>A126289354W_Latest</vt:lpstr>
      <vt:lpstr>A126289358F</vt:lpstr>
      <vt:lpstr>A126289358F_Data</vt:lpstr>
      <vt:lpstr>A126289358F_Latest</vt:lpstr>
      <vt:lpstr>A126289362W</vt:lpstr>
      <vt:lpstr>A126289362W_Data</vt:lpstr>
      <vt:lpstr>A126289362W_Latest</vt:lpstr>
      <vt:lpstr>A126289366F</vt:lpstr>
      <vt:lpstr>A126289366F_Data</vt:lpstr>
      <vt:lpstr>A126289366F_Latest</vt:lpstr>
      <vt:lpstr>A126289370W</vt:lpstr>
      <vt:lpstr>A126289370W_Data</vt:lpstr>
      <vt:lpstr>A126289370W_Latest</vt:lpstr>
      <vt:lpstr>A126289374F</vt:lpstr>
      <vt:lpstr>A126289374F_Data</vt:lpstr>
      <vt:lpstr>A126289374F_Latest</vt:lpstr>
      <vt:lpstr>A126289378R</vt:lpstr>
      <vt:lpstr>A126289378R_Data</vt:lpstr>
      <vt:lpstr>A126289378R_Latest</vt:lpstr>
      <vt:lpstr>A126289382F</vt:lpstr>
      <vt:lpstr>A126289382F_Data</vt:lpstr>
      <vt:lpstr>A126289382F_Latest</vt:lpstr>
      <vt:lpstr>A126289386R</vt:lpstr>
      <vt:lpstr>A126289386R_Data</vt:lpstr>
      <vt:lpstr>A126289386R_Latest</vt:lpstr>
      <vt:lpstr>A126289390F</vt:lpstr>
      <vt:lpstr>A126289390F_Data</vt:lpstr>
      <vt:lpstr>A126289390F_Latest</vt:lpstr>
      <vt:lpstr>A126289394R</vt:lpstr>
      <vt:lpstr>A126289394R_Data</vt:lpstr>
      <vt:lpstr>A126289394R_Latest</vt:lpstr>
      <vt:lpstr>A126289398X</vt:lpstr>
      <vt:lpstr>A126289398X_Data</vt:lpstr>
      <vt:lpstr>A126289398X_Latest</vt:lpstr>
      <vt:lpstr>A126289402C</vt:lpstr>
      <vt:lpstr>A126289402C_Data</vt:lpstr>
      <vt:lpstr>A126289402C_Latest</vt:lpstr>
      <vt:lpstr>A126289406L</vt:lpstr>
      <vt:lpstr>A126289406L_Data</vt:lpstr>
      <vt:lpstr>A126289406L_Latest</vt:lpstr>
      <vt:lpstr>A126289410C</vt:lpstr>
      <vt:lpstr>A126289410C_Data</vt:lpstr>
      <vt:lpstr>A126289410C_Latest</vt:lpstr>
      <vt:lpstr>A126289414L</vt:lpstr>
      <vt:lpstr>A126289414L_Data</vt:lpstr>
      <vt:lpstr>A126289414L_Latest</vt:lpstr>
      <vt:lpstr>A126289418W</vt:lpstr>
      <vt:lpstr>A126289418W_Data</vt:lpstr>
      <vt:lpstr>A126289418W_Latest</vt:lpstr>
      <vt:lpstr>A126289422L</vt:lpstr>
      <vt:lpstr>A126289422L_Data</vt:lpstr>
      <vt:lpstr>A126289422L_Latest</vt:lpstr>
      <vt:lpstr>A126289426W</vt:lpstr>
      <vt:lpstr>A126289426W_Data</vt:lpstr>
      <vt:lpstr>A126289426W_Latest</vt:lpstr>
      <vt:lpstr>A126289430L</vt:lpstr>
      <vt:lpstr>A126289430L_Data</vt:lpstr>
      <vt:lpstr>A126289430L_Latest</vt:lpstr>
      <vt:lpstr>A126289434W</vt:lpstr>
      <vt:lpstr>A126289434W_Data</vt:lpstr>
      <vt:lpstr>A126289434W_Latest</vt:lpstr>
      <vt:lpstr>A126289438F</vt:lpstr>
      <vt:lpstr>A126289438F_Data</vt:lpstr>
      <vt:lpstr>A126289438F_Latest</vt:lpstr>
      <vt:lpstr>A126289442W</vt:lpstr>
      <vt:lpstr>A126289442W_Data</vt:lpstr>
      <vt:lpstr>A126289442W_Latest</vt:lpstr>
      <vt:lpstr>A126289446F</vt:lpstr>
      <vt:lpstr>A126289446F_Data</vt:lpstr>
      <vt:lpstr>A126289446F_Latest</vt:lpstr>
      <vt:lpstr>A126289450W</vt:lpstr>
      <vt:lpstr>A126289450W_Data</vt:lpstr>
      <vt:lpstr>A126289450W_Latest</vt:lpstr>
      <vt:lpstr>A126289454F</vt:lpstr>
      <vt:lpstr>A126289454F_Data</vt:lpstr>
      <vt:lpstr>A126289454F_Latest</vt:lpstr>
      <vt:lpstr>A126289458R</vt:lpstr>
      <vt:lpstr>A126289458R_Data</vt:lpstr>
      <vt:lpstr>A126289458R_Latest</vt:lpstr>
      <vt:lpstr>A126289462F</vt:lpstr>
      <vt:lpstr>A126289462F_Data</vt:lpstr>
      <vt:lpstr>A126289462F_Latest</vt:lpstr>
      <vt:lpstr>A126291194L</vt:lpstr>
      <vt:lpstr>A126291194L_Data</vt:lpstr>
      <vt:lpstr>A126291194L_Latest</vt:lpstr>
      <vt:lpstr>A126291198W</vt:lpstr>
      <vt:lpstr>A126291198W_Data</vt:lpstr>
      <vt:lpstr>A126291198W_Latest</vt:lpstr>
      <vt:lpstr>A126291202A</vt:lpstr>
      <vt:lpstr>A126291202A_Data</vt:lpstr>
      <vt:lpstr>A126291202A_Latest</vt:lpstr>
      <vt:lpstr>A126291206K</vt:lpstr>
      <vt:lpstr>A126291206K_Data</vt:lpstr>
      <vt:lpstr>A126291206K_Latest</vt:lpstr>
      <vt:lpstr>A126291210A</vt:lpstr>
      <vt:lpstr>A126291210A_Data</vt:lpstr>
      <vt:lpstr>A126291210A_Latest</vt:lpstr>
      <vt:lpstr>A126291214K</vt:lpstr>
      <vt:lpstr>A126291214K_Data</vt:lpstr>
      <vt:lpstr>A126291214K_Latest</vt:lpstr>
      <vt:lpstr>A126291218V</vt:lpstr>
      <vt:lpstr>A126291218V_Data</vt:lpstr>
      <vt:lpstr>A126291218V_Latest</vt:lpstr>
      <vt:lpstr>A126291222K</vt:lpstr>
      <vt:lpstr>A126291222K_Data</vt:lpstr>
      <vt:lpstr>A126291222K_Latest</vt:lpstr>
      <vt:lpstr>A126291226V</vt:lpstr>
      <vt:lpstr>A126291226V_Data</vt:lpstr>
      <vt:lpstr>A126291226V_Latest</vt:lpstr>
      <vt:lpstr>A126291230K</vt:lpstr>
      <vt:lpstr>A126291230K_Data</vt:lpstr>
      <vt:lpstr>A126291230K_Latest</vt:lpstr>
      <vt:lpstr>A126291234V</vt:lpstr>
      <vt:lpstr>A126291234V_Data</vt:lpstr>
      <vt:lpstr>A126291234V_Latest</vt:lpstr>
      <vt:lpstr>A126291238C</vt:lpstr>
      <vt:lpstr>A126291238C_Data</vt:lpstr>
      <vt:lpstr>A126291238C_Latest</vt:lpstr>
      <vt:lpstr>A126291242V</vt:lpstr>
      <vt:lpstr>A126291242V_Data</vt:lpstr>
      <vt:lpstr>A126291242V_Latest</vt:lpstr>
      <vt:lpstr>A126291246C</vt:lpstr>
      <vt:lpstr>A126291246C_Data</vt:lpstr>
      <vt:lpstr>A126291246C_Latest</vt:lpstr>
      <vt:lpstr>A126291250V</vt:lpstr>
      <vt:lpstr>A126291250V_Data</vt:lpstr>
      <vt:lpstr>A126291250V_Latest</vt:lpstr>
      <vt:lpstr>A126291254C</vt:lpstr>
      <vt:lpstr>A126291254C_Data</vt:lpstr>
      <vt:lpstr>A126291254C_Latest</vt:lpstr>
      <vt:lpstr>A126291258L</vt:lpstr>
      <vt:lpstr>A126291258L_Data</vt:lpstr>
      <vt:lpstr>A126291258L_Latest</vt:lpstr>
      <vt:lpstr>A126291262C</vt:lpstr>
      <vt:lpstr>A126291262C_Data</vt:lpstr>
      <vt:lpstr>A126291262C_Latest</vt:lpstr>
      <vt:lpstr>A126291266L</vt:lpstr>
      <vt:lpstr>A126291266L_Data</vt:lpstr>
      <vt:lpstr>A126291266L_Latest</vt:lpstr>
      <vt:lpstr>A126291270C</vt:lpstr>
      <vt:lpstr>A126291270C_Data</vt:lpstr>
      <vt:lpstr>A126291270C_Latest</vt:lpstr>
      <vt:lpstr>A126291274L</vt:lpstr>
      <vt:lpstr>A126291274L_Data</vt:lpstr>
      <vt:lpstr>A126291274L_Latest</vt:lpstr>
      <vt:lpstr>A126291278W</vt:lpstr>
      <vt:lpstr>A126291278W_Data</vt:lpstr>
      <vt:lpstr>A126291278W_Latest</vt:lpstr>
      <vt:lpstr>A126291282L</vt:lpstr>
      <vt:lpstr>A126291282L_Data</vt:lpstr>
      <vt:lpstr>A126291282L_Latest</vt:lpstr>
      <vt:lpstr>A126291286W</vt:lpstr>
      <vt:lpstr>A126291286W_Data</vt:lpstr>
      <vt:lpstr>A126291286W_Latest</vt:lpstr>
      <vt:lpstr>A126291290L</vt:lpstr>
      <vt:lpstr>A126291290L_Data</vt:lpstr>
      <vt:lpstr>A126291290L_Latest</vt:lpstr>
      <vt:lpstr>A126291294W</vt:lpstr>
      <vt:lpstr>A126291294W_Data</vt:lpstr>
      <vt:lpstr>A126291294W_Latest</vt:lpstr>
      <vt:lpstr>A126291298F</vt:lpstr>
      <vt:lpstr>A126291298F_Data</vt:lpstr>
      <vt:lpstr>A126291298F_Latest</vt:lpstr>
      <vt:lpstr>A126291302K</vt:lpstr>
      <vt:lpstr>A126291302K_Data</vt:lpstr>
      <vt:lpstr>A126291302K_Latest</vt:lpstr>
      <vt:lpstr>A126291306V</vt:lpstr>
      <vt:lpstr>A126291306V_Data</vt:lpstr>
      <vt:lpstr>A126291306V_Latest</vt:lpstr>
      <vt:lpstr>A126291310K</vt:lpstr>
      <vt:lpstr>A126291310K_Data</vt:lpstr>
      <vt:lpstr>A126291310K_Latest</vt:lpstr>
      <vt:lpstr>A126291314V</vt:lpstr>
      <vt:lpstr>A126291314V_Data</vt:lpstr>
      <vt:lpstr>A126291314V_Latest</vt:lpstr>
      <vt:lpstr>A126291318C</vt:lpstr>
      <vt:lpstr>A126291318C_Data</vt:lpstr>
      <vt:lpstr>A126291318C_Latest</vt:lpstr>
      <vt:lpstr>A126291322V</vt:lpstr>
      <vt:lpstr>A126291322V_Data</vt:lpstr>
      <vt:lpstr>A126291322V_Latest</vt:lpstr>
      <vt:lpstr>A126291326C</vt:lpstr>
      <vt:lpstr>A126291326C_Data</vt:lpstr>
      <vt:lpstr>A126291326C_Latest</vt:lpstr>
      <vt:lpstr>A126291330V</vt:lpstr>
      <vt:lpstr>A126291330V_Data</vt:lpstr>
      <vt:lpstr>A126291330V_Latest</vt:lpstr>
      <vt:lpstr>A126291334C</vt:lpstr>
      <vt:lpstr>A126291334C_Data</vt:lpstr>
      <vt:lpstr>A126291334C_Latest</vt:lpstr>
      <vt:lpstr>A126291338L</vt:lpstr>
      <vt:lpstr>A126291338L_Data</vt:lpstr>
      <vt:lpstr>A126291338L_Latest</vt:lpstr>
      <vt:lpstr>A126291342C</vt:lpstr>
      <vt:lpstr>A126291342C_Data</vt:lpstr>
      <vt:lpstr>A126291342C_Latest</vt:lpstr>
      <vt:lpstr>A126291346L</vt:lpstr>
      <vt:lpstr>A126291346L_Data</vt:lpstr>
      <vt:lpstr>A126291346L_Latest</vt:lpstr>
      <vt:lpstr>A126291350C</vt:lpstr>
      <vt:lpstr>A126291350C_Data</vt:lpstr>
      <vt:lpstr>A126291350C_Latest</vt:lpstr>
      <vt:lpstr>A126291354L</vt:lpstr>
      <vt:lpstr>A126291354L_Data</vt:lpstr>
      <vt:lpstr>A126291354L_Latest</vt:lpstr>
      <vt:lpstr>A126291358W</vt:lpstr>
      <vt:lpstr>A126291358W_Data</vt:lpstr>
      <vt:lpstr>A126291358W_Latest</vt:lpstr>
      <vt:lpstr>A126291362L</vt:lpstr>
      <vt:lpstr>A126291362L_Data</vt:lpstr>
      <vt:lpstr>A126291362L_Latest</vt:lpstr>
      <vt:lpstr>A126291366W</vt:lpstr>
      <vt:lpstr>A126291366W_Data</vt:lpstr>
      <vt:lpstr>A126291366W_Latest</vt:lpstr>
      <vt:lpstr>A126291370L</vt:lpstr>
      <vt:lpstr>A126291370L_Data</vt:lpstr>
      <vt:lpstr>A126291370L_Latest</vt:lpstr>
      <vt:lpstr>A126291374W</vt:lpstr>
      <vt:lpstr>A126291374W_Data</vt:lpstr>
      <vt:lpstr>A126291374W_Latest</vt:lpstr>
      <vt:lpstr>A126291378F</vt:lpstr>
      <vt:lpstr>A126291378F_Data</vt:lpstr>
      <vt:lpstr>A126291378F_Latest</vt:lpstr>
      <vt:lpstr>A126291382W</vt:lpstr>
      <vt:lpstr>A126291382W_Data</vt:lpstr>
      <vt:lpstr>A126291382W_Latest</vt:lpstr>
      <vt:lpstr>A126291386F</vt:lpstr>
      <vt:lpstr>A126291386F_Data</vt:lpstr>
      <vt:lpstr>A126291386F_Latest</vt:lpstr>
      <vt:lpstr>A126291390W</vt:lpstr>
      <vt:lpstr>A126291390W_Data</vt:lpstr>
      <vt:lpstr>A126291390W_Latest</vt:lpstr>
      <vt:lpstr>A126291394F</vt:lpstr>
      <vt:lpstr>A126291394F_Data</vt:lpstr>
      <vt:lpstr>A126291394F_Latest</vt:lpstr>
      <vt:lpstr>A126291398R</vt:lpstr>
      <vt:lpstr>A126291398R_Data</vt:lpstr>
      <vt:lpstr>A126291398R_Latest</vt:lpstr>
      <vt:lpstr>A126291402V</vt:lpstr>
      <vt:lpstr>A126291402V_Data</vt:lpstr>
      <vt:lpstr>A126291402V_Latest</vt:lpstr>
      <vt:lpstr>A126291406C</vt:lpstr>
      <vt:lpstr>A126291406C_Data</vt:lpstr>
      <vt:lpstr>A126291406C_Latest</vt:lpstr>
      <vt:lpstr>A126293138F</vt:lpstr>
      <vt:lpstr>A126293138F_Data</vt:lpstr>
      <vt:lpstr>A126293138F_Latest</vt:lpstr>
      <vt:lpstr>A126293142W</vt:lpstr>
      <vt:lpstr>A126293142W_Data</vt:lpstr>
      <vt:lpstr>A126293142W_Latest</vt:lpstr>
      <vt:lpstr>A126293146F</vt:lpstr>
      <vt:lpstr>A126293146F_Data</vt:lpstr>
      <vt:lpstr>A126293146F_Latest</vt:lpstr>
      <vt:lpstr>A126293150W</vt:lpstr>
      <vt:lpstr>A126293150W_Data</vt:lpstr>
      <vt:lpstr>A126293150W_Latest</vt:lpstr>
      <vt:lpstr>A126293154F</vt:lpstr>
      <vt:lpstr>A126293154F_Data</vt:lpstr>
      <vt:lpstr>A126293154F_Latest</vt:lpstr>
      <vt:lpstr>A126293158R</vt:lpstr>
      <vt:lpstr>A126293158R_Data</vt:lpstr>
      <vt:lpstr>A126293158R_Latest</vt:lpstr>
      <vt:lpstr>A126293162F</vt:lpstr>
      <vt:lpstr>A126293162F_Data</vt:lpstr>
      <vt:lpstr>A126293162F_Latest</vt:lpstr>
      <vt:lpstr>A126293166R</vt:lpstr>
      <vt:lpstr>A126293166R_Data</vt:lpstr>
      <vt:lpstr>A126293166R_Latest</vt:lpstr>
      <vt:lpstr>A126293170F</vt:lpstr>
      <vt:lpstr>A126293170F_Data</vt:lpstr>
      <vt:lpstr>A126293170F_Latest</vt:lpstr>
      <vt:lpstr>A126293174R</vt:lpstr>
      <vt:lpstr>A126293174R_Data</vt:lpstr>
      <vt:lpstr>A126293174R_Latest</vt:lpstr>
      <vt:lpstr>A126293178X</vt:lpstr>
      <vt:lpstr>A126293178X_Data</vt:lpstr>
      <vt:lpstr>A126293178X_Latest</vt:lpstr>
      <vt:lpstr>A126293182R</vt:lpstr>
      <vt:lpstr>A126293182R_Data</vt:lpstr>
      <vt:lpstr>A126293182R_Latest</vt:lpstr>
      <vt:lpstr>A126293186X</vt:lpstr>
      <vt:lpstr>A126293186X_Data</vt:lpstr>
      <vt:lpstr>A126293186X_Latest</vt:lpstr>
      <vt:lpstr>A126293190R</vt:lpstr>
      <vt:lpstr>A126293190R_Data</vt:lpstr>
      <vt:lpstr>A126293190R_Latest</vt:lpstr>
      <vt:lpstr>A126293194X</vt:lpstr>
      <vt:lpstr>A126293194X_Data</vt:lpstr>
      <vt:lpstr>A126293194X_Latest</vt:lpstr>
      <vt:lpstr>A126293198J</vt:lpstr>
      <vt:lpstr>A126293198J_Data</vt:lpstr>
      <vt:lpstr>A126293198J_Latest</vt:lpstr>
      <vt:lpstr>A126293202L</vt:lpstr>
      <vt:lpstr>A126293202L_Data</vt:lpstr>
      <vt:lpstr>A126293202L_Latest</vt:lpstr>
      <vt:lpstr>A126293206W</vt:lpstr>
      <vt:lpstr>A126293206W_Data</vt:lpstr>
      <vt:lpstr>A126293206W_Latest</vt:lpstr>
      <vt:lpstr>A126293210L</vt:lpstr>
      <vt:lpstr>A126293210L_Data</vt:lpstr>
      <vt:lpstr>A126293210L_Latest</vt:lpstr>
      <vt:lpstr>A126293214W</vt:lpstr>
      <vt:lpstr>A126293214W_Data</vt:lpstr>
      <vt:lpstr>A126293214W_Latest</vt:lpstr>
      <vt:lpstr>A126293218F</vt:lpstr>
      <vt:lpstr>A126293218F_Data</vt:lpstr>
      <vt:lpstr>A126293218F_Latest</vt:lpstr>
      <vt:lpstr>A126293222W</vt:lpstr>
      <vt:lpstr>A126293222W_Data</vt:lpstr>
      <vt:lpstr>A126293222W_Latest</vt:lpstr>
      <vt:lpstr>A126293226F</vt:lpstr>
      <vt:lpstr>A126293226F_Data</vt:lpstr>
      <vt:lpstr>A126293226F_Latest</vt:lpstr>
      <vt:lpstr>A126293230W</vt:lpstr>
      <vt:lpstr>A126293230W_Data</vt:lpstr>
      <vt:lpstr>A126293230W_Latest</vt:lpstr>
      <vt:lpstr>A126293234F</vt:lpstr>
      <vt:lpstr>A126293234F_Data</vt:lpstr>
      <vt:lpstr>A126293234F_Latest</vt:lpstr>
      <vt:lpstr>A126293238R</vt:lpstr>
      <vt:lpstr>A126293238R_Data</vt:lpstr>
      <vt:lpstr>A126293238R_Latest</vt:lpstr>
      <vt:lpstr>A126293242F</vt:lpstr>
      <vt:lpstr>A126293242F_Data</vt:lpstr>
      <vt:lpstr>A126293242F_Latest</vt:lpstr>
      <vt:lpstr>A126293246R</vt:lpstr>
      <vt:lpstr>A126293246R_Data</vt:lpstr>
      <vt:lpstr>A126293246R_Latest</vt:lpstr>
      <vt:lpstr>A126293250F</vt:lpstr>
      <vt:lpstr>A126293250F_Data</vt:lpstr>
      <vt:lpstr>A126293250F_Latest</vt:lpstr>
      <vt:lpstr>A126293254R</vt:lpstr>
      <vt:lpstr>A126293254R_Data</vt:lpstr>
      <vt:lpstr>A126293254R_Latest</vt:lpstr>
      <vt:lpstr>A126293258X</vt:lpstr>
      <vt:lpstr>A126293258X_Data</vt:lpstr>
      <vt:lpstr>A126293258X_Latest</vt:lpstr>
      <vt:lpstr>A126293262R</vt:lpstr>
      <vt:lpstr>A126293262R_Data</vt:lpstr>
      <vt:lpstr>A126293262R_Latest</vt:lpstr>
      <vt:lpstr>A126293266X</vt:lpstr>
      <vt:lpstr>A126293266X_Data</vt:lpstr>
      <vt:lpstr>A126293266X_Latest</vt:lpstr>
      <vt:lpstr>A126293270R</vt:lpstr>
      <vt:lpstr>A126293270R_Data</vt:lpstr>
      <vt:lpstr>A126293270R_Latest</vt:lpstr>
      <vt:lpstr>A126293274X</vt:lpstr>
      <vt:lpstr>A126293274X_Data</vt:lpstr>
      <vt:lpstr>A126293274X_Latest</vt:lpstr>
      <vt:lpstr>A126293278J</vt:lpstr>
      <vt:lpstr>A126293278J_Data</vt:lpstr>
      <vt:lpstr>A126293278J_Latest</vt:lpstr>
      <vt:lpstr>A126293282X</vt:lpstr>
      <vt:lpstr>A126293282X_Data</vt:lpstr>
      <vt:lpstr>A126293282X_Latest</vt:lpstr>
      <vt:lpstr>A126293286J</vt:lpstr>
      <vt:lpstr>A126293286J_Data</vt:lpstr>
      <vt:lpstr>A126293286J_Latest</vt:lpstr>
      <vt:lpstr>A126293290X</vt:lpstr>
      <vt:lpstr>A126293290X_Data</vt:lpstr>
      <vt:lpstr>A126293290X_Latest</vt:lpstr>
      <vt:lpstr>A126293294J</vt:lpstr>
      <vt:lpstr>A126293294J_Data</vt:lpstr>
      <vt:lpstr>A126293294J_Latest</vt:lpstr>
      <vt:lpstr>A126293298T</vt:lpstr>
      <vt:lpstr>A126293298T_Data</vt:lpstr>
      <vt:lpstr>A126293298T_Latest</vt:lpstr>
      <vt:lpstr>A126293302W</vt:lpstr>
      <vt:lpstr>A126293302W_Data</vt:lpstr>
      <vt:lpstr>A126293302W_Latest</vt:lpstr>
      <vt:lpstr>A126293306F</vt:lpstr>
      <vt:lpstr>A126293306F_Data</vt:lpstr>
      <vt:lpstr>A126293306F_Latest</vt:lpstr>
      <vt:lpstr>A126293310W</vt:lpstr>
      <vt:lpstr>A126293310W_Data</vt:lpstr>
      <vt:lpstr>A126293310W_Latest</vt:lpstr>
      <vt:lpstr>A126293314F</vt:lpstr>
      <vt:lpstr>A126293314F_Data</vt:lpstr>
      <vt:lpstr>A126293314F_Latest</vt:lpstr>
      <vt:lpstr>A126293318R</vt:lpstr>
      <vt:lpstr>A126293318R_Data</vt:lpstr>
      <vt:lpstr>A126293318R_Latest</vt:lpstr>
      <vt:lpstr>A126293322F</vt:lpstr>
      <vt:lpstr>A126293322F_Data</vt:lpstr>
      <vt:lpstr>A126293322F_Latest</vt:lpstr>
      <vt:lpstr>A126293326R</vt:lpstr>
      <vt:lpstr>A126293326R_Data</vt:lpstr>
      <vt:lpstr>A126293326R_Latest</vt:lpstr>
      <vt:lpstr>A126293330F</vt:lpstr>
      <vt:lpstr>A126293330F_Data</vt:lpstr>
      <vt:lpstr>A126293330F_Latest</vt:lpstr>
      <vt:lpstr>A126293334R</vt:lpstr>
      <vt:lpstr>A126293334R_Data</vt:lpstr>
      <vt:lpstr>A126293334R_Latest</vt:lpstr>
      <vt:lpstr>A126293338X</vt:lpstr>
      <vt:lpstr>A126293338X_Data</vt:lpstr>
      <vt:lpstr>A126293338X_Latest</vt:lpstr>
      <vt:lpstr>A126293342R</vt:lpstr>
      <vt:lpstr>A126293342R_Data</vt:lpstr>
      <vt:lpstr>A126293342R_Latest</vt:lpstr>
      <vt:lpstr>A126293346X</vt:lpstr>
      <vt:lpstr>A126293346X_Data</vt:lpstr>
      <vt:lpstr>A126293346X_Latest</vt:lpstr>
      <vt:lpstr>A126293350R</vt:lpstr>
      <vt:lpstr>A126293350R_Data</vt:lpstr>
      <vt:lpstr>A126293350R_Latest</vt:lpstr>
      <vt:lpstr>A126295082T</vt:lpstr>
      <vt:lpstr>A126295082T_Data</vt:lpstr>
      <vt:lpstr>A126295082T_Latest</vt:lpstr>
      <vt:lpstr>A126295086A</vt:lpstr>
      <vt:lpstr>A126295086A_Data</vt:lpstr>
      <vt:lpstr>A126295086A_Latest</vt:lpstr>
      <vt:lpstr>A126295090T</vt:lpstr>
      <vt:lpstr>A126295090T_Data</vt:lpstr>
      <vt:lpstr>A126295090T_Latest</vt:lpstr>
      <vt:lpstr>A126295094A</vt:lpstr>
      <vt:lpstr>A126295094A_Data</vt:lpstr>
      <vt:lpstr>A126295094A_Latest</vt:lpstr>
      <vt:lpstr>A126295098K</vt:lpstr>
      <vt:lpstr>A126295098K_Data</vt:lpstr>
      <vt:lpstr>A126295098K_Latest</vt:lpstr>
      <vt:lpstr>A126295102R</vt:lpstr>
      <vt:lpstr>A126295102R_Data</vt:lpstr>
      <vt:lpstr>A126295102R_Latest</vt:lpstr>
      <vt:lpstr>A126295106X</vt:lpstr>
      <vt:lpstr>A126295106X_Data</vt:lpstr>
      <vt:lpstr>A126295106X_Latest</vt:lpstr>
      <vt:lpstr>A126295110R</vt:lpstr>
      <vt:lpstr>A126295110R_Data</vt:lpstr>
      <vt:lpstr>A126295110R_Latest</vt:lpstr>
      <vt:lpstr>A126295114X</vt:lpstr>
      <vt:lpstr>A126295114X_Data</vt:lpstr>
      <vt:lpstr>A126295114X_Latest</vt:lpstr>
      <vt:lpstr>A126295118J</vt:lpstr>
      <vt:lpstr>A126295118J_Data</vt:lpstr>
      <vt:lpstr>A126295118J_Latest</vt:lpstr>
      <vt:lpstr>A126295122X</vt:lpstr>
      <vt:lpstr>A126295122X_Data</vt:lpstr>
      <vt:lpstr>A126295122X_Latest</vt:lpstr>
      <vt:lpstr>A126295126J</vt:lpstr>
      <vt:lpstr>A126295126J_Data</vt:lpstr>
      <vt:lpstr>A126295126J_Latest</vt:lpstr>
      <vt:lpstr>A126295130X</vt:lpstr>
      <vt:lpstr>A126295130X_Data</vt:lpstr>
      <vt:lpstr>A126295130X_Latest</vt:lpstr>
      <vt:lpstr>A126295134J</vt:lpstr>
      <vt:lpstr>A126295134J_Data</vt:lpstr>
      <vt:lpstr>A126295134J_Latest</vt:lpstr>
      <vt:lpstr>A126295138T</vt:lpstr>
      <vt:lpstr>A126295138T_Data</vt:lpstr>
      <vt:lpstr>A126295138T_Latest</vt:lpstr>
      <vt:lpstr>A126295142J</vt:lpstr>
      <vt:lpstr>A126295142J_Data</vt:lpstr>
      <vt:lpstr>A126295142J_Latest</vt:lpstr>
      <vt:lpstr>A126295146T</vt:lpstr>
      <vt:lpstr>A126295146T_Data</vt:lpstr>
      <vt:lpstr>A126295146T_Latest</vt:lpstr>
      <vt:lpstr>A126295150J</vt:lpstr>
      <vt:lpstr>A126295150J_Data</vt:lpstr>
      <vt:lpstr>A126295150J_Latest</vt:lpstr>
      <vt:lpstr>A126295154T</vt:lpstr>
      <vt:lpstr>A126295154T_Data</vt:lpstr>
      <vt:lpstr>A126295154T_Latest</vt:lpstr>
      <vt:lpstr>A126295158A</vt:lpstr>
      <vt:lpstr>A126295158A_Data</vt:lpstr>
      <vt:lpstr>A126295158A_Latest</vt:lpstr>
      <vt:lpstr>A126295162T</vt:lpstr>
      <vt:lpstr>A126295162T_Data</vt:lpstr>
      <vt:lpstr>A126295162T_Latest</vt:lpstr>
      <vt:lpstr>A126295166A</vt:lpstr>
      <vt:lpstr>A126295166A_Data</vt:lpstr>
      <vt:lpstr>A126295166A_Latest</vt:lpstr>
      <vt:lpstr>A126295170T</vt:lpstr>
      <vt:lpstr>A126295170T_Data</vt:lpstr>
      <vt:lpstr>A126295170T_Latest</vt:lpstr>
      <vt:lpstr>A126295174A</vt:lpstr>
      <vt:lpstr>A126295174A_Data</vt:lpstr>
      <vt:lpstr>A126295174A_Latest</vt:lpstr>
      <vt:lpstr>A126295178K</vt:lpstr>
      <vt:lpstr>A126295178K_Data</vt:lpstr>
      <vt:lpstr>A126295178K_Latest</vt:lpstr>
      <vt:lpstr>A126295182A</vt:lpstr>
      <vt:lpstr>A126295182A_Data</vt:lpstr>
      <vt:lpstr>A126295182A_Latest</vt:lpstr>
      <vt:lpstr>A126295186K</vt:lpstr>
      <vt:lpstr>A126295186K_Data</vt:lpstr>
      <vt:lpstr>A126295186K_Latest</vt:lpstr>
      <vt:lpstr>A126295190A</vt:lpstr>
      <vt:lpstr>A126295190A_Data</vt:lpstr>
      <vt:lpstr>A126295190A_Latest</vt:lpstr>
      <vt:lpstr>A126295194K</vt:lpstr>
      <vt:lpstr>A126295194K_Data</vt:lpstr>
      <vt:lpstr>A126295194K_Latest</vt:lpstr>
      <vt:lpstr>A126295198V</vt:lpstr>
      <vt:lpstr>A126295198V_Data</vt:lpstr>
      <vt:lpstr>A126295198V_Latest</vt:lpstr>
      <vt:lpstr>A126295202X</vt:lpstr>
      <vt:lpstr>A126295202X_Data</vt:lpstr>
      <vt:lpstr>A126295202X_Latest</vt:lpstr>
      <vt:lpstr>A126295206J</vt:lpstr>
      <vt:lpstr>A126295206J_Data</vt:lpstr>
      <vt:lpstr>A126295206J_Latest</vt:lpstr>
      <vt:lpstr>A126295210X</vt:lpstr>
      <vt:lpstr>A126295210X_Data</vt:lpstr>
      <vt:lpstr>A126295210X_Latest</vt:lpstr>
      <vt:lpstr>A126295214J</vt:lpstr>
      <vt:lpstr>A126295214J_Data</vt:lpstr>
      <vt:lpstr>A126295214J_Latest</vt:lpstr>
      <vt:lpstr>A126295218T</vt:lpstr>
      <vt:lpstr>A126295218T_Data</vt:lpstr>
      <vt:lpstr>A126295218T_Latest</vt:lpstr>
      <vt:lpstr>A126295222J</vt:lpstr>
      <vt:lpstr>A126295222J_Data</vt:lpstr>
      <vt:lpstr>A126295222J_Latest</vt:lpstr>
      <vt:lpstr>A126295226T</vt:lpstr>
      <vt:lpstr>A126295226T_Data</vt:lpstr>
      <vt:lpstr>A126295226T_Latest</vt:lpstr>
      <vt:lpstr>A126295230J</vt:lpstr>
      <vt:lpstr>A126295230J_Data</vt:lpstr>
      <vt:lpstr>A126295230J_Latest</vt:lpstr>
      <vt:lpstr>A126295234T</vt:lpstr>
      <vt:lpstr>A126295234T_Data</vt:lpstr>
      <vt:lpstr>A126295234T_Latest</vt:lpstr>
      <vt:lpstr>A126295238A</vt:lpstr>
      <vt:lpstr>A126295238A_Data</vt:lpstr>
      <vt:lpstr>A126295238A_Latest</vt:lpstr>
      <vt:lpstr>A126295242T</vt:lpstr>
      <vt:lpstr>A126295242T_Data</vt:lpstr>
      <vt:lpstr>A126295242T_Latest</vt:lpstr>
      <vt:lpstr>A126295246A</vt:lpstr>
      <vt:lpstr>A126295246A_Data</vt:lpstr>
      <vt:lpstr>A126295246A_Latest</vt:lpstr>
      <vt:lpstr>A126295250T</vt:lpstr>
      <vt:lpstr>A126295250T_Data</vt:lpstr>
      <vt:lpstr>A126295250T_Latest</vt:lpstr>
      <vt:lpstr>A126295254A</vt:lpstr>
      <vt:lpstr>A126295254A_Data</vt:lpstr>
      <vt:lpstr>A126295254A_Latest</vt:lpstr>
      <vt:lpstr>A126295258K</vt:lpstr>
      <vt:lpstr>A126295258K_Data</vt:lpstr>
      <vt:lpstr>A126295258K_Latest</vt:lpstr>
      <vt:lpstr>A126295262A</vt:lpstr>
      <vt:lpstr>A126295262A_Data</vt:lpstr>
      <vt:lpstr>A126295262A_Latest</vt:lpstr>
      <vt:lpstr>A126295266K</vt:lpstr>
      <vt:lpstr>A126295266K_Data</vt:lpstr>
      <vt:lpstr>A126295266K_Latest</vt:lpstr>
      <vt:lpstr>A126295270A</vt:lpstr>
      <vt:lpstr>A126295270A_Data</vt:lpstr>
      <vt:lpstr>A126295270A_Latest</vt:lpstr>
      <vt:lpstr>A126295274K</vt:lpstr>
      <vt:lpstr>A126295274K_Data</vt:lpstr>
      <vt:lpstr>A126295274K_Latest</vt:lpstr>
      <vt:lpstr>A126295278V</vt:lpstr>
      <vt:lpstr>A126295278V_Data</vt:lpstr>
      <vt:lpstr>A126295278V_Latest</vt:lpstr>
      <vt:lpstr>A126295282K</vt:lpstr>
      <vt:lpstr>A126295282K_Data</vt:lpstr>
      <vt:lpstr>A126295282K_Latest</vt:lpstr>
      <vt:lpstr>A126295286V</vt:lpstr>
      <vt:lpstr>A126295286V_Data</vt:lpstr>
      <vt:lpstr>A126295286V_Latest</vt:lpstr>
      <vt:lpstr>A126295290K</vt:lpstr>
      <vt:lpstr>A126295290K_Data</vt:lpstr>
      <vt:lpstr>A126295290K_Latest</vt:lpstr>
      <vt:lpstr>A126295294V</vt:lpstr>
      <vt:lpstr>A126295294V_Data</vt:lpstr>
      <vt:lpstr>A126295294V_Latest</vt:lpstr>
      <vt:lpstr>A126297026K</vt:lpstr>
      <vt:lpstr>A126297026K_Data</vt:lpstr>
      <vt:lpstr>A126297026K_Latest</vt:lpstr>
      <vt:lpstr>A126297030A</vt:lpstr>
      <vt:lpstr>A126297030A_Data</vt:lpstr>
      <vt:lpstr>A126297030A_Latest</vt:lpstr>
      <vt:lpstr>A126297034K</vt:lpstr>
      <vt:lpstr>A126297034K_Data</vt:lpstr>
      <vt:lpstr>A126297034K_Latest</vt:lpstr>
      <vt:lpstr>A126297038V</vt:lpstr>
      <vt:lpstr>A126297038V_Data</vt:lpstr>
      <vt:lpstr>A126297038V_Latest</vt:lpstr>
      <vt:lpstr>A126297042K</vt:lpstr>
      <vt:lpstr>A126297042K_Data</vt:lpstr>
      <vt:lpstr>A126297042K_Latest</vt:lpstr>
      <vt:lpstr>A126297046V</vt:lpstr>
      <vt:lpstr>A126297046V_Data</vt:lpstr>
      <vt:lpstr>A126297046V_Latest</vt:lpstr>
      <vt:lpstr>A126297050K</vt:lpstr>
      <vt:lpstr>A126297050K_Data</vt:lpstr>
      <vt:lpstr>A126297050K_Latest</vt:lpstr>
      <vt:lpstr>A126297054V</vt:lpstr>
      <vt:lpstr>A126297054V_Data</vt:lpstr>
      <vt:lpstr>A126297054V_Latest</vt:lpstr>
      <vt:lpstr>A126297058C</vt:lpstr>
      <vt:lpstr>A126297058C_Data</vt:lpstr>
      <vt:lpstr>A126297058C_Latest</vt:lpstr>
      <vt:lpstr>A126297062V</vt:lpstr>
      <vt:lpstr>A126297062V_Data</vt:lpstr>
      <vt:lpstr>A126297062V_Latest</vt:lpstr>
      <vt:lpstr>A126297066C</vt:lpstr>
      <vt:lpstr>A126297066C_Data</vt:lpstr>
      <vt:lpstr>A126297066C_Latest</vt:lpstr>
      <vt:lpstr>A126297070V</vt:lpstr>
      <vt:lpstr>A126297070V_Data</vt:lpstr>
      <vt:lpstr>A126297070V_Latest</vt:lpstr>
      <vt:lpstr>A126297074C</vt:lpstr>
      <vt:lpstr>A126297074C_Data</vt:lpstr>
      <vt:lpstr>A126297074C_Latest</vt:lpstr>
      <vt:lpstr>A126297078L</vt:lpstr>
      <vt:lpstr>A126297078L_Data</vt:lpstr>
      <vt:lpstr>A126297078L_Latest</vt:lpstr>
      <vt:lpstr>A126297082C</vt:lpstr>
      <vt:lpstr>A126297082C_Data</vt:lpstr>
      <vt:lpstr>A126297082C_Latest</vt:lpstr>
      <vt:lpstr>A126297086L</vt:lpstr>
      <vt:lpstr>A126297086L_Data</vt:lpstr>
      <vt:lpstr>A126297086L_Latest</vt:lpstr>
      <vt:lpstr>A126297090C</vt:lpstr>
      <vt:lpstr>A126297090C_Data</vt:lpstr>
      <vt:lpstr>A126297090C_Latest</vt:lpstr>
      <vt:lpstr>A126297094L</vt:lpstr>
      <vt:lpstr>A126297094L_Data</vt:lpstr>
      <vt:lpstr>A126297094L_Latest</vt:lpstr>
      <vt:lpstr>A126297098W</vt:lpstr>
      <vt:lpstr>A126297098W_Data</vt:lpstr>
      <vt:lpstr>A126297098W_Latest</vt:lpstr>
      <vt:lpstr>A126297102A</vt:lpstr>
      <vt:lpstr>A126297102A_Data</vt:lpstr>
      <vt:lpstr>A126297102A_Latest</vt:lpstr>
      <vt:lpstr>A126297106K</vt:lpstr>
      <vt:lpstr>A126297106K_Data</vt:lpstr>
      <vt:lpstr>A126297106K_Latest</vt:lpstr>
      <vt:lpstr>A126297110A</vt:lpstr>
      <vt:lpstr>A126297110A_Data</vt:lpstr>
      <vt:lpstr>A126297110A_Latest</vt:lpstr>
      <vt:lpstr>A126297114K</vt:lpstr>
      <vt:lpstr>A126297114K_Data</vt:lpstr>
      <vt:lpstr>A126297114K_Latest</vt:lpstr>
      <vt:lpstr>A126297118V</vt:lpstr>
      <vt:lpstr>A126297118V_Data</vt:lpstr>
      <vt:lpstr>A126297118V_Latest</vt:lpstr>
      <vt:lpstr>A126297122K</vt:lpstr>
      <vt:lpstr>A126297122K_Data</vt:lpstr>
      <vt:lpstr>A126297122K_Latest</vt:lpstr>
      <vt:lpstr>A126297126V</vt:lpstr>
      <vt:lpstr>A126297126V_Data</vt:lpstr>
      <vt:lpstr>A126297126V_Latest</vt:lpstr>
      <vt:lpstr>A126297130K</vt:lpstr>
      <vt:lpstr>A126297130K_Data</vt:lpstr>
      <vt:lpstr>A126297130K_Latest</vt:lpstr>
      <vt:lpstr>A126297134V</vt:lpstr>
      <vt:lpstr>A126297134V_Data</vt:lpstr>
      <vt:lpstr>A126297134V_Latest</vt:lpstr>
      <vt:lpstr>A126297138C</vt:lpstr>
      <vt:lpstr>A126297138C_Data</vt:lpstr>
      <vt:lpstr>A126297138C_Latest</vt:lpstr>
      <vt:lpstr>A126297142V</vt:lpstr>
      <vt:lpstr>A126297142V_Data</vt:lpstr>
      <vt:lpstr>A126297142V_Latest</vt:lpstr>
      <vt:lpstr>A126297146C</vt:lpstr>
      <vt:lpstr>A126297146C_Data</vt:lpstr>
      <vt:lpstr>A126297146C_Latest</vt:lpstr>
      <vt:lpstr>A126297150V</vt:lpstr>
      <vt:lpstr>A126297150V_Data</vt:lpstr>
      <vt:lpstr>A126297150V_Latest</vt:lpstr>
      <vt:lpstr>A126297154C</vt:lpstr>
      <vt:lpstr>A126297154C_Data</vt:lpstr>
      <vt:lpstr>A126297154C_Latest</vt:lpstr>
      <vt:lpstr>A126297158L</vt:lpstr>
      <vt:lpstr>A126297158L_Data</vt:lpstr>
      <vt:lpstr>A126297158L_Latest</vt:lpstr>
      <vt:lpstr>A126297162C</vt:lpstr>
      <vt:lpstr>A126297162C_Data</vt:lpstr>
      <vt:lpstr>A126297162C_Latest</vt:lpstr>
      <vt:lpstr>A126297166L</vt:lpstr>
      <vt:lpstr>A126297166L_Data</vt:lpstr>
      <vt:lpstr>A126297166L_Latest</vt:lpstr>
      <vt:lpstr>A126297170C</vt:lpstr>
      <vt:lpstr>A126297170C_Data</vt:lpstr>
      <vt:lpstr>A126297170C_Latest</vt:lpstr>
      <vt:lpstr>A126297174L</vt:lpstr>
      <vt:lpstr>A126297174L_Data</vt:lpstr>
      <vt:lpstr>A126297174L_Latest</vt:lpstr>
      <vt:lpstr>A126297178W</vt:lpstr>
      <vt:lpstr>A126297178W_Data</vt:lpstr>
      <vt:lpstr>A126297178W_Latest</vt:lpstr>
      <vt:lpstr>A126297182L</vt:lpstr>
      <vt:lpstr>A126297182L_Data</vt:lpstr>
      <vt:lpstr>A126297182L_Latest</vt:lpstr>
      <vt:lpstr>A126297186W</vt:lpstr>
      <vt:lpstr>A126297186W_Data</vt:lpstr>
      <vt:lpstr>A126297186W_Latest</vt:lpstr>
      <vt:lpstr>A126297190L</vt:lpstr>
      <vt:lpstr>A126297190L_Data</vt:lpstr>
      <vt:lpstr>A126297190L_Latest</vt:lpstr>
      <vt:lpstr>A126297194W</vt:lpstr>
      <vt:lpstr>A126297194W_Data</vt:lpstr>
      <vt:lpstr>A126297194W_Latest</vt:lpstr>
      <vt:lpstr>A126297198F</vt:lpstr>
      <vt:lpstr>A126297198F_Data</vt:lpstr>
      <vt:lpstr>A126297198F_Latest</vt:lpstr>
      <vt:lpstr>A126297202K</vt:lpstr>
      <vt:lpstr>A126297202K_Data</vt:lpstr>
      <vt:lpstr>A126297202K_Latest</vt:lpstr>
      <vt:lpstr>A126297206V</vt:lpstr>
      <vt:lpstr>A126297206V_Data</vt:lpstr>
      <vt:lpstr>A126297206V_Latest</vt:lpstr>
      <vt:lpstr>A126297210K</vt:lpstr>
      <vt:lpstr>A126297210K_Data</vt:lpstr>
      <vt:lpstr>A126297210K_Latest</vt:lpstr>
      <vt:lpstr>A126297214V</vt:lpstr>
      <vt:lpstr>A126297214V_Data</vt:lpstr>
      <vt:lpstr>A126297214V_Latest</vt:lpstr>
      <vt:lpstr>A126297218C</vt:lpstr>
      <vt:lpstr>A126297218C_Data</vt:lpstr>
      <vt:lpstr>A126297218C_Latest</vt:lpstr>
      <vt:lpstr>A126297222V</vt:lpstr>
      <vt:lpstr>A126297222V_Data</vt:lpstr>
      <vt:lpstr>A126297222V_Latest</vt:lpstr>
      <vt:lpstr>A126297226C</vt:lpstr>
      <vt:lpstr>A126297226C_Data</vt:lpstr>
      <vt:lpstr>A126297226C_Latest</vt:lpstr>
      <vt:lpstr>A126297230V</vt:lpstr>
      <vt:lpstr>A126297230V_Data</vt:lpstr>
      <vt:lpstr>A126297230V_Latest</vt:lpstr>
      <vt:lpstr>A126297234C</vt:lpstr>
      <vt:lpstr>A126297234C_Data</vt:lpstr>
      <vt:lpstr>A126297234C_Latest</vt:lpstr>
      <vt:lpstr>A126297238L</vt:lpstr>
      <vt:lpstr>A126297238L_Data</vt:lpstr>
      <vt:lpstr>A126297238L_Latest</vt:lpstr>
      <vt:lpstr>A126297242C</vt:lpstr>
      <vt:lpstr>A126297242C_Data</vt:lpstr>
      <vt:lpstr>A126297242C_Latest</vt:lpstr>
      <vt:lpstr>A126297246L</vt:lpstr>
      <vt:lpstr>A126297246L_Data</vt:lpstr>
      <vt:lpstr>A126297246L_Latest</vt:lpstr>
      <vt:lpstr>A126297250C</vt:lpstr>
      <vt:lpstr>A126297250C_Data</vt:lpstr>
      <vt:lpstr>A126297250C_Latest</vt:lpstr>
      <vt:lpstr>A126297254L</vt:lpstr>
      <vt:lpstr>A126297254L_Data</vt:lpstr>
      <vt:lpstr>A126297254L_Latest</vt:lpstr>
      <vt:lpstr>A126297258W</vt:lpstr>
      <vt:lpstr>A126297258W_Data</vt:lpstr>
      <vt:lpstr>A126297258W_Latest</vt:lpstr>
      <vt:lpstr>A126297262L</vt:lpstr>
      <vt:lpstr>A126297262L_Data</vt:lpstr>
      <vt:lpstr>A126297262L_Latest</vt:lpstr>
      <vt:lpstr>A126297266W</vt:lpstr>
      <vt:lpstr>A126297266W_Data</vt:lpstr>
      <vt:lpstr>A126297266W_Latest</vt:lpstr>
      <vt:lpstr>A126297270L</vt:lpstr>
      <vt:lpstr>A126297270L_Data</vt:lpstr>
      <vt:lpstr>A126297270L_Latest</vt:lpstr>
      <vt:lpstr>A126297274W</vt:lpstr>
      <vt:lpstr>A126297274W_Data</vt:lpstr>
      <vt:lpstr>A126297274W_Latest</vt:lpstr>
      <vt:lpstr>A126297278F</vt:lpstr>
      <vt:lpstr>A126297278F_Data</vt:lpstr>
      <vt:lpstr>A126297278F_Latest</vt:lpstr>
      <vt:lpstr>A126297282W</vt:lpstr>
      <vt:lpstr>A126297282W_Data</vt:lpstr>
      <vt:lpstr>A126297282W_Latest</vt:lpstr>
      <vt:lpstr>A126297286F</vt:lpstr>
      <vt:lpstr>A126297286F_Data</vt:lpstr>
      <vt:lpstr>A126297286F_Latest</vt:lpstr>
      <vt:lpstr>A126297290W</vt:lpstr>
      <vt:lpstr>A126297290W_Data</vt:lpstr>
      <vt:lpstr>A126297290W_Latest</vt:lpstr>
      <vt:lpstr>A126297294F</vt:lpstr>
      <vt:lpstr>A126297294F_Data</vt:lpstr>
      <vt:lpstr>A126297294F_Latest</vt:lpstr>
      <vt:lpstr>A126297298R</vt:lpstr>
      <vt:lpstr>A126297298R_Data</vt:lpstr>
      <vt:lpstr>A126297298R_Latest</vt:lpstr>
      <vt:lpstr>A126297302V</vt:lpstr>
      <vt:lpstr>A126297302V_Data</vt:lpstr>
      <vt:lpstr>A126297302V_Latest</vt:lpstr>
      <vt:lpstr>A126297306C</vt:lpstr>
      <vt:lpstr>A126297306C_Data</vt:lpstr>
      <vt:lpstr>A126297306C_Latest</vt:lpstr>
      <vt:lpstr>A126297310V</vt:lpstr>
      <vt:lpstr>A126297310V_Data</vt:lpstr>
      <vt:lpstr>A126297310V_Latest</vt:lpstr>
      <vt:lpstr>A126297314C</vt:lpstr>
      <vt:lpstr>A126297314C_Data</vt:lpstr>
      <vt:lpstr>A126297314C_Latest</vt:lpstr>
      <vt:lpstr>A126297318L</vt:lpstr>
      <vt:lpstr>A126297318L_Data</vt:lpstr>
      <vt:lpstr>A126297318L_Latest</vt:lpstr>
      <vt:lpstr>A126297322C</vt:lpstr>
      <vt:lpstr>A126297322C_Data</vt:lpstr>
      <vt:lpstr>A126297322C_Latest</vt:lpstr>
      <vt:lpstr>A126297326L</vt:lpstr>
      <vt:lpstr>A126297326L_Data</vt:lpstr>
      <vt:lpstr>A126297326L_Latest</vt:lpstr>
      <vt:lpstr>A126297330C</vt:lpstr>
      <vt:lpstr>A126297330C_Data</vt:lpstr>
      <vt:lpstr>A126297330C_Latest</vt:lpstr>
      <vt:lpstr>A126297334L</vt:lpstr>
      <vt:lpstr>A126297334L_Data</vt:lpstr>
      <vt:lpstr>A126297334L_Latest</vt:lpstr>
      <vt:lpstr>A126297338W</vt:lpstr>
      <vt:lpstr>A126297338W_Data</vt:lpstr>
      <vt:lpstr>A126297338W_Latest</vt:lpstr>
      <vt:lpstr>A126297342L</vt:lpstr>
      <vt:lpstr>A126297342L_Data</vt:lpstr>
      <vt:lpstr>A126297342L_Latest</vt:lpstr>
      <vt:lpstr>A126297346W</vt:lpstr>
      <vt:lpstr>A126297346W_Data</vt:lpstr>
      <vt:lpstr>A126297346W_Latest</vt:lpstr>
      <vt:lpstr>A126297350L</vt:lpstr>
      <vt:lpstr>A126297350L_Data</vt:lpstr>
      <vt:lpstr>A126297350L_Latest</vt:lpstr>
      <vt:lpstr>A126297354W</vt:lpstr>
      <vt:lpstr>A126297354W_Data</vt:lpstr>
      <vt:lpstr>A126297354W_Latest</vt:lpstr>
      <vt:lpstr>A126297358F</vt:lpstr>
      <vt:lpstr>A126297358F_Data</vt:lpstr>
      <vt:lpstr>A126297358F_Latest</vt:lpstr>
      <vt:lpstr>A126297362W</vt:lpstr>
      <vt:lpstr>A126297362W_Data</vt:lpstr>
      <vt:lpstr>A126297362W_Latest</vt:lpstr>
      <vt:lpstr>A126297366F</vt:lpstr>
      <vt:lpstr>A126297366F_Data</vt:lpstr>
      <vt:lpstr>A126297366F_Latest</vt:lpstr>
      <vt:lpstr>A126297370W</vt:lpstr>
      <vt:lpstr>A126297370W_Data</vt:lpstr>
      <vt:lpstr>A126297370W_Latest</vt:lpstr>
      <vt:lpstr>A126297374F</vt:lpstr>
      <vt:lpstr>A126297374F_Data</vt:lpstr>
      <vt:lpstr>A126297374F_Latest</vt:lpstr>
      <vt:lpstr>A126297378R</vt:lpstr>
      <vt:lpstr>A126297378R_Data</vt:lpstr>
      <vt:lpstr>A126297378R_Latest</vt:lpstr>
      <vt:lpstr>A126297382F</vt:lpstr>
      <vt:lpstr>A126297382F_Data</vt:lpstr>
      <vt:lpstr>A126297382F_Latest</vt:lpstr>
      <vt:lpstr>A126297386R</vt:lpstr>
      <vt:lpstr>A126297386R_Data</vt:lpstr>
      <vt:lpstr>A126297386R_Latest</vt:lpstr>
      <vt:lpstr>A126297390F</vt:lpstr>
      <vt:lpstr>A126297390F_Data</vt:lpstr>
      <vt:lpstr>A126297390F_Latest</vt:lpstr>
      <vt:lpstr>A126297394R</vt:lpstr>
      <vt:lpstr>A126297394R_Data</vt:lpstr>
      <vt:lpstr>A126297394R_Latest</vt:lpstr>
      <vt:lpstr>A126297398X</vt:lpstr>
      <vt:lpstr>A126297398X_Data</vt:lpstr>
      <vt:lpstr>A126297398X_Latest</vt:lpstr>
      <vt:lpstr>A126297402C</vt:lpstr>
      <vt:lpstr>A126297402C_Data</vt:lpstr>
      <vt:lpstr>A126297402C_Latest</vt:lpstr>
      <vt:lpstr>A126297406L</vt:lpstr>
      <vt:lpstr>A126297406L_Data</vt:lpstr>
      <vt:lpstr>A126297406L_Latest</vt:lpstr>
      <vt:lpstr>A126297410C</vt:lpstr>
      <vt:lpstr>A126297410C_Data</vt:lpstr>
      <vt:lpstr>A126297410C_Latest</vt:lpstr>
      <vt:lpstr>A126297414L</vt:lpstr>
      <vt:lpstr>A126297414L_Data</vt:lpstr>
      <vt:lpstr>A126297414L_Latest</vt:lpstr>
      <vt:lpstr>A126297418W</vt:lpstr>
      <vt:lpstr>A126297418W_Data</vt:lpstr>
      <vt:lpstr>A126297418W_Latest</vt:lpstr>
      <vt:lpstr>A126297422L</vt:lpstr>
      <vt:lpstr>A126297422L_Data</vt:lpstr>
      <vt:lpstr>A126297422L_Latest</vt:lpstr>
      <vt:lpstr>A126297426W</vt:lpstr>
      <vt:lpstr>A126297426W_Data</vt:lpstr>
      <vt:lpstr>A126297426W_Latest</vt:lpstr>
      <vt:lpstr>A126297430L</vt:lpstr>
      <vt:lpstr>A126297430L_Data</vt:lpstr>
      <vt:lpstr>A126297430L_Latest</vt:lpstr>
      <vt:lpstr>A126297434W</vt:lpstr>
      <vt:lpstr>A126297434W_Data</vt:lpstr>
      <vt:lpstr>A126297434W_Latest</vt:lpstr>
      <vt:lpstr>A126297438F</vt:lpstr>
      <vt:lpstr>A126297438F_Data</vt:lpstr>
      <vt:lpstr>A126297438F_Latest</vt:lpstr>
      <vt:lpstr>A126297442W</vt:lpstr>
      <vt:lpstr>A126297442W_Data</vt:lpstr>
      <vt:lpstr>A126297442W_Latest</vt:lpstr>
      <vt:lpstr>A126297446F</vt:lpstr>
      <vt:lpstr>A126297446F_Data</vt:lpstr>
      <vt:lpstr>A126297446F_Latest</vt:lpstr>
      <vt:lpstr>A126297450W</vt:lpstr>
      <vt:lpstr>A126297450W_Data</vt:lpstr>
      <vt:lpstr>A126297450W_Latest</vt:lpstr>
      <vt:lpstr>A126297454F</vt:lpstr>
      <vt:lpstr>A126297454F_Data</vt:lpstr>
      <vt:lpstr>A126297454F_Latest</vt:lpstr>
      <vt:lpstr>A126297458R</vt:lpstr>
      <vt:lpstr>A126297458R_Data</vt:lpstr>
      <vt:lpstr>A126297458R_Latest</vt:lpstr>
      <vt:lpstr>A126297462F</vt:lpstr>
      <vt:lpstr>A126297462F_Data</vt:lpstr>
      <vt:lpstr>A126297462F_Latest</vt:lpstr>
      <vt:lpstr>A126297466R</vt:lpstr>
      <vt:lpstr>A126297466R_Data</vt:lpstr>
      <vt:lpstr>A126297466R_Latest</vt:lpstr>
      <vt:lpstr>A126297470F</vt:lpstr>
      <vt:lpstr>A126297470F_Data</vt:lpstr>
      <vt:lpstr>A126297470F_Latest</vt:lpstr>
      <vt:lpstr>A126297474R</vt:lpstr>
      <vt:lpstr>A126297474R_Data</vt:lpstr>
      <vt:lpstr>A126297474R_Latest</vt:lpstr>
      <vt:lpstr>A126297478X</vt:lpstr>
      <vt:lpstr>A126297478X_Data</vt:lpstr>
      <vt:lpstr>A126297478X_Latest</vt:lpstr>
      <vt:lpstr>A126297482R</vt:lpstr>
      <vt:lpstr>A126297482R_Data</vt:lpstr>
      <vt:lpstr>A126297482R_Latest</vt:lpstr>
      <vt:lpstr>A126297486X</vt:lpstr>
      <vt:lpstr>A126297486X_Data</vt:lpstr>
      <vt:lpstr>A126297486X_Latest</vt:lpstr>
      <vt:lpstr>A126297490R</vt:lpstr>
      <vt:lpstr>A126297490R_Data</vt:lpstr>
      <vt:lpstr>A126297490R_Latest</vt:lpstr>
      <vt:lpstr>A126297494X</vt:lpstr>
      <vt:lpstr>A126297494X_Data</vt:lpstr>
      <vt:lpstr>A126297494X_Latest</vt:lpstr>
      <vt:lpstr>A126297498J</vt:lpstr>
      <vt:lpstr>A126297498J_Data</vt:lpstr>
      <vt:lpstr>A126297498J_Latest</vt:lpstr>
      <vt:lpstr>A126297502L</vt:lpstr>
      <vt:lpstr>A126297502L_Data</vt:lpstr>
      <vt:lpstr>A126297502L_Latest</vt:lpstr>
      <vt:lpstr>A126297506W</vt:lpstr>
      <vt:lpstr>A126297506W_Data</vt:lpstr>
      <vt:lpstr>A126297506W_Latest</vt:lpstr>
      <vt:lpstr>A126297510L</vt:lpstr>
      <vt:lpstr>A126297510L_Data</vt:lpstr>
      <vt:lpstr>A126297510L_Latest</vt:lpstr>
      <vt:lpstr>A126297514W</vt:lpstr>
      <vt:lpstr>A126297514W_Data</vt:lpstr>
      <vt:lpstr>A126297514W_Latest</vt:lpstr>
      <vt:lpstr>A126297518F</vt:lpstr>
      <vt:lpstr>A126297518F_Data</vt:lpstr>
      <vt:lpstr>A126297518F_Latest</vt:lpstr>
      <vt:lpstr>A126297522W</vt:lpstr>
      <vt:lpstr>A126297522W_Data</vt:lpstr>
      <vt:lpstr>A126297522W_Latest</vt:lpstr>
      <vt:lpstr>A126297526F</vt:lpstr>
      <vt:lpstr>A126297526F_Data</vt:lpstr>
      <vt:lpstr>A126297526F_Latest</vt:lpstr>
      <vt:lpstr>A126297530W</vt:lpstr>
      <vt:lpstr>A126297530W_Data</vt:lpstr>
      <vt:lpstr>A126297530W_Latest</vt:lpstr>
      <vt:lpstr>A126297534F</vt:lpstr>
      <vt:lpstr>A126297534F_Data</vt:lpstr>
      <vt:lpstr>A126297534F_Latest</vt:lpstr>
      <vt:lpstr>A126297538R</vt:lpstr>
      <vt:lpstr>A126297538R_Data</vt:lpstr>
      <vt:lpstr>A126297538R_Latest</vt:lpstr>
      <vt:lpstr>A126297542F</vt:lpstr>
      <vt:lpstr>A126297542F_Data</vt:lpstr>
      <vt:lpstr>A126297542F_Latest</vt:lpstr>
      <vt:lpstr>A126297546R</vt:lpstr>
      <vt:lpstr>A126297546R_Data</vt:lpstr>
      <vt:lpstr>A126297546R_Latest</vt:lpstr>
      <vt:lpstr>A126297550F</vt:lpstr>
      <vt:lpstr>A126297550F_Data</vt:lpstr>
      <vt:lpstr>A126297550F_Latest</vt:lpstr>
      <vt:lpstr>A126297554R</vt:lpstr>
      <vt:lpstr>A126297554R_Data</vt:lpstr>
      <vt:lpstr>A126297554R_Latest</vt:lpstr>
      <vt:lpstr>A126297558X</vt:lpstr>
      <vt:lpstr>A126297558X_Data</vt:lpstr>
      <vt:lpstr>A126297558X_Latest</vt:lpstr>
      <vt:lpstr>A126297562R</vt:lpstr>
      <vt:lpstr>A126297562R_Data</vt:lpstr>
      <vt:lpstr>A126297562R_Latest</vt:lpstr>
      <vt:lpstr>A126297566X</vt:lpstr>
      <vt:lpstr>A126297566X_Data</vt:lpstr>
      <vt:lpstr>A126297566X_Latest</vt:lpstr>
      <vt:lpstr>A126297570R</vt:lpstr>
      <vt:lpstr>A126297570R_Data</vt:lpstr>
      <vt:lpstr>A126297570R_Latest</vt:lpstr>
      <vt:lpstr>A126297574X</vt:lpstr>
      <vt:lpstr>A126297574X_Data</vt:lpstr>
      <vt:lpstr>A126297574X_Latest</vt:lpstr>
      <vt:lpstr>A126297578J</vt:lpstr>
      <vt:lpstr>A126297578J_Data</vt:lpstr>
      <vt:lpstr>A126297578J_Latest</vt:lpstr>
      <vt:lpstr>A126297582X</vt:lpstr>
      <vt:lpstr>A126297582X_Data</vt:lpstr>
      <vt:lpstr>A126297582X_Latest</vt:lpstr>
      <vt:lpstr>A126297586J</vt:lpstr>
      <vt:lpstr>A126297586J_Data</vt:lpstr>
      <vt:lpstr>A126297586J_Latest</vt:lpstr>
      <vt:lpstr>A126297590X</vt:lpstr>
      <vt:lpstr>A126297590X_Data</vt:lpstr>
      <vt:lpstr>A126297590X_Latest</vt:lpstr>
      <vt:lpstr>A126297594J</vt:lpstr>
      <vt:lpstr>A126297594J_Data</vt:lpstr>
      <vt:lpstr>A126297594J_Latest</vt:lpstr>
      <vt:lpstr>A126297598T</vt:lpstr>
      <vt:lpstr>A126297598T_Data</vt:lpstr>
      <vt:lpstr>A126297598T_Latest</vt:lpstr>
      <vt:lpstr>A126297602W</vt:lpstr>
      <vt:lpstr>A126297602W_Data</vt:lpstr>
      <vt:lpstr>A126297602W_Latest</vt:lpstr>
      <vt:lpstr>A126297606F</vt:lpstr>
      <vt:lpstr>A126297606F_Data</vt:lpstr>
      <vt:lpstr>A126297606F_Latest</vt:lpstr>
      <vt:lpstr>A126297610W</vt:lpstr>
      <vt:lpstr>A126297610W_Data</vt:lpstr>
      <vt:lpstr>A126297610W_Latest</vt:lpstr>
      <vt:lpstr>A126297614F</vt:lpstr>
      <vt:lpstr>A126297614F_Data</vt:lpstr>
      <vt:lpstr>A126297614F_Latest</vt:lpstr>
      <vt:lpstr>A126297618R</vt:lpstr>
      <vt:lpstr>A126297618R_Data</vt:lpstr>
      <vt:lpstr>A126297618R_Latest</vt:lpstr>
      <vt:lpstr>A126297622F</vt:lpstr>
      <vt:lpstr>A126297622F_Data</vt:lpstr>
      <vt:lpstr>A126297622F_Latest</vt:lpstr>
      <vt:lpstr>A126297626R</vt:lpstr>
      <vt:lpstr>A126297626R_Data</vt:lpstr>
      <vt:lpstr>A126297626R_Latest</vt:lpstr>
      <vt:lpstr>A126297630F</vt:lpstr>
      <vt:lpstr>A126297630F_Data</vt:lpstr>
      <vt:lpstr>A126297630F_Latest</vt:lpstr>
      <vt:lpstr>A126297634R</vt:lpstr>
      <vt:lpstr>A126297634R_Data</vt:lpstr>
      <vt:lpstr>A126297634R_Latest</vt:lpstr>
      <vt:lpstr>A126297638X</vt:lpstr>
      <vt:lpstr>A126297638X_Data</vt:lpstr>
      <vt:lpstr>A126297638X_Latest</vt:lpstr>
      <vt:lpstr>A126297642R</vt:lpstr>
      <vt:lpstr>A126297642R_Data</vt:lpstr>
      <vt:lpstr>A126297642R_Latest</vt:lpstr>
      <vt:lpstr>A126297646X</vt:lpstr>
      <vt:lpstr>A126297646X_Data</vt:lpstr>
      <vt:lpstr>A126297646X_Latest</vt:lpstr>
      <vt:lpstr>A126297650R</vt:lpstr>
      <vt:lpstr>A126297650R_Data</vt:lpstr>
      <vt:lpstr>A126297650R_Latest</vt:lpstr>
      <vt:lpstr>A126297654X</vt:lpstr>
      <vt:lpstr>A126297654X_Data</vt:lpstr>
      <vt:lpstr>A126297654X_Latest</vt:lpstr>
      <vt:lpstr>A126297658J</vt:lpstr>
      <vt:lpstr>A126297658J_Data</vt:lpstr>
      <vt:lpstr>A126297658J_Latest</vt:lpstr>
      <vt:lpstr>A126297662X</vt:lpstr>
      <vt:lpstr>A126297662X_Data</vt:lpstr>
      <vt:lpstr>A126297662X_Latest</vt:lpstr>
      <vt:lpstr>A126297666J</vt:lpstr>
      <vt:lpstr>A126297666J_Data</vt:lpstr>
      <vt:lpstr>A126297666J_Latest</vt:lpstr>
      <vt:lpstr>A126297670X</vt:lpstr>
      <vt:lpstr>A126297670X_Data</vt:lpstr>
      <vt:lpstr>A126297670X_Latest</vt:lpstr>
      <vt:lpstr>A126297674J</vt:lpstr>
      <vt:lpstr>A126297674J_Data</vt:lpstr>
      <vt:lpstr>A126297674J_Latest</vt:lpstr>
      <vt:lpstr>A126297678T</vt:lpstr>
      <vt:lpstr>A126297678T_Data</vt:lpstr>
      <vt:lpstr>A126297678T_Latest</vt:lpstr>
      <vt:lpstr>A126297682J</vt:lpstr>
      <vt:lpstr>A126297682J_Data</vt:lpstr>
      <vt:lpstr>A126297682J_Latest</vt:lpstr>
      <vt:lpstr>A126297686T</vt:lpstr>
      <vt:lpstr>A126297686T_Data</vt:lpstr>
      <vt:lpstr>A126297686T_Latest</vt:lpstr>
      <vt:lpstr>A126297690J</vt:lpstr>
      <vt:lpstr>A126297690J_Data</vt:lpstr>
      <vt:lpstr>A126297690J_Latest</vt:lpstr>
      <vt:lpstr>A126297694T</vt:lpstr>
      <vt:lpstr>A126297694T_Data</vt:lpstr>
      <vt:lpstr>A126297694T_Latest</vt:lpstr>
      <vt:lpstr>A126297698A</vt:lpstr>
      <vt:lpstr>A126297698A_Data</vt:lpstr>
      <vt:lpstr>A126297698A_Latest</vt:lpstr>
      <vt:lpstr>A126297702F</vt:lpstr>
      <vt:lpstr>A126297702F_Data</vt:lpstr>
      <vt:lpstr>A126297702F_Latest</vt:lpstr>
      <vt:lpstr>A126297706R</vt:lpstr>
      <vt:lpstr>A126297706R_Data</vt:lpstr>
      <vt:lpstr>A126297706R_Latest</vt:lpstr>
      <vt:lpstr>A126297710F</vt:lpstr>
      <vt:lpstr>A126297710F_Data</vt:lpstr>
      <vt:lpstr>A126297710F_Latest</vt:lpstr>
      <vt:lpstr>A126297714R</vt:lpstr>
      <vt:lpstr>A126297714R_Data</vt:lpstr>
      <vt:lpstr>A126297714R_Latest</vt:lpstr>
      <vt:lpstr>A126297718X</vt:lpstr>
      <vt:lpstr>A126297718X_Data</vt:lpstr>
      <vt:lpstr>A126297718X_Latest</vt:lpstr>
      <vt:lpstr>A126297722R</vt:lpstr>
      <vt:lpstr>A126297722R_Data</vt:lpstr>
      <vt:lpstr>A126297722R_Latest</vt:lpstr>
      <vt:lpstr>A126297726X</vt:lpstr>
      <vt:lpstr>A126297726X_Data</vt:lpstr>
      <vt:lpstr>A126297726X_Latest</vt:lpstr>
      <vt:lpstr>A126297730R</vt:lpstr>
      <vt:lpstr>A126297730R_Data</vt:lpstr>
      <vt:lpstr>A126297730R_Latest</vt:lpstr>
      <vt:lpstr>A126297734X</vt:lpstr>
      <vt:lpstr>A126297734X_Data</vt:lpstr>
      <vt:lpstr>A126297734X_Latest</vt:lpstr>
      <vt:lpstr>A126297738J</vt:lpstr>
      <vt:lpstr>A126297738J_Data</vt:lpstr>
      <vt:lpstr>A126297738J_Latest</vt:lpstr>
      <vt:lpstr>A126297742X</vt:lpstr>
      <vt:lpstr>A126297742X_Data</vt:lpstr>
      <vt:lpstr>A126297742X_Latest</vt:lpstr>
      <vt:lpstr>A126297746J</vt:lpstr>
      <vt:lpstr>A126297746J_Data</vt:lpstr>
      <vt:lpstr>A126297746J_Latest</vt:lpstr>
      <vt:lpstr>A126297750X</vt:lpstr>
      <vt:lpstr>A126297750X_Data</vt:lpstr>
      <vt:lpstr>A126297750X_Latest</vt:lpstr>
      <vt:lpstr>A126297754J</vt:lpstr>
      <vt:lpstr>A126297754J_Data</vt:lpstr>
      <vt:lpstr>A126297754J_Latest</vt:lpstr>
      <vt:lpstr>A126297758T</vt:lpstr>
      <vt:lpstr>A126297758T_Data</vt:lpstr>
      <vt:lpstr>A126297758T_Latest</vt:lpstr>
      <vt:lpstr>A126297762J</vt:lpstr>
      <vt:lpstr>A126297762J_Data</vt:lpstr>
      <vt:lpstr>A126297762J_Latest</vt:lpstr>
      <vt:lpstr>A126297766T</vt:lpstr>
      <vt:lpstr>A126297766T_Data</vt:lpstr>
      <vt:lpstr>A126297766T_Latest</vt:lpstr>
      <vt:lpstr>A126297770J</vt:lpstr>
      <vt:lpstr>A126297770J_Data</vt:lpstr>
      <vt:lpstr>A126297770J_Latest</vt:lpstr>
      <vt:lpstr>A126297774T</vt:lpstr>
      <vt:lpstr>A126297774T_Data</vt:lpstr>
      <vt:lpstr>A126297774T_Latest</vt:lpstr>
      <vt:lpstr>A126297778A</vt:lpstr>
      <vt:lpstr>A126297778A_Data</vt:lpstr>
      <vt:lpstr>A126297778A_Latest</vt:lpstr>
      <vt:lpstr>A126297782T</vt:lpstr>
      <vt:lpstr>A126297782T_Data</vt:lpstr>
      <vt:lpstr>A126297782T_Latest</vt:lpstr>
      <vt:lpstr>A126297786A</vt:lpstr>
      <vt:lpstr>A126297786A_Data</vt:lpstr>
      <vt:lpstr>A126297786A_Latest</vt:lpstr>
      <vt:lpstr>A126297790T</vt:lpstr>
      <vt:lpstr>A126297790T_Data</vt:lpstr>
      <vt:lpstr>A126297790T_Latest</vt:lpstr>
      <vt:lpstr>A126297794A</vt:lpstr>
      <vt:lpstr>A126297794A_Data</vt:lpstr>
      <vt:lpstr>A126297794A_Latest</vt:lpstr>
      <vt:lpstr>A126297798K</vt:lpstr>
      <vt:lpstr>A126297798K_Data</vt:lpstr>
      <vt:lpstr>A126297798K_Latest</vt:lpstr>
      <vt:lpstr>A126297802R</vt:lpstr>
      <vt:lpstr>A126297802R_Data</vt:lpstr>
      <vt:lpstr>A126297802R_Latest</vt:lpstr>
      <vt:lpstr>A126297806X</vt:lpstr>
      <vt:lpstr>A126297806X_Data</vt:lpstr>
      <vt:lpstr>A126297806X_Latest</vt:lpstr>
      <vt:lpstr>A126297810R</vt:lpstr>
      <vt:lpstr>A126297810R_Data</vt:lpstr>
      <vt:lpstr>A126297810R_Latest</vt:lpstr>
      <vt:lpstr>A126297814X</vt:lpstr>
      <vt:lpstr>A126297814X_Data</vt:lpstr>
      <vt:lpstr>A126297814X_Latest</vt:lpstr>
      <vt:lpstr>A126297818J</vt:lpstr>
      <vt:lpstr>A126297818J_Data</vt:lpstr>
      <vt:lpstr>A126297818J_Latest</vt:lpstr>
      <vt:lpstr>A126297822X</vt:lpstr>
      <vt:lpstr>A126297822X_Data</vt:lpstr>
      <vt:lpstr>A126297822X_Latest</vt:lpstr>
      <vt:lpstr>A126297826J</vt:lpstr>
      <vt:lpstr>A126297826J_Data</vt:lpstr>
      <vt:lpstr>A126297826J_Latest</vt:lpstr>
      <vt:lpstr>A126297830X</vt:lpstr>
      <vt:lpstr>A126297830X_Data</vt:lpstr>
      <vt:lpstr>A126297830X_Latest</vt:lpstr>
      <vt:lpstr>A126297834J</vt:lpstr>
      <vt:lpstr>A126297834J_Data</vt:lpstr>
      <vt:lpstr>A126297834J_Latest</vt:lpstr>
      <vt:lpstr>A126297838T</vt:lpstr>
      <vt:lpstr>A126297838T_Data</vt:lpstr>
      <vt:lpstr>A126297838T_Latest</vt:lpstr>
      <vt:lpstr>A126297842J</vt:lpstr>
      <vt:lpstr>A126297842J_Data</vt:lpstr>
      <vt:lpstr>A126297842J_Latest</vt:lpstr>
      <vt:lpstr>A126297846T</vt:lpstr>
      <vt:lpstr>A126297846T_Data</vt:lpstr>
      <vt:lpstr>A126297846T_Latest</vt:lpstr>
      <vt:lpstr>A126297850J</vt:lpstr>
      <vt:lpstr>A126297850J_Data</vt:lpstr>
      <vt:lpstr>A126297850J_Latest</vt:lpstr>
      <vt:lpstr>A126297854T</vt:lpstr>
      <vt:lpstr>A126297854T_Data</vt:lpstr>
      <vt:lpstr>A126297854T_Latest</vt:lpstr>
      <vt:lpstr>A126297858A</vt:lpstr>
      <vt:lpstr>A126297858A_Data</vt:lpstr>
      <vt:lpstr>A126297858A_Latest</vt:lpstr>
      <vt:lpstr>A126297862T</vt:lpstr>
      <vt:lpstr>A126297862T_Data</vt:lpstr>
      <vt:lpstr>A126297862T_Latest</vt:lpstr>
      <vt:lpstr>A126297866A</vt:lpstr>
      <vt:lpstr>A126297866A_Data</vt:lpstr>
      <vt:lpstr>A126297866A_Latest</vt:lpstr>
      <vt:lpstr>A126297870T</vt:lpstr>
      <vt:lpstr>A126297870T_Data</vt:lpstr>
      <vt:lpstr>A126297870T_Latest</vt:lpstr>
      <vt:lpstr>A126297874A</vt:lpstr>
      <vt:lpstr>A126297874A_Data</vt:lpstr>
      <vt:lpstr>A126297874A_Latest</vt:lpstr>
      <vt:lpstr>A126297878K</vt:lpstr>
      <vt:lpstr>A126297878K_Data</vt:lpstr>
      <vt:lpstr>A126297878K_Latest</vt:lpstr>
      <vt:lpstr>A126297882A</vt:lpstr>
      <vt:lpstr>A126297882A_Data</vt:lpstr>
      <vt:lpstr>A126297882A_Latest</vt:lpstr>
      <vt:lpstr>A126297886K</vt:lpstr>
      <vt:lpstr>A126297886K_Data</vt:lpstr>
      <vt:lpstr>A126297886K_Latest</vt:lpstr>
      <vt:lpstr>A126297890A</vt:lpstr>
      <vt:lpstr>A126297890A_Data</vt:lpstr>
      <vt:lpstr>A126297890A_Latest</vt:lpstr>
      <vt:lpstr>A126297894K</vt:lpstr>
      <vt:lpstr>A126297894K_Data</vt:lpstr>
      <vt:lpstr>A126297894K_Latest</vt:lpstr>
      <vt:lpstr>A126297898V</vt:lpstr>
      <vt:lpstr>A126297898V_Data</vt:lpstr>
      <vt:lpstr>A126297898V_Latest</vt:lpstr>
      <vt:lpstr>A126297902X</vt:lpstr>
      <vt:lpstr>A126297902X_Data</vt:lpstr>
      <vt:lpstr>A126297902X_Latest</vt:lpstr>
      <vt:lpstr>A126297906J</vt:lpstr>
      <vt:lpstr>A126297906J_Data</vt:lpstr>
      <vt:lpstr>A126297906J_Latest</vt:lpstr>
      <vt:lpstr>A126297910X</vt:lpstr>
      <vt:lpstr>A126297910X_Data</vt:lpstr>
      <vt:lpstr>A126297910X_Latest</vt:lpstr>
      <vt:lpstr>A126297914J</vt:lpstr>
      <vt:lpstr>A126297914J_Data</vt:lpstr>
      <vt:lpstr>A126297914J_Latest</vt:lpstr>
      <vt:lpstr>A126297918T</vt:lpstr>
      <vt:lpstr>A126297918T_Data</vt:lpstr>
      <vt:lpstr>A126297918T_Latest</vt:lpstr>
      <vt:lpstr>A126297922J</vt:lpstr>
      <vt:lpstr>A126297922J_Data</vt:lpstr>
      <vt:lpstr>A126297922J_Latest</vt:lpstr>
      <vt:lpstr>A126297926T</vt:lpstr>
      <vt:lpstr>A126297926T_Data</vt:lpstr>
      <vt:lpstr>A126297926T_Latest</vt:lpstr>
      <vt:lpstr>A126297930J</vt:lpstr>
      <vt:lpstr>A126297930J_Data</vt:lpstr>
      <vt:lpstr>A126297930J_Latest</vt:lpstr>
      <vt:lpstr>A126297934T</vt:lpstr>
      <vt:lpstr>A126297934T_Data</vt:lpstr>
      <vt:lpstr>A126297934T_Latest</vt:lpstr>
      <vt:lpstr>A126297938A</vt:lpstr>
      <vt:lpstr>A126297938A_Data</vt:lpstr>
      <vt:lpstr>A126297938A_Latest</vt:lpstr>
      <vt:lpstr>A126297942T</vt:lpstr>
      <vt:lpstr>A126297942T_Data</vt:lpstr>
      <vt:lpstr>A126297942T_Latest</vt:lpstr>
      <vt:lpstr>A126297946A</vt:lpstr>
      <vt:lpstr>A126297946A_Data</vt:lpstr>
      <vt:lpstr>A126297946A_Latest</vt:lpstr>
      <vt:lpstr>A126297950T</vt:lpstr>
      <vt:lpstr>A126297950T_Data</vt:lpstr>
      <vt:lpstr>A126297950T_Latest</vt:lpstr>
      <vt:lpstr>A126297954A</vt:lpstr>
      <vt:lpstr>A126297954A_Data</vt:lpstr>
      <vt:lpstr>A126297954A_Latest</vt:lpstr>
      <vt:lpstr>A126297958K</vt:lpstr>
      <vt:lpstr>A126297958K_Data</vt:lpstr>
      <vt:lpstr>A126297958K_Latest</vt:lpstr>
      <vt:lpstr>A126297962A</vt:lpstr>
      <vt:lpstr>A126297962A_Data</vt:lpstr>
      <vt:lpstr>A126297962A_Latest</vt:lpstr>
      <vt:lpstr>A126297966K</vt:lpstr>
      <vt:lpstr>A126297966K_Data</vt:lpstr>
      <vt:lpstr>A126297966K_Latest</vt:lpstr>
      <vt:lpstr>A126297970A</vt:lpstr>
      <vt:lpstr>A126297970A_Data</vt:lpstr>
      <vt:lpstr>A126297970A_Latest</vt:lpstr>
      <vt:lpstr>A126297974K</vt:lpstr>
      <vt:lpstr>A126297974K_Data</vt:lpstr>
      <vt:lpstr>A126297974K_Latest</vt:lpstr>
      <vt:lpstr>A126297978V</vt:lpstr>
      <vt:lpstr>A126297978V_Data</vt:lpstr>
      <vt:lpstr>A126297978V_Latest</vt:lpstr>
      <vt:lpstr>A126297982K</vt:lpstr>
      <vt:lpstr>A126297982K_Data</vt:lpstr>
      <vt:lpstr>A126297982K_Latest</vt:lpstr>
      <vt:lpstr>A126297986V</vt:lpstr>
      <vt:lpstr>A126297986V_Data</vt:lpstr>
      <vt:lpstr>A126297986V_Latest</vt:lpstr>
      <vt:lpstr>A126297990K</vt:lpstr>
      <vt:lpstr>A126297990K_Data</vt:lpstr>
      <vt:lpstr>A126297990K_Latest</vt:lpstr>
      <vt:lpstr>A126297994V</vt:lpstr>
      <vt:lpstr>A126297994V_Data</vt:lpstr>
      <vt:lpstr>A126297994V_Latest</vt:lpstr>
      <vt:lpstr>A126297998C</vt:lpstr>
      <vt:lpstr>A126297998C_Data</vt:lpstr>
      <vt:lpstr>A126297998C_Latest</vt:lpstr>
      <vt:lpstr>A126298002K</vt:lpstr>
      <vt:lpstr>A126298002K_Data</vt:lpstr>
      <vt:lpstr>A126298002K_Latest</vt:lpstr>
      <vt:lpstr>A126298006V</vt:lpstr>
      <vt:lpstr>A126298006V_Data</vt:lpstr>
      <vt:lpstr>A126298006V_Latest</vt:lpstr>
      <vt:lpstr>A126298010K</vt:lpstr>
      <vt:lpstr>A126298010K_Data</vt:lpstr>
      <vt:lpstr>A126298010K_Latest</vt:lpstr>
      <vt:lpstr>A126298014V</vt:lpstr>
      <vt:lpstr>A126298014V_Data</vt:lpstr>
      <vt:lpstr>A126298014V_Latest</vt:lpstr>
      <vt:lpstr>A126298018C</vt:lpstr>
      <vt:lpstr>A126298018C_Data</vt:lpstr>
      <vt:lpstr>A126298018C_Latest</vt:lpstr>
      <vt:lpstr>A126298022V</vt:lpstr>
      <vt:lpstr>A126298022V_Data</vt:lpstr>
      <vt:lpstr>A126298022V_Latest</vt:lpstr>
      <vt:lpstr>A126298026C</vt:lpstr>
      <vt:lpstr>A126298026C_Data</vt:lpstr>
      <vt:lpstr>A126298026C_Latest</vt:lpstr>
      <vt:lpstr>A126298030V</vt:lpstr>
      <vt:lpstr>A126298030V_Data</vt:lpstr>
      <vt:lpstr>A126298030V_Latest</vt:lpstr>
      <vt:lpstr>A126298034C</vt:lpstr>
      <vt:lpstr>A126298034C_Data</vt:lpstr>
      <vt:lpstr>A126298034C_Latest</vt:lpstr>
      <vt:lpstr>A126298038L</vt:lpstr>
      <vt:lpstr>A126298038L_Data</vt:lpstr>
      <vt:lpstr>A126298038L_Latest</vt:lpstr>
      <vt:lpstr>A126298042C</vt:lpstr>
      <vt:lpstr>A126298042C_Data</vt:lpstr>
      <vt:lpstr>A126298042C_Latest</vt:lpstr>
      <vt:lpstr>A126298046L</vt:lpstr>
      <vt:lpstr>A126298046L_Data</vt:lpstr>
      <vt:lpstr>A126298046L_Latest</vt:lpstr>
      <vt:lpstr>A126298050C</vt:lpstr>
      <vt:lpstr>A126298050C_Data</vt:lpstr>
      <vt:lpstr>A126298050C_Latest</vt:lpstr>
      <vt:lpstr>A126298054L</vt:lpstr>
      <vt:lpstr>A126298054L_Data</vt:lpstr>
      <vt:lpstr>A126298054L_Latest</vt:lpstr>
      <vt:lpstr>A126298058W</vt:lpstr>
      <vt:lpstr>A126298058W_Data</vt:lpstr>
      <vt:lpstr>A126298058W_Latest</vt:lpstr>
      <vt:lpstr>A126298062L</vt:lpstr>
      <vt:lpstr>A126298062L_Data</vt:lpstr>
      <vt:lpstr>A126298062L_Latest</vt:lpstr>
      <vt:lpstr>A126298066W</vt:lpstr>
      <vt:lpstr>A126298066W_Data</vt:lpstr>
      <vt:lpstr>A126298066W_Latest</vt:lpstr>
      <vt:lpstr>A126298070L</vt:lpstr>
      <vt:lpstr>A126298070L_Data</vt:lpstr>
      <vt:lpstr>A126298070L_Latest</vt:lpstr>
      <vt:lpstr>A126298074W</vt:lpstr>
      <vt:lpstr>A126298074W_Data</vt:lpstr>
      <vt:lpstr>A126298074W_Latest</vt:lpstr>
      <vt:lpstr>A126298078F</vt:lpstr>
      <vt:lpstr>A126298078F_Data</vt:lpstr>
      <vt:lpstr>A126298078F_Latest</vt:lpstr>
      <vt:lpstr>A126298082W</vt:lpstr>
      <vt:lpstr>A126298082W_Data</vt:lpstr>
      <vt:lpstr>A126298082W_Latest</vt:lpstr>
      <vt:lpstr>A126298086F</vt:lpstr>
      <vt:lpstr>A126298086F_Data</vt:lpstr>
      <vt:lpstr>A126298086F_Latest</vt:lpstr>
      <vt:lpstr>A126298090W</vt:lpstr>
      <vt:lpstr>A126298090W_Data</vt:lpstr>
      <vt:lpstr>A126298090W_Latest</vt:lpstr>
      <vt:lpstr>A126298094F</vt:lpstr>
      <vt:lpstr>A126298094F_Data</vt:lpstr>
      <vt:lpstr>A126298094F_Latest</vt:lpstr>
      <vt:lpstr>A126298098R</vt:lpstr>
      <vt:lpstr>A126298098R_Data</vt:lpstr>
      <vt:lpstr>A126298098R_Latest</vt:lpstr>
      <vt:lpstr>A126298102V</vt:lpstr>
      <vt:lpstr>A126298102V_Data</vt:lpstr>
      <vt:lpstr>A126298102V_Latest</vt:lpstr>
      <vt:lpstr>A126298106C</vt:lpstr>
      <vt:lpstr>A126298106C_Data</vt:lpstr>
      <vt:lpstr>A126298106C_Latest</vt:lpstr>
      <vt:lpstr>A126298110V</vt:lpstr>
      <vt:lpstr>A126298110V_Data</vt:lpstr>
      <vt:lpstr>A126298110V_Latest</vt:lpstr>
      <vt:lpstr>A126298114C</vt:lpstr>
      <vt:lpstr>A126298114C_Data</vt:lpstr>
      <vt:lpstr>A126298114C_Latest</vt:lpstr>
      <vt:lpstr>A126298118L</vt:lpstr>
      <vt:lpstr>A126298118L_Data</vt:lpstr>
      <vt:lpstr>A126298118L_Latest</vt:lpstr>
      <vt:lpstr>A126298122C</vt:lpstr>
      <vt:lpstr>A126298122C_Data</vt:lpstr>
      <vt:lpstr>A126298122C_Latest</vt:lpstr>
      <vt:lpstr>A126298126L</vt:lpstr>
      <vt:lpstr>A126298126L_Data</vt:lpstr>
      <vt:lpstr>A126298126L_Latest</vt:lpstr>
      <vt:lpstr>A126298130C</vt:lpstr>
      <vt:lpstr>A126298130C_Data</vt:lpstr>
      <vt:lpstr>A126298130C_Latest</vt:lpstr>
      <vt:lpstr>A126298134L</vt:lpstr>
      <vt:lpstr>A126298134L_Data</vt:lpstr>
      <vt:lpstr>A126298134L_Latest</vt:lpstr>
      <vt:lpstr>A126298138W</vt:lpstr>
      <vt:lpstr>A126298138W_Data</vt:lpstr>
      <vt:lpstr>A126298138W_Latest</vt:lpstr>
      <vt:lpstr>A126298142L</vt:lpstr>
      <vt:lpstr>A126298142L_Data</vt:lpstr>
      <vt:lpstr>A126298142L_Latest</vt:lpstr>
      <vt:lpstr>A126298146W</vt:lpstr>
      <vt:lpstr>A126298146W_Data</vt:lpstr>
      <vt:lpstr>A126298146W_Latest</vt:lpstr>
      <vt:lpstr>A126298150L</vt:lpstr>
      <vt:lpstr>A126298150L_Data</vt:lpstr>
      <vt:lpstr>A126298150L_Latest</vt:lpstr>
      <vt:lpstr>A126298154W</vt:lpstr>
      <vt:lpstr>A126298154W_Data</vt:lpstr>
      <vt:lpstr>A126298154W_Latest</vt:lpstr>
      <vt:lpstr>A126298158F</vt:lpstr>
      <vt:lpstr>A126298158F_Data</vt:lpstr>
      <vt:lpstr>A126298158F_Latest</vt:lpstr>
      <vt:lpstr>A126298162W</vt:lpstr>
      <vt:lpstr>A126298162W_Data</vt:lpstr>
      <vt:lpstr>A126298162W_Latest</vt:lpstr>
      <vt:lpstr>A126298166F</vt:lpstr>
      <vt:lpstr>A126298166F_Data</vt:lpstr>
      <vt:lpstr>A126298166F_Latest</vt:lpstr>
      <vt:lpstr>A126298170W</vt:lpstr>
      <vt:lpstr>A126298170W_Data</vt:lpstr>
      <vt:lpstr>A126298170W_Latest</vt:lpstr>
      <vt:lpstr>A126298174F</vt:lpstr>
      <vt:lpstr>A126298174F_Data</vt:lpstr>
      <vt:lpstr>A126298174F_Latest</vt:lpstr>
      <vt:lpstr>A126298178R</vt:lpstr>
      <vt:lpstr>A126298178R_Data</vt:lpstr>
      <vt:lpstr>A126298178R_Latest</vt:lpstr>
      <vt:lpstr>A126298182F</vt:lpstr>
      <vt:lpstr>A126298182F_Data</vt:lpstr>
      <vt:lpstr>A126298182F_Latest</vt:lpstr>
      <vt:lpstr>A126298186R</vt:lpstr>
      <vt:lpstr>A126298186R_Data</vt:lpstr>
      <vt:lpstr>A126298186R_Latest</vt:lpstr>
      <vt:lpstr>A126298190F</vt:lpstr>
      <vt:lpstr>A126298190F_Data</vt:lpstr>
      <vt:lpstr>A126298190F_Latest</vt:lpstr>
      <vt:lpstr>A126298194R</vt:lpstr>
      <vt:lpstr>A126298194R_Data</vt:lpstr>
      <vt:lpstr>A126298194R_Latest</vt:lpstr>
      <vt:lpstr>A126298198X</vt:lpstr>
      <vt:lpstr>A126298198X_Data</vt:lpstr>
      <vt:lpstr>A126298198X_Latest</vt:lpstr>
      <vt:lpstr>A126298202C</vt:lpstr>
      <vt:lpstr>A126298202C_Data</vt:lpstr>
      <vt:lpstr>A126298202C_Latest</vt:lpstr>
      <vt:lpstr>A126298206L</vt:lpstr>
      <vt:lpstr>A126298206L_Data</vt:lpstr>
      <vt:lpstr>A126298206L_Latest</vt:lpstr>
      <vt:lpstr>A126298210C</vt:lpstr>
      <vt:lpstr>A126298210C_Data</vt:lpstr>
      <vt:lpstr>A126298210C_Latest</vt:lpstr>
      <vt:lpstr>A126298214L</vt:lpstr>
      <vt:lpstr>A126298214L_Data</vt:lpstr>
      <vt:lpstr>A126298214L_Latest</vt:lpstr>
      <vt:lpstr>A126298218W</vt:lpstr>
      <vt:lpstr>A126298218W_Data</vt:lpstr>
      <vt:lpstr>A126298218W_Latest</vt:lpstr>
      <vt:lpstr>A126298222L</vt:lpstr>
      <vt:lpstr>A126298222L_Data</vt:lpstr>
      <vt:lpstr>A126298222L_Latest</vt:lpstr>
      <vt:lpstr>A126298226W</vt:lpstr>
      <vt:lpstr>A126298226W_Data</vt:lpstr>
      <vt:lpstr>A126298226W_Latest</vt:lpstr>
      <vt:lpstr>A126298230L</vt:lpstr>
      <vt:lpstr>A126298230L_Data</vt:lpstr>
      <vt:lpstr>A126298230L_Latest</vt:lpstr>
      <vt:lpstr>A126298234W</vt:lpstr>
      <vt:lpstr>A126298234W_Data</vt:lpstr>
      <vt:lpstr>A126298234W_Latest</vt:lpstr>
      <vt:lpstr>A126298238F</vt:lpstr>
      <vt:lpstr>A126298238F_Data</vt:lpstr>
      <vt:lpstr>A126298238F_Latest</vt:lpstr>
      <vt:lpstr>A126298242W</vt:lpstr>
      <vt:lpstr>A126298242W_Data</vt:lpstr>
      <vt:lpstr>A126298242W_Latest</vt:lpstr>
      <vt:lpstr>A126298246F</vt:lpstr>
      <vt:lpstr>A126298246F_Data</vt:lpstr>
      <vt:lpstr>A126298246F_Latest</vt:lpstr>
      <vt:lpstr>A126298250W</vt:lpstr>
      <vt:lpstr>A126298250W_Data</vt:lpstr>
      <vt:lpstr>A126298250W_Latest</vt:lpstr>
      <vt:lpstr>A126298254F</vt:lpstr>
      <vt:lpstr>A126298254F_Data</vt:lpstr>
      <vt:lpstr>A126298254F_Latest</vt:lpstr>
      <vt:lpstr>A126298258R</vt:lpstr>
      <vt:lpstr>A126298258R_Data</vt:lpstr>
      <vt:lpstr>A126298258R_Latest</vt:lpstr>
      <vt:lpstr>A126298262F</vt:lpstr>
      <vt:lpstr>A126298262F_Data</vt:lpstr>
      <vt:lpstr>A126298262F_Latest</vt:lpstr>
      <vt:lpstr>A126298266R</vt:lpstr>
      <vt:lpstr>A126298266R_Data</vt:lpstr>
      <vt:lpstr>A126298266R_Latest</vt:lpstr>
      <vt:lpstr>A126298270F</vt:lpstr>
      <vt:lpstr>A126298270F_Data</vt:lpstr>
      <vt:lpstr>A126298270F_Latest</vt:lpstr>
      <vt:lpstr>A126298274R</vt:lpstr>
      <vt:lpstr>A126298274R_Data</vt:lpstr>
      <vt:lpstr>A126298274R_Latest</vt:lpstr>
      <vt:lpstr>A126298278X</vt:lpstr>
      <vt:lpstr>A126298278X_Data</vt:lpstr>
      <vt:lpstr>A126298278X_Latest</vt:lpstr>
      <vt:lpstr>A126298282R</vt:lpstr>
      <vt:lpstr>A126298282R_Data</vt:lpstr>
      <vt:lpstr>A126298282R_Latest</vt:lpstr>
      <vt:lpstr>A126298286X</vt:lpstr>
      <vt:lpstr>A126298286X_Data</vt:lpstr>
      <vt:lpstr>A126298286X_Latest</vt:lpstr>
      <vt:lpstr>A126298290R</vt:lpstr>
      <vt:lpstr>A126298290R_Data</vt:lpstr>
      <vt:lpstr>A126298290R_Latest</vt:lpstr>
      <vt:lpstr>A126298294X</vt:lpstr>
      <vt:lpstr>A126298294X_Data</vt:lpstr>
      <vt:lpstr>A126298294X_Latest</vt:lpstr>
      <vt:lpstr>A126298298J</vt:lpstr>
      <vt:lpstr>A126298298J_Data</vt:lpstr>
      <vt:lpstr>A126298298J_Latest</vt:lpstr>
      <vt:lpstr>A126298302L</vt:lpstr>
      <vt:lpstr>A126298302L_Data</vt:lpstr>
      <vt:lpstr>A126298302L_Latest</vt:lpstr>
      <vt:lpstr>A126298306W</vt:lpstr>
      <vt:lpstr>A126298306W_Data</vt:lpstr>
      <vt:lpstr>A126298306W_Latest</vt:lpstr>
      <vt:lpstr>A126298310L</vt:lpstr>
      <vt:lpstr>A126298310L_Data</vt:lpstr>
      <vt:lpstr>A126298310L_Latest</vt:lpstr>
      <vt:lpstr>A126298314W</vt:lpstr>
      <vt:lpstr>A126298314W_Data</vt:lpstr>
      <vt:lpstr>A126298314W_Latest</vt:lpstr>
      <vt:lpstr>A126298318F</vt:lpstr>
      <vt:lpstr>A126298318F_Data</vt:lpstr>
      <vt:lpstr>A126298318F_Latest</vt:lpstr>
      <vt:lpstr>A126298322W</vt:lpstr>
      <vt:lpstr>A126298322W_Data</vt:lpstr>
      <vt:lpstr>A126298322W_Latest</vt:lpstr>
      <vt:lpstr>A126298326F</vt:lpstr>
      <vt:lpstr>A126298326F_Data</vt:lpstr>
      <vt:lpstr>A126298326F_Latest</vt:lpstr>
      <vt:lpstr>A126298330W</vt:lpstr>
      <vt:lpstr>A126298330W_Data</vt:lpstr>
      <vt:lpstr>A126298330W_Latest</vt:lpstr>
      <vt:lpstr>A126298334F</vt:lpstr>
      <vt:lpstr>A126298334F_Data</vt:lpstr>
      <vt:lpstr>A126298334F_Latest</vt:lpstr>
      <vt:lpstr>A126298338R</vt:lpstr>
      <vt:lpstr>A126298338R_Data</vt:lpstr>
      <vt:lpstr>A126298338R_Latest</vt:lpstr>
      <vt:lpstr>A126298342F</vt:lpstr>
      <vt:lpstr>A126298342F_Data</vt:lpstr>
      <vt:lpstr>A126298342F_Latest</vt:lpstr>
      <vt:lpstr>A126298346R</vt:lpstr>
      <vt:lpstr>A126298346R_Data</vt:lpstr>
      <vt:lpstr>A126298346R_Latest</vt:lpstr>
      <vt:lpstr>A126298350F</vt:lpstr>
      <vt:lpstr>A126298350F_Data</vt:lpstr>
      <vt:lpstr>A126298350F_Latest</vt:lpstr>
      <vt:lpstr>A126298354R</vt:lpstr>
      <vt:lpstr>A126298354R_Data</vt:lpstr>
      <vt:lpstr>A126298354R_Latest</vt:lpstr>
      <vt:lpstr>A126298358X</vt:lpstr>
      <vt:lpstr>A126298358X_Data</vt:lpstr>
      <vt:lpstr>A126298358X_Latest</vt:lpstr>
      <vt:lpstr>A126298362R</vt:lpstr>
      <vt:lpstr>A126298362R_Data</vt:lpstr>
      <vt:lpstr>A126298362R_Latest</vt:lpstr>
      <vt:lpstr>A126298366X</vt:lpstr>
      <vt:lpstr>A126298366X_Data</vt:lpstr>
      <vt:lpstr>A126298366X_Latest</vt:lpstr>
      <vt:lpstr>A126298370R</vt:lpstr>
      <vt:lpstr>A126298370R_Data</vt:lpstr>
      <vt:lpstr>A126298370R_Latest</vt:lpstr>
      <vt:lpstr>A126298374X</vt:lpstr>
      <vt:lpstr>A126298374X_Data</vt:lpstr>
      <vt:lpstr>A126298374X_Latest</vt:lpstr>
      <vt:lpstr>A126298378J</vt:lpstr>
      <vt:lpstr>A126298378J_Data</vt:lpstr>
      <vt:lpstr>A126298378J_Latest</vt:lpstr>
      <vt:lpstr>A126298382X</vt:lpstr>
      <vt:lpstr>A126298382X_Data</vt:lpstr>
      <vt:lpstr>A126298382X_Latest</vt:lpstr>
      <vt:lpstr>A126298386J</vt:lpstr>
      <vt:lpstr>A126298386J_Data</vt:lpstr>
      <vt:lpstr>A126298386J_Latest</vt:lpstr>
      <vt:lpstr>A126298390X</vt:lpstr>
      <vt:lpstr>A126298390X_Data</vt:lpstr>
      <vt:lpstr>A126298390X_Latest</vt:lpstr>
      <vt:lpstr>A126298394J</vt:lpstr>
      <vt:lpstr>A126298394J_Data</vt:lpstr>
      <vt:lpstr>A126298394J_Latest</vt:lpstr>
      <vt:lpstr>A126298398T</vt:lpstr>
      <vt:lpstr>A126298398T_Data</vt:lpstr>
      <vt:lpstr>A126298398T_Latest</vt:lpstr>
      <vt:lpstr>A126298402W</vt:lpstr>
      <vt:lpstr>A126298402W_Data</vt:lpstr>
      <vt:lpstr>A126298402W_Latest</vt:lpstr>
      <vt:lpstr>A126298406F</vt:lpstr>
      <vt:lpstr>A126298406F_Data</vt:lpstr>
      <vt:lpstr>A126298406F_Latest</vt:lpstr>
      <vt:lpstr>A126298410W</vt:lpstr>
      <vt:lpstr>A126298410W_Data</vt:lpstr>
      <vt:lpstr>A126298410W_Latest</vt:lpstr>
      <vt:lpstr>A126298414F</vt:lpstr>
      <vt:lpstr>A126298414F_Data</vt:lpstr>
      <vt:lpstr>A126298414F_Latest</vt:lpstr>
      <vt:lpstr>A126298418R</vt:lpstr>
      <vt:lpstr>A126298418R_Data</vt:lpstr>
      <vt:lpstr>A126298418R_Latest</vt:lpstr>
      <vt:lpstr>A126298422F</vt:lpstr>
      <vt:lpstr>A126298422F_Data</vt:lpstr>
      <vt:lpstr>A126298422F_Latest</vt:lpstr>
      <vt:lpstr>A126298426R</vt:lpstr>
      <vt:lpstr>A126298426R_Data</vt:lpstr>
      <vt:lpstr>A126298426R_Latest</vt:lpstr>
      <vt:lpstr>A126298430F</vt:lpstr>
      <vt:lpstr>A126298430F_Data</vt:lpstr>
      <vt:lpstr>A126298430F_Latest</vt:lpstr>
      <vt:lpstr>A126298434R</vt:lpstr>
      <vt:lpstr>A126298434R_Data</vt:lpstr>
      <vt:lpstr>A126298434R_Latest</vt:lpstr>
      <vt:lpstr>A126298438X</vt:lpstr>
      <vt:lpstr>A126298438X_Data</vt:lpstr>
      <vt:lpstr>A126298438X_Latest</vt:lpstr>
      <vt:lpstr>A126298442R</vt:lpstr>
      <vt:lpstr>A126298442R_Data</vt:lpstr>
      <vt:lpstr>A126298442R_Latest</vt:lpstr>
      <vt:lpstr>A126298446X</vt:lpstr>
      <vt:lpstr>A126298446X_Data</vt:lpstr>
      <vt:lpstr>A126298446X_Latest</vt:lpstr>
      <vt:lpstr>A126298450R</vt:lpstr>
      <vt:lpstr>A126298450R_Data</vt:lpstr>
      <vt:lpstr>A126298450R_Latest</vt:lpstr>
      <vt:lpstr>A126298454X</vt:lpstr>
      <vt:lpstr>A126298454X_Data</vt:lpstr>
      <vt:lpstr>A126298454X_Latest</vt:lpstr>
      <vt:lpstr>A126298458J</vt:lpstr>
      <vt:lpstr>A126298458J_Data</vt:lpstr>
      <vt:lpstr>A126298458J_Latest</vt:lpstr>
      <vt:lpstr>A126298462X</vt:lpstr>
      <vt:lpstr>A126298462X_Data</vt:lpstr>
      <vt:lpstr>A126298462X_Latest</vt:lpstr>
      <vt:lpstr>A126298466J</vt:lpstr>
      <vt:lpstr>A126298466J_Data</vt:lpstr>
      <vt:lpstr>A126298466J_Latest</vt:lpstr>
      <vt:lpstr>A126298470X</vt:lpstr>
      <vt:lpstr>A126298470X_Data</vt:lpstr>
      <vt:lpstr>A126298470X_Latest</vt:lpstr>
      <vt:lpstr>A126298474J</vt:lpstr>
      <vt:lpstr>A126298474J_Data</vt:lpstr>
      <vt:lpstr>A126298474J_Latest</vt:lpstr>
      <vt:lpstr>A126298478T</vt:lpstr>
      <vt:lpstr>A126298478T_Data</vt:lpstr>
      <vt:lpstr>A126298478T_Latest</vt:lpstr>
      <vt:lpstr>A126298482J</vt:lpstr>
      <vt:lpstr>A126298482J_Data</vt:lpstr>
      <vt:lpstr>A126298482J_Latest</vt:lpstr>
      <vt:lpstr>A126298486T</vt:lpstr>
      <vt:lpstr>A126298486T_Data</vt:lpstr>
      <vt:lpstr>A126298486T_Latest</vt:lpstr>
      <vt:lpstr>A126298490J</vt:lpstr>
      <vt:lpstr>A126298490J_Data</vt:lpstr>
      <vt:lpstr>A126298490J_Latest</vt:lpstr>
      <vt:lpstr>A126298494T</vt:lpstr>
      <vt:lpstr>A126298494T_Data</vt:lpstr>
      <vt:lpstr>A126298494T_Latest</vt:lpstr>
      <vt:lpstr>A126298498A</vt:lpstr>
      <vt:lpstr>A126298498A_Data</vt:lpstr>
      <vt:lpstr>A126298498A_Latest</vt:lpstr>
      <vt:lpstr>A126298502F</vt:lpstr>
      <vt:lpstr>A126298502F_Data</vt:lpstr>
      <vt:lpstr>A126298502F_Latest</vt:lpstr>
      <vt:lpstr>A126298506R</vt:lpstr>
      <vt:lpstr>A126298506R_Data</vt:lpstr>
      <vt:lpstr>A126298506R_Latest</vt:lpstr>
      <vt:lpstr>A126298510F</vt:lpstr>
      <vt:lpstr>A126298510F_Data</vt:lpstr>
      <vt:lpstr>A126298510F_Latest</vt:lpstr>
      <vt:lpstr>A126298514R</vt:lpstr>
      <vt:lpstr>A126298514R_Data</vt:lpstr>
      <vt:lpstr>A126298514R_Latest</vt:lpstr>
      <vt:lpstr>A126298518X</vt:lpstr>
      <vt:lpstr>A126298518X_Data</vt:lpstr>
      <vt:lpstr>A126298518X_Latest</vt:lpstr>
      <vt:lpstr>A126298522R</vt:lpstr>
      <vt:lpstr>A126298522R_Data</vt:lpstr>
      <vt:lpstr>A126298522R_Latest</vt:lpstr>
      <vt:lpstr>A126298526X</vt:lpstr>
      <vt:lpstr>A126298526X_Data</vt:lpstr>
      <vt:lpstr>A126298526X_Latest</vt:lpstr>
      <vt:lpstr>A126298530R</vt:lpstr>
      <vt:lpstr>A126298530R_Data</vt:lpstr>
      <vt:lpstr>A126298530R_Latest</vt:lpstr>
      <vt:lpstr>A126298534X</vt:lpstr>
      <vt:lpstr>A126298534X_Data</vt:lpstr>
      <vt:lpstr>A126298534X_Latest</vt:lpstr>
      <vt:lpstr>A126298538J</vt:lpstr>
      <vt:lpstr>A126298538J_Data</vt:lpstr>
      <vt:lpstr>A126298538J_Latest</vt:lpstr>
      <vt:lpstr>A126298542X</vt:lpstr>
      <vt:lpstr>A126298542X_Data</vt:lpstr>
      <vt:lpstr>A126298542X_Latest</vt:lpstr>
      <vt:lpstr>A126298546J</vt:lpstr>
      <vt:lpstr>A126298546J_Data</vt:lpstr>
      <vt:lpstr>A126298546J_Latest</vt:lpstr>
      <vt:lpstr>A126298550X</vt:lpstr>
      <vt:lpstr>A126298550X_Data</vt:lpstr>
      <vt:lpstr>A126298550X_Latest</vt:lpstr>
      <vt:lpstr>A126298554J</vt:lpstr>
      <vt:lpstr>A126298554J_Data</vt:lpstr>
      <vt:lpstr>A126298554J_Latest</vt:lpstr>
      <vt:lpstr>A126298558T</vt:lpstr>
      <vt:lpstr>A126298558T_Data</vt:lpstr>
      <vt:lpstr>A126298558T_Latest</vt:lpstr>
      <vt:lpstr>A126298562J</vt:lpstr>
      <vt:lpstr>A126298562J_Data</vt:lpstr>
      <vt:lpstr>A126298562J_Latest</vt:lpstr>
      <vt:lpstr>A126298566T</vt:lpstr>
      <vt:lpstr>A126298566T_Data</vt:lpstr>
      <vt:lpstr>A126298566T_Latest</vt:lpstr>
      <vt:lpstr>A126298570J</vt:lpstr>
      <vt:lpstr>A126298570J_Data</vt:lpstr>
      <vt:lpstr>A126298570J_Latest</vt:lpstr>
      <vt:lpstr>A126298574T</vt:lpstr>
      <vt:lpstr>A126298574T_Data</vt:lpstr>
      <vt:lpstr>A126298574T_Latest</vt:lpstr>
      <vt:lpstr>A126298578A</vt:lpstr>
      <vt:lpstr>A126298578A_Data</vt:lpstr>
      <vt:lpstr>A126298578A_Latest</vt:lpstr>
      <vt:lpstr>A126298582T</vt:lpstr>
      <vt:lpstr>A126298582T_Data</vt:lpstr>
      <vt:lpstr>A126298582T_Latest</vt:lpstr>
      <vt:lpstr>A126298586A</vt:lpstr>
      <vt:lpstr>A126298586A_Data</vt:lpstr>
      <vt:lpstr>A126298586A_Latest</vt:lpstr>
      <vt:lpstr>A126298590T</vt:lpstr>
      <vt:lpstr>A126298590T_Data</vt:lpstr>
      <vt:lpstr>A126298590T_Latest</vt:lpstr>
      <vt:lpstr>A126298594A</vt:lpstr>
      <vt:lpstr>A126298594A_Data</vt:lpstr>
      <vt:lpstr>A126298594A_Latest</vt:lpstr>
      <vt:lpstr>A126298598K</vt:lpstr>
      <vt:lpstr>A126298598K_Data</vt:lpstr>
      <vt:lpstr>A126298598K_Latest</vt:lpstr>
      <vt:lpstr>A126298602R</vt:lpstr>
      <vt:lpstr>A126298602R_Data</vt:lpstr>
      <vt:lpstr>A126298602R_Latest</vt:lpstr>
      <vt:lpstr>A126298606X</vt:lpstr>
      <vt:lpstr>A126298606X_Data</vt:lpstr>
      <vt:lpstr>A126298606X_Latest</vt:lpstr>
      <vt:lpstr>A126298610R</vt:lpstr>
      <vt:lpstr>A126298610R_Data</vt:lpstr>
      <vt:lpstr>A126298610R_Latest</vt:lpstr>
      <vt:lpstr>A126298614X</vt:lpstr>
      <vt:lpstr>A126298614X_Data</vt:lpstr>
      <vt:lpstr>A126298614X_Latest</vt:lpstr>
      <vt:lpstr>A126298618J</vt:lpstr>
      <vt:lpstr>A126298618J_Data</vt:lpstr>
      <vt:lpstr>A126298618J_Latest</vt:lpstr>
      <vt:lpstr>A126298622X</vt:lpstr>
      <vt:lpstr>A126298622X_Data</vt:lpstr>
      <vt:lpstr>A126298622X_Latest</vt:lpstr>
      <vt:lpstr>A126298626J</vt:lpstr>
      <vt:lpstr>A126298626J_Data</vt:lpstr>
      <vt:lpstr>A126298626J_Latest</vt:lpstr>
      <vt:lpstr>A126298630X</vt:lpstr>
      <vt:lpstr>A126298630X_Data</vt:lpstr>
      <vt:lpstr>A126298630X_Latest</vt:lpstr>
      <vt:lpstr>A126298634J</vt:lpstr>
      <vt:lpstr>A126298634J_Data</vt:lpstr>
      <vt:lpstr>A126298634J_Latest</vt:lpstr>
      <vt:lpstr>A126298638T</vt:lpstr>
      <vt:lpstr>A126298638T_Data</vt:lpstr>
      <vt:lpstr>A126298638T_Latest</vt:lpstr>
      <vt:lpstr>A126298642J</vt:lpstr>
      <vt:lpstr>A126298642J_Data</vt:lpstr>
      <vt:lpstr>A126298642J_Latest</vt:lpstr>
      <vt:lpstr>A126298646T</vt:lpstr>
      <vt:lpstr>A126298646T_Data</vt:lpstr>
      <vt:lpstr>A126298646T_Latest</vt:lpstr>
      <vt:lpstr>A126298650J</vt:lpstr>
      <vt:lpstr>A126298650J_Data</vt:lpstr>
      <vt:lpstr>A126298650J_Latest</vt:lpstr>
      <vt:lpstr>A126298654T</vt:lpstr>
      <vt:lpstr>A126298654T_Data</vt:lpstr>
      <vt:lpstr>A126298654T_Latest</vt:lpstr>
      <vt:lpstr>A126298658A</vt:lpstr>
      <vt:lpstr>A126298658A_Data</vt:lpstr>
      <vt:lpstr>A126298658A_Latest</vt:lpstr>
      <vt:lpstr>A126298662T</vt:lpstr>
      <vt:lpstr>A126298662T_Data</vt:lpstr>
      <vt:lpstr>A126298662T_Latest</vt:lpstr>
      <vt:lpstr>A126298666A</vt:lpstr>
      <vt:lpstr>A126298666A_Data</vt:lpstr>
      <vt:lpstr>A126298666A_Latest</vt:lpstr>
      <vt:lpstr>A126298670T</vt:lpstr>
      <vt:lpstr>A126298670T_Data</vt:lpstr>
      <vt:lpstr>A126298670T_Latest</vt:lpstr>
      <vt:lpstr>A126298674A</vt:lpstr>
      <vt:lpstr>A126298674A_Data</vt:lpstr>
      <vt:lpstr>A126298674A_Latest</vt:lpstr>
      <vt:lpstr>A126298678K</vt:lpstr>
      <vt:lpstr>A126298678K_Data</vt:lpstr>
      <vt:lpstr>A126298678K_Latest</vt:lpstr>
      <vt:lpstr>A126298682A</vt:lpstr>
      <vt:lpstr>A126298682A_Data</vt:lpstr>
      <vt:lpstr>A126298682A_Latest</vt:lpstr>
      <vt:lpstr>A126298686K</vt:lpstr>
      <vt:lpstr>A126298686K_Data</vt:lpstr>
      <vt:lpstr>A126298686K_Latest</vt:lpstr>
      <vt:lpstr>A126298690A</vt:lpstr>
      <vt:lpstr>A126298690A_Data</vt:lpstr>
      <vt:lpstr>A126298690A_Latest</vt:lpstr>
      <vt:lpstr>A126298694K</vt:lpstr>
      <vt:lpstr>A126298694K_Data</vt:lpstr>
      <vt:lpstr>A126298694K_Latest</vt:lpstr>
      <vt:lpstr>A126298698V</vt:lpstr>
      <vt:lpstr>A126298698V_Data</vt:lpstr>
      <vt:lpstr>A126298698V_Latest</vt:lpstr>
      <vt:lpstr>A126298702X</vt:lpstr>
      <vt:lpstr>A126298702X_Data</vt:lpstr>
      <vt:lpstr>A126298702X_Latest</vt:lpstr>
      <vt:lpstr>A126298706J</vt:lpstr>
      <vt:lpstr>A126298706J_Data</vt:lpstr>
      <vt:lpstr>A126298706J_Latest</vt:lpstr>
      <vt:lpstr>A126298710X</vt:lpstr>
      <vt:lpstr>A126298710X_Data</vt:lpstr>
      <vt:lpstr>A126298710X_Latest</vt:lpstr>
      <vt:lpstr>A126298714J</vt:lpstr>
      <vt:lpstr>A126298714J_Data</vt:lpstr>
      <vt:lpstr>A126298714J_Latest</vt:lpstr>
      <vt:lpstr>A126298718T</vt:lpstr>
      <vt:lpstr>A126298718T_Data</vt:lpstr>
      <vt:lpstr>A126298718T_Latest</vt:lpstr>
      <vt:lpstr>A126298722J</vt:lpstr>
      <vt:lpstr>A126298722J_Data</vt:lpstr>
      <vt:lpstr>A126298722J_Latest</vt:lpstr>
      <vt:lpstr>A126298726T</vt:lpstr>
      <vt:lpstr>A126298726T_Data</vt:lpstr>
      <vt:lpstr>A126298726T_Latest</vt:lpstr>
      <vt:lpstr>A126298730J</vt:lpstr>
      <vt:lpstr>A126298730J_Data</vt:lpstr>
      <vt:lpstr>A126298730J_Latest</vt:lpstr>
      <vt:lpstr>A126298734T</vt:lpstr>
      <vt:lpstr>A126298734T_Data</vt:lpstr>
      <vt:lpstr>A126298734T_Latest</vt:lpstr>
      <vt:lpstr>A126298738A</vt:lpstr>
      <vt:lpstr>A126298738A_Data</vt:lpstr>
      <vt:lpstr>A126298738A_Latest</vt:lpstr>
      <vt:lpstr>A126298742T</vt:lpstr>
      <vt:lpstr>A126298742T_Data</vt:lpstr>
      <vt:lpstr>A126298742T_Latest</vt:lpstr>
      <vt:lpstr>A126298746A</vt:lpstr>
      <vt:lpstr>A126298746A_Data</vt:lpstr>
      <vt:lpstr>A126298746A_Latest</vt:lpstr>
      <vt:lpstr>A126298750T</vt:lpstr>
      <vt:lpstr>A126298750T_Data</vt:lpstr>
      <vt:lpstr>A126298750T_Latest</vt:lpstr>
      <vt:lpstr>A126298754A</vt:lpstr>
      <vt:lpstr>A126298754A_Data</vt:lpstr>
      <vt:lpstr>A126298754A_Latest</vt:lpstr>
      <vt:lpstr>A126298758K</vt:lpstr>
      <vt:lpstr>A126298758K_Data</vt:lpstr>
      <vt:lpstr>A126298758K_Latest</vt:lpstr>
      <vt:lpstr>A126298762A</vt:lpstr>
      <vt:lpstr>A126298762A_Data</vt:lpstr>
      <vt:lpstr>A126298762A_Latest</vt:lpstr>
      <vt:lpstr>A126298766K</vt:lpstr>
      <vt:lpstr>A126298766K_Data</vt:lpstr>
      <vt:lpstr>A126298766K_Latest</vt:lpstr>
      <vt:lpstr>A126298770A</vt:lpstr>
      <vt:lpstr>A126298770A_Data</vt:lpstr>
      <vt:lpstr>A126298770A_Latest</vt:lpstr>
      <vt:lpstr>A126298774K</vt:lpstr>
      <vt:lpstr>A126298774K_Data</vt:lpstr>
      <vt:lpstr>A126298774K_Latest</vt:lpstr>
      <vt:lpstr>A126298778V</vt:lpstr>
      <vt:lpstr>A126298778V_Data</vt:lpstr>
      <vt:lpstr>A126298778V_Latest</vt:lpstr>
      <vt:lpstr>A126298782K</vt:lpstr>
      <vt:lpstr>A126298782K_Data</vt:lpstr>
      <vt:lpstr>A126298782K_Latest</vt:lpstr>
      <vt:lpstr>A126298786V</vt:lpstr>
      <vt:lpstr>A126298786V_Data</vt:lpstr>
      <vt:lpstr>A126298786V_Latest</vt:lpstr>
      <vt:lpstr>A126298790K</vt:lpstr>
      <vt:lpstr>A126298790K_Data</vt:lpstr>
      <vt:lpstr>A126298790K_Latest</vt:lpstr>
      <vt:lpstr>A126298794V</vt:lpstr>
      <vt:lpstr>A126298794V_Data</vt:lpstr>
      <vt:lpstr>A126298794V_Latest</vt:lpstr>
      <vt:lpstr>A126298798C</vt:lpstr>
      <vt:lpstr>A126298798C_Data</vt:lpstr>
      <vt:lpstr>A126298798C_Latest</vt:lpstr>
      <vt:lpstr>A126298802J</vt:lpstr>
      <vt:lpstr>A126298802J_Data</vt:lpstr>
      <vt:lpstr>A126298802J_Latest</vt:lpstr>
      <vt:lpstr>A126298806T</vt:lpstr>
      <vt:lpstr>A126298806T_Data</vt:lpstr>
      <vt:lpstr>A126298806T_Latest</vt:lpstr>
      <vt:lpstr>A126298810J</vt:lpstr>
      <vt:lpstr>A126298810J_Data</vt:lpstr>
      <vt:lpstr>A126298810J_Latest</vt:lpstr>
      <vt:lpstr>A126298814T</vt:lpstr>
      <vt:lpstr>A126298814T_Data</vt:lpstr>
      <vt:lpstr>A126298814T_Latest</vt:lpstr>
      <vt:lpstr>A126298818A</vt:lpstr>
      <vt:lpstr>A126298818A_Data</vt:lpstr>
      <vt:lpstr>A126298818A_Latest</vt:lpstr>
      <vt:lpstr>A126298822T</vt:lpstr>
      <vt:lpstr>A126298822T_Data</vt:lpstr>
      <vt:lpstr>A126298822T_Latest</vt:lpstr>
      <vt:lpstr>A126298826A</vt:lpstr>
      <vt:lpstr>A126298826A_Data</vt:lpstr>
      <vt:lpstr>A126298826A_Latest</vt:lpstr>
      <vt:lpstr>A126298830T</vt:lpstr>
      <vt:lpstr>A126298830T_Data</vt:lpstr>
      <vt:lpstr>A126298830T_Latest</vt:lpstr>
      <vt:lpstr>A126298834A</vt:lpstr>
      <vt:lpstr>A126298834A_Data</vt:lpstr>
      <vt:lpstr>A126298834A_Latest</vt:lpstr>
      <vt:lpstr>A126298838K</vt:lpstr>
      <vt:lpstr>A126298838K_Data</vt:lpstr>
      <vt:lpstr>A126298838K_Latest</vt:lpstr>
      <vt:lpstr>A126298842A</vt:lpstr>
      <vt:lpstr>A126298842A_Data</vt:lpstr>
      <vt:lpstr>A126298842A_Latest</vt:lpstr>
      <vt:lpstr>A126298846K</vt:lpstr>
      <vt:lpstr>A126298846K_Data</vt:lpstr>
      <vt:lpstr>A126298846K_Latest</vt:lpstr>
      <vt:lpstr>A126298850A</vt:lpstr>
      <vt:lpstr>A126298850A_Data</vt:lpstr>
      <vt:lpstr>A126298850A_Latest</vt:lpstr>
      <vt:lpstr>A126298854K</vt:lpstr>
      <vt:lpstr>A126298854K_Data</vt:lpstr>
      <vt:lpstr>A126298854K_Latest</vt:lpstr>
      <vt:lpstr>A126298858V</vt:lpstr>
      <vt:lpstr>A126298858V_Data</vt:lpstr>
      <vt:lpstr>A126298858V_Latest</vt:lpstr>
      <vt:lpstr>A126298862K</vt:lpstr>
      <vt:lpstr>A126298862K_Data</vt:lpstr>
      <vt:lpstr>A126298862K_Latest</vt:lpstr>
      <vt:lpstr>A126298866V</vt:lpstr>
      <vt:lpstr>A126298866V_Data</vt:lpstr>
      <vt:lpstr>A126298866V_Latest</vt:lpstr>
      <vt:lpstr>A126298870K</vt:lpstr>
      <vt:lpstr>A126298870K_Data</vt:lpstr>
      <vt:lpstr>A126298870K_Latest</vt:lpstr>
      <vt:lpstr>A126298874V</vt:lpstr>
      <vt:lpstr>A126298874V_Data</vt:lpstr>
      <vt:lpstr>A126298874V_Latest</vt:lpstr>
      <vt:lpstr>A126298878C</vt:lpstr>
      <vt:lpstr>A126298878C_Data</vt:lpstr>
      <vt:lpstr>A126298878C_Latest</vt:lpstr>
      <vt:lpstr>A126298882V</vt:lpstr>
      <vt:lpstr>A126298882V_Data</vt:lpstr>
      <vt:lpstr>A126298882V_Latest</vt:lpstr>
      <vt:lpstr>A126298886C</vt:lpstr>
      <vt:lpstr>A126298886C_Data</vt:lpstr>
      <vt:lpstr>A126298886C_Latest</vt:lpstr>
      <vt:lpstr>A126298890V</vt:lpstr>
      <vt:lpstr>A126298890V_Data</vt:lpstr>
      <vt:lpstr>A126298890V_Latest</vt:lpstr>
      <vt:lpstr>A126298894C</vt:lpstr>
      <vt:lpstr>A126298894C_Data</vt:lpstr>
      <vt:lpstr>A126298894C_Latest</vt:lpstr>
      <vt:lpstr>A126298898L</vt:lpstr>
      <vt:lpstr>A126298898L_Data</vt:lpstr>
      <vt:lpstr>A126298898L_Latest</vt:lpstr>
      <vt:lpstr>A126298902T</vt:lpstr>
      <vt:lpstr>A126298902T_Data</vt:lpstr>
      <vt:lpstr>A126298902T_Latest</vt:lpstr>
      <vt:lpstr>A126298906A</vt:lpstr>
      <vt:lpstr>A126298906A_Data</vt:lpstr>
      <vt:lpstr>A126298906A_Latest</vt:lpstr>
      <vt:lpstr>A126298910T</vt:lpstr>
      <vt:lpstr>A126298910T_Data</vt:lpstr>
      <vt:lpstr>A126298910T_Latest</vt:lpstr>
      <vt:lpstr>A126298914A</vt:lpstr>
      <vt:lpstr>A126298914A_Data</vt:lpstr>
      <vt:lpstr>A126298914A_Latest</vt:lpstr>
      <vt:lpstr>A126298918K</vt:lpstr>
      <vt:lpstr>A126298918K_Data</vt:lpstr>
      <vt:lpstr>A126298918K_Latest</vt:lpstr>
      <vt:lpstr>A126298922A</vt:lpstr>
      <vt:lpstr>A126298922A_Data</vt:lpstr>
      <vt:lpstr>A126298922A_Latest</vt:lpstr>
      <vt:lpstr>A126298926K</vt:lpstr>
      <vt:lpstr>A126298926K_Data</vt:lpstr>
      <vt:lpstr>A126298926K_Latest</vt:lpstr>
      <vt:lpstr>A126298930A</vt:lpstr>
      <vt:lpstr>A126298930A_Data</vt:lpstr>
      <vt:lpstr>A126298930A_Latest</vt:lpstr>
      <vt:lpstr>A126298934K</vt:lpstr>
      <vt:lpstr>A126298934K_Data</vt:lpstr>
      <vt:lpstr>A126298934K_Latest</vt:lpstr>
      <vt:lpstr>A126298938V</vt:lpstr>
      <vt:lpstr>A126298938V_Data</vt:lpstr>
      <vt:lpstr>A126298938V_Latest</vt:lpstr>
      <vt:lpstr>A126298942K</vt:lpstr>
      <vt:lpstr>A126298942K_Data</vt:lpstr>
      <vt:lpstr>A126298942K_Latest</vt:lpstr>
      <vt:lpstr>A126298946V</vt:lpstr>
      <vt:lpstr>A126298946V_Data</vt:lpstr>
      <vt:lpstr>A126298946V_Latest</vt:lpstr>
      <vt:lpstr>A126298950K</vt:lpstr>
      <vt:lpstr>A126298950K_Data</vt:lpstr>
      <vt:lpstr>A126298950K_Latest</vt:lpstr>
      <vt:lpstr>A126298954V</vt:lpstr>
      <vt:lpstr>A126298954V_Data</vt:lpstr>
      <vt:lpstr>A126298954V_Latest</vt:lpstr>
      <vt:lpstr>A126298958C</vt:lpstr>
      <vt:lpstr>A126298958C_Data</vt:lpstr>
      <vt:lpstr>A126298958C_Latest</vt:lpstr>
      <vt:lpstr>A126298962V</vt:lpstr>
      <vt:lpstr>A126298962V_Data</vt:lpstr>
      <vt:lpstr>A126298962V_Latest</vt:lpstr>
      <vt:lpstr>A126298966C</vt:lpstr>
      <vt:lpstr>A126298966C_Data</vt:lpstr>
      <vt:lpstr>A126298966C_Latest</vt:lpstr>
      <vt:lpstr>A126298970V</vt:lpstr>
      <vt:lpstr>A126298970V_Data</vt:lpstr>
      <vt:lpstr>A126298970V_Latest</vt:lpstr>
      <vt:lpstr>A126298974C</vt:lpstr>
      <vt:lpstr>A126298974C_Data</vt:lpstr>
      <vt:lpstr>A126298974C_Latest</vt:lpstr>
      <vt:lpstr>A126298978L</vt:lpstr>
      <vt:lpstr>A126298978L_Data</vt:lpstr>
      <vt:lpstr>A126298978L_Latest</vt:lpstr>
      <vt:lpstr>A126298982C</vt:lpstr>
      <vt:lpstr>A126298982C_Data</vt:lpstr>
      <vt:lpstr>A126298982C_Latest</vt:lpstr>
      <vt:lpstr>A126298986L</vt:lpstr>
      <vt:lpstr>A126298986L_Data</vt:lpstr>
      <vt:lpstr>A126298986L_Latest</vt:lpstr>
      <vt:lpstr>A126298990C</vt:lpstr>
      <vt:lpstr>A126298990C_Data</vt:lpstr>
      <vt:lpstr>A126298990C_Latest</vt:lpstr>
      <vt:lpstr>A126298994L</vt:lpstr>
      <vt:lpstr>A126298994L_Data</vt:lpstr>
      <vt:lpstr>A126298994L_Latest</vt:lpstr>
      <vt:lpstr>A126298998W</vt:lpstr>
      <vt:lpstr>A126298998W_Data</vt:lpstr>
      <vt:lpstr>A126298998W_Latest</vt:lpstr>
      <vt:lpstr>A126299002C</vt:lpstr>
      <vt:lpstr>A126299002C_Data</vt:lpstr>
      <vt:lpstr>A126299002C_Latest</vt:lpstr>
      <vt:lpstr>A126299006L</vt:lpstr>
      <vt:lpstr>A126299006L_Data</vt:lpstr>
      <vt:lpstr>A126299006L_Latest</vt:lpstr>
      <vt:lpstr>A126299010C</vt:lpstr>
      <vt:lpstr>A126299010C_Data</vt:lpstr>
      <vt:lpstr>A126299010C_Latest</vt:lpstr>
      <vt:lpstr>A126299014L</vt:lpstr>
      <vt:lpstr>A126299014L_Data</vt:lpstr>
      <vt:lpstr>A126299014L_Latest</vt:lpstr>
      <vt:lpstr>A126299018W</vt:lpstr>
      <vt:lpstr>A126299018W_Data</vt:lpstr>
      <vt:lpstr>A126299018W_Latest</vt:lpstr>
      <vt:lpstr>A126299022L</vt:lpstr>
      <vt:lpstr>A126299022L_Data</vt:lpstr>
      <vt:lpstr>A126299022L_Latest</vt:lpstr>
      <vt:lpstr>A126299026W</vt:lpstr>
      <vt:lpstr>A126299026W_Data</vt:lpstr>
      <vt:lpstr>A126299026W_Latest</vt:lpstr>
      <vt:lpstr>A126299030L</vt:lpstr>
      <vt:lpstr>A126299030L_Data</vt:lpstr>
      <vt:lpstr>A126299030L_Latest</vt:lpstr>
      <vt:lpstr>A126299034W</vt:lpstr>
      <vt:lpstr>A126299034W_Data</vt:lpstr>
      <vt:lpstr>A126299034W_Latest</vt:lpstr>
      <vt:lpstr>A126299038F</vt:lpstr>
      <vt:lpstr>A126299038F_Data</vt:lpstr>
      <vt:lpstr>A126299038F_Latest</vt:lpstr>
      <vt:lpstr>A126299042W</vt:lpstr>
      <vt:lpstr>A126299042W_Data</vt:lpstr>
      <vt:lpstr>A126299042W_Latest</vt:lpstr>
      <vt:lpstr>A126299046F</vt:lpstr>
      <vt:lpstr>A126299046F_Data</vt:lpstr>
      <vt:lpstr>A126299046F_Latest</vt:lpstr>
      <vt:lpstr>A126299050W</vt:lpstr>
      <vt:lpstr>A126299050W_Data</vt:lpstr>
      <vt:lpstr>A126299050W_Latest</vt:lpstr>
      <vt:lpstr>A126299054F</vt:lpstr>
      <vt:lpstr>A126299054F_Data</vt:lpstr>
      <vt:lpstr>A126299054F_Latest</vt:lpstr>
      <vt:lpstr>A126299058R</vt:lpstr>
      <vt:lpstr>A126299058R_Data</vt:lpstr>
      <vt:lpstr>A126299058R_Latest</vt:lpstr>
      <vt:lpstr>A126299062F</vt:lpstr>
      <vt:lpstr>A126299062F_Data</vt:lpstr>
      <vt:lpstr>A126299062F_Latest</vt:lpstr>
      <vt:lpstr>A126299066R</vt:lpstr>
      <vt:lpstr>A126299066R_Data</vt:lpstr>
      <vt:lpstr>A126299066R_Latest</vt:lpstr>
      <vt:lpstr>A126299070F</vt:lpstr>
      <vt:lpstr>A126299070F_Data</vt:lpstr>
      <vt:lpstr>A126299070F_Latest</vt:lpstr>
      <vt:lpstr>A126299074R</vt:lpstr>
      <vt:lpstr>A126299074R_Data</vt:lpstr>
      <vt:lpstr>A126299074R_Latest</vt:lpstr>
      <vt:lpstr>A126299078X</vt:lpstr>
      <vt:lpstr>A126299078X_Data</vt:lpstr>
      <vt:lpstr>A126299078X_Latest</vt:lpstr>
      <vt:lpstr>A126299082R</vt:lpstr>
      <vt:lpstr>A126299082R_Data</vt:lpstr>
      <vt:lpstr>A126299082R_Latest</vt:lpstr>
      <vt:lpstr>A126299086X</vt:lpstr>
      <vt:lpstr>A126299086X_Data</vt:lpstr>
      <vt:lpstr>A126299086X_Latest</vt:lpstr>
      <vt:lpstr>A126299090R</vt:lpstr>
      <vt:lpstr>A126299090R_Data</vt:lpstr>
      <vt:lpstr>A126299090R_Latest</vt:lpstr>
      <vt:lpstr>A126299094X</vt:lpstr>
      <vt:lpstr>A126299094X_Data</vt:lpstr>
      <vt:lpstr>A126299094X_Latest</vt:lpstr>
      <vt:lpstr>A126299098J</vt:lpstr>
      <vt:lpstr>A126299098J_Data</vt:lpstr>
      <vt:lpstr>A126299098J_Latest</vt:lpstr>
      <vt:lpstr>A126299102L</vt:lpstr>
      <vt:lpstr>A126299102L_Data</vt:lpstr>
      <vt:lpstr>A126299102L_Latest</vt:lpstr>
      <vt:lpstr>A126299106W</vt:lpstr>
      <vt:lpstr>A126299106W_Data</vt:lpstr>
      <vt:lpstr>A126299106W_Latest</vt:lpstr>
      <vt:lpstr>A126299110L</vt:lpstr>
      <vt:lpstr>A126299110L_Data</vt:lpstr>
      <vt:lpstr>A126299110L_Latest</vt:lpstr>
      <vt:lpstr>A126299114W</vt:lpstr>
      <vt:lpstr>A126299114W_Data</vt:lpstr>
      <vt:lpstr>A126299114W_Latest</vt:lpstr>
      <vt:lpstr>A126299118F</vt:lpstr>
      <vt:lpstr>A126299118F_Data</vt:lpstr>
      <vt:lpstr>A126299118F_Latest</vt:lpstr>
      <vt:lpstr>A126299122W</vt:lpstr>
      <vt:lpstr>A126299122W_Data</vt:lpstr>
      <vt:lpstr>A126299122W_Latest</vt:lpstr>
      <vt:lpstr>A126299126F</vt:lpstr>
      <vt:lpstr>A126299126F_Data</vt:lpstr>
      <vt:lpstr>A126299126F_Latest</vt:lpstr>
      <vt:lpstr>A126299130W</vt:lpstr>
      <vt:lpstr>A126299130W_Data</vt:lpstr>
      <vt:lpstr>A126299130W_Latest</vt:lpstr>
      <vt:lpstr>A126299134F</vt:lpstr>
      <vt:lpstr>A126299134F_Data</vt:lpstr>
      <vt:lpstr>A126299134F_Latest</vt:lpstr>
      <vt:lpstr>A126299138R</vt:lpstr>
      <vt:lpstr>A126299138R_Data</vt:lpstr>
      <vt:lpstr>A126299138R_Latest</vt:lpstr>
      <vt:lpstr>A126299142F</vt:lpstr>
      <vt:lpstr>A126299142F_Data</vt:lpstr>
      <vt:lpstr>A126299142F_Latest</vt:lpstr>
      <vt:lpstr>A126299146R</vt:lpstr>
      <vt:lpstr>A126299146R_Data</vt:lpstr>
      <vt:lpstr>A126299146R_Latest</vt:lpstr>
      <vt:lpstr>A126299150F</vt:lpstr>
      <vt:lpstr>A126299150F_Data</vt:lpstr>
      <vt:lpstr>A126299150F_Latest</vt:lpstr>
      <vt:lpstr>A126299154R</vt:lpstr>
      <vt:lpstr>A126299154R_Data</vt:lpstr>
      <vt:lpstr>A126299154R_Latest</vt:lpstr>
      <vt:lpstr>A126299158X</vt:lpstr>
      <vt:lpstr>A126299158X_Data</vt:lpstr>
      <vt:lpstr>A126299158X_Latest</vt:lpstr>
      <vt:lpstr>A126299162R</vt:lpstr>
      <vt:lpstr>A126299162R_Data</vt:lpstr>
      <vt:lpstr>A126299162R_Latest</vt:lpstr>
      <vt:lpstr>A126299166X</vt:lpstr>
      <vt:lpstr>A126299166X_Data</vt:lpstr>
      <vt:lpstr>A126299166X_Latest</vt:lpstr>
      <vt:lpstr>A126299170R</vt:lpstr>
      <vt:lpstr>A126299170R_Data</vt:lpstr>
      <vt:lpstr>A126299170R_Latest</vt:lpstr>
      <vt:lpstr>A126299174X</vt:lpstr>
      <vt:lpstr>A126299174X_Data</vt:lpstr>
      <vt:lpstr>A126299174X_Latest</vt:lpstr>
      <vt:lpstr>A126299178J</vt:lpstr>
      <vt:lpstr>A126299178J_Data</vt:lpstr>
      <vt:lpstr>A126299178J_Latest</vt:lpstr>
      <vt:lpstr>A126299182X</vt:lpstr>
      <vt:lpstr>A126299182X_Data</vt:lpstr>
      <vt:lpstr>A126299182X_Latest</vt:lpstr>
      <vt:lpstr>A126300914A</vt:lpstr>
      <vt:lpstr>A126300914A_Data</vt:lpstr>
      <vt:lpstr>A126300914A_Latest</vt:lpstr>
      <vt:lpstr>A126300918K</vt:lpstr>
      <vt:lpstr>A126300918K_Data</vt:lpstr>
      <vt:lpstr>A126300918K_Latest</vt:lpstr>
      <vt:lpstr>A126300922A</vt:lpstr>
      <vt:lpstr>A126300922A_Data</vt:lpstr>
      <vt:lpstr>A126300922A_Latest</vt:lpstr>
      <vt:lpstr>A126300926K</vt:lpstr>
      <vt:lpstr>A126300926K_Data</vt:lpstr>
      <vt:lpstr>A126300926K_Latest</vt:lpstr>
      <vt:lpstr>A126300930A</vt:lpstr>
      <vt:lpstr>A126300930A_Data</vt:lpstr>
      <vt:lpstr>A126300930A_Latest</vt:lpstr>
      <vt:lpstr>A126300934K</vt:lpstr>
      <vt:lpstr>A126300934K_Data</vt:lpstr>
      <vt:lpstr>A126300934K_Latest</vt:lpstr>
      <vt:lpstr>A126300938V</vt:lpstr>
      <vt:lpstr>A126300938V_Data</vt:lpstr>
      <vt:lpstr>A126300938V_Latest</vt:lpstr>
      <vt:lpstr>A126300942K</vt:lpstr>
      <vt:lpstr>A126300942K_Data</vt:lpstr>
      <vt:lpstr>A126300942K_Latest</vt:lpstr>
      <vt:lpstr>A126300946V</vt:lpstr>
      <vt:lpstr>A126300946V_Data</vt:lpstr>
      <vt:lpstr>A126300946V_Latest</vt:lpstr>
      <vt:lpstr>A126300950K</vt:lpstr>
      <vt:lpstr>A126300950K_Data</vt:lpstr>
      <vt:lpstr>A126300950K_Latest</vt:lpstr>
      <vt:lpstr>A126300954V</vt:lpstr>
      <vt:lpstr>A126300954V_Data</vt:lpstr>
      <vt:lpstr>A126300954V_Latest</vt:lpstr>
      <vt:lpstr>A126300958C</vt:lpstr>
      <vt:lpstr>A126300958C_Data</vt:lpstr>
      <vt:lpstr>A126300958C_Latest</vt:lpstr>
      <vt:lpstr>A126300962V</vt:lpstr>
      <vt:lpstr>A126300962V_Data</vt:lpstr>
      <vt:lpstr>A126300962V_Latest</vt:lpstr>
      <vt:lpstr>A126300966C</vt:lpstr>
      <vt:lpstr>A126300966C_Data</vt:lpstr>
      <vt:lpstr>A126300966C_Latest</vt:lpstr>
      <vt:lpstr>A126300970V</vt:lpstr>
      <vt:lpstr>A126300970V_Data</vt:lpstr>
      <vt:lpstr>A126300970V_Latest</vt:lpstr>
      <vt:lpstr>A126300974C</vt:lpstr>
      <vt:lpstr>A126300974C_Data</vt:lpstr>
      <vt:lpstr>A126300974C_Latest</vt:lpstr>
      <vt:lpstr>A126300978L</vt:lpstr>
      <vt:lpstr>A126300978L_Data</vt:lpstr>
      <vt:lpstr>A126300978L_Latest</vt:lpstr>
      <vt:lpstr>A126300982C</vt:lpstr>
      <vt:lpstr>A126300982C_Data</vt:lpstr>
      <vt:lpstr>A126300982C_Latest</vt:lpstr>
      <vt:lpstr>A126300986L</vt:lpstr>
      <vt:lpstr>A126300986L_Data</vt:lpstr>
      <vt:lpstr>A126300986L_Latest</vt:lpstr>
      <vt:lpstr>A126300990C</vt:lpstr>
      <vt:lpstr>A126300990C_Data</vt:lpstr>
      <vt:lpstr>A126300990C_Latest</vt:lpstr>
      <vt:lpstr>A126300994L</vt:lpstr>
      <vt:lpstr>A126300994L_Data</vt:lpstr>
      <vt:lpstr>A126300994L_Latest</vt:lpstr>
      <vt:lpstr>A126300998W</vt:lpstr>
      <vt:lpstr>A126300998W_Data</vt:lpstr>
      <vt:lpstr>A126300998W_Latest</vt:lpstr>
      <vt:lpstr>A126301002C</vt:lpstr>
      <vt:lpstr>A126301002C_Data</vt:lpstr>
      <vt:lpstr>A126301002C_Latest</vt:lpstr>
      <vt:lpstr>A126301006L</vt:lpstr>
      <vt:lpstr>A126301006L_Data</vt:lpstr>
      <vt:lpstr>A126301006L_Latest</vt:lpstr>
      <vt:lpstr>A126301010C</vt:lpstr>
      <vt:lpstr>A126301010C_Data</vt:lpstr>
      <vt:lpstr>A126301010C_Latest</vt:lpstr>
      <vt:lpstr>A126301014L</vt:lpstr>
      <vt:lpstr>A126301014L_Data</vt:lpstr>
      <vt:lpstr>A126301014L_Latest</vt:lpstr>
      <vt:lpstr>A126301018W</vt:lpstr>
      <vt:lpstr>A126301018W_Data</vt:lpstr>
      <vt:lpstr>A126301018W_Latest</vt:lpstr>
      <vt:lpstr>A126301022L</vt:lpstr>
      <vt:lpstr>A126301022L_Data</vt:lpstr>
      <vt:lpstr>A126301022L_Latest</vt:lpstr>
      <vt:lpstr>A126301026W</vt:lpstr>
      <vt:lpstr>A126301026W_Data</vt:lpstr>
      <vt:lpstr>A126301026W_Latest</vt:lpstr>
      <vt:lpstr>A126301030L</vt:lpstr>
      <vt:lpstr>A126301030L_Data</vt:lpstr>
      <vt:lpstr>A126301030L_Latest</vt:lpstr>
      <vt:lpstr>A126301034W</vt:lpstr>
      <vt:lpstr>A126301034W_Data</vt:lpstr>
      <vt:lpstr>A126301034W_Latest</vt:lpstr>
      <vt:lpstr>A126301038F</vt:lpstr>
      <vt:lpstr>A126301038F_Data</vt:lpstr>
      <vt:lpstr>A126301038F_Latest</vt:lpstr>
      <vt:lpstr>A126301042W</vt:lpstr>
      <vt:lpstr>A126301042W_Data</vt:lpstr>
      <vt:lpstr>A126301042W_Latest</vt:lpstr>
      <vt:lpstr>A126301046F</vt:lpstr>
      <vt:lpstr>A126301046F_Data</vt:lpstr>
      <vt:lpstr>A126301046F_Latest</vt:lpstr>
      <vt:lpstr>A126301050W</vt:lpstr>
      <vt:lpstr>A126301050W_Data</vt:lpstr>
      <vt:lpstr>A126301050W_Latest</vt:lpstr>
      <vt:lpstr>A126301054F</vt:lpstr>
      <vt:lpstr>A126301054F_Data</vt:lpstr>
      <vt:lpstr>A126301054F_Latest</vt:lpstr>
      <vt:lpstr>A126301058R</vt:lpstr>
      <vt:lpstr>A126301058R_Data</vt:lpstr>
      <vt:lpstr>A126301058R_Latest</vt:lpstr>
      <vt:lpstr>A126301062F</vt:lpstr>
      <vt:lpstr>A126301062F_Data</vt:lpstr>
      <vt:lpstr>A126301062F_Latest</vt:lpstr>
      <vt:lpstr>A126301066R</vt:lpstr>
      <vt:lpstr>A126301066R_Data</vt:lpstr>
      <vt:lpstr>A126301066R_Latest</vt:lpstr>
      <vt:lpstr>A126301070F</vt:lpstr>
      <vt:lpstr>A126301070F_Data</vt:lpstr>
      <vt:lpstr>A126301070F_Latest</vt:lpstr>
      <vt:lpstr>A126301074R</vt:lpstr>
      <vt:lpstr>A126301074R_Data</vt:lpstr>
      <vt:lpstr>A126301074R_Latest</vt:lpstr>
      <vt:lpstr>A126301078X</vt:lpstr>
      <vt:lpstr>A126301078X_Data</vt:lpstr>
      <vt:lpstr>A126301078X_Latest</vt:lpstr>
      <vt:lpstr>A126301082R</vt:lpstr>
      <vt:lpstr>A126301082R_Data</vt:lpstr>
      <vt:lpstr>A126301082R_Latest</vt:lpstr>
      <vt:lpstr>A126301086X</vt:lpstr>
      <vt:lpstr>A126301086X_Data</vt:lpstr>
      <vt:lpstr>A126301086X_Latest</vt:lpstr>
      <vt:lpstr>A126301090R</vt:lpstr>
      <vt:lpstr>A126301090R_Data</vt:lpstr>
      <vt:lpstr>A126301090R_Latest</vt:lpstr>
      <vt:lpstr>A126301094X</vt:lpstr>
      <vt:lpstr>A126301094X_Data</vt:lpstr>
      <vt:lpstr>A126301094X_Latest</vt:lpstr>
      <vt:lpstr>A126301098J</vt:lpstr>
      <vt:lpstr>A126301098J_Data</vt:lpstr>
      <vt:lpstr>A126301098J_Latest</vt:lpstr>
      <vt:lpstr>A126301102L</vt:lpstr>
      <vt:lpstr>A126301102L_Data</vt:lpstr>
      <vt:lpstr>A126301102L_Latest</vt:lpstr>
      <vt:lpstr>A126301106W</vt:lpstr>
      <vt:lpstr>A126301106W_Data</vt:lpstr>
      <vt:lpstr>A126301106W_Latest</vt:lpstr>
      <vt:lpstr>A126301110L</vt:lpstr>
      <vt:lpstr>A126301110L_Data</vt:lpstr>
      <vt:lpstr>A126301110L_Latest</vt:lpstr>
      <vt:lpstr>A126301114W</vt:lpstr>
      <vt:lpstr>A126301114W_Data</vt:lpstr>
      <vt:lpstr>A126301114W_Latest</vt:lpstr>
      <vt:lpstr>A126301118F</vt:lpstr>
      <vt:lpstr>A126301118F_Data</vt:lpstr>
      <vt:lpstr>A126301118F_Latest</vt:lpstr>
      <vt:lpstr>A126301122W</vt:lpstr>
      <vt:lpstr>A126301122W_Data</vt:lpstr>
      <vt:lpstr>A126301122W_Latest</vt:lpstr>
      <vt:lpstr>A126301126F</vt:lpstr>
      <vt:lpstr>A126301126F_Data</vt:lpstr>
      <vt:lpstr>A126301126F_Latest</vt:lpstr>
      <vt:lpstr>A126302858F</vt:lpstr>
      <vt:lpstr>A126302858F_Data</vt:lpstr>
      <vt:lpstr>A126302858F_Latest</vt:lpstr>
      <vt:lpstr>A126302862W</vt:lpstr>
      <vt:lpstr>A126302862W_Data</vt:lpstr>
      <vt:lpstr>A126302862W_Latest</vt:lpstr>
      <vt:lpstr>A126302866F</vt:lpstr>
      <vt:lpstr>A126302866F_Data</vt:lpstr>
      <vt:lpstr>A126302866F_Latest</vt:lpstr>
      <vt:lpstr>A126302870W</vt:lpstr>
      <vt:lpstr>A126302870W_Data</vt:lpstr>
      <vt:lpstr>A126302870W_Latest</vt:lpstr>
      <vt:lpstr>A126302874F</vt:lpstr>
      <vt:lpstr>A126302874F_Data</vt:lpstr>
      <vt:lpstr>A126302874F_Latest</vt:lpstr>
      <vt:lpstr>A126302878R</vt:lpstr>
      <vt:lpstr>A126302878R_Data</vt:lpstr>
      <vt:lpstr>A126302878R_Latest</vt:lpstr>
      <vt:lpstr>A126302882F</vt:lpstr>
      <vt:lpstr>A126302882F_Data</vt:lpstr>
      <vt:lpstr>A126302882F_Latest</vt:lpstr>
      <vt:lpstr>A126302886R</vt:lpstr>
      <vt:lpstr>A126302886R_Data</vt:lpstr>
      <vt:lpstr>A126302886R_Latest</vt:lpstr>
      <vt:lpstr>A126302890F</vt:lpstr>
      <vt:lpstr>A126302890F_Data</vt:lpstr>
      <vt:lpstr>A126302890F_Latest</vt:lpstr>
      <vt:lpstr>A126302894R</vt:lpstr>
      <vt:lpstr>A126302894R_Data</vt:lpstr>
      <vt:lpstr>A126302894R_Latest</vt:lpstr>
      <vt:lpstr>A126302898X</vt:lpstr>
      <vt:lpstr>A126302898X_Data</vt:lpstr>
      <vt:lpstr>A126302898X_Latest</vt:lpstr>
      <vt:lpstr>A126302902C</vt:lpstr>
      <vt:lpstr>A126302902C_Data</vt:lpstr>
      <vt:lpstr>A126302902C_Latest</vt:lpstr>
      <vt:lpstr>A126302906L</vt:lpstr>
      <vt:lpstr>A126302906L_Data</vt:lpstr>
      <vt:lpstr>A126302906L_Latest</vt:lpstr>
      <vt:lpstr>A126302910C</vt:lpstr>
      <vt:lpstr>A126302910C_Data</vt:lpstr>
      <vt:lpstr>A126302910C_Latest</vt:lpstr>
      <vt:lpstr>A126302914L</vt:lpstr>
      <vt:lpstr>A126302914L_Data</vt:lpstr>
      <vt:lpstr>A126302914L_Latest</vt:lpstr>
      <vt:lpstr>A126302918W</vt:lpstr>
      <vt:lpstr>A126302918W_Data</vt:lpstr>
      <vt:lpstr>A126302918W_Latest</vt:lpstr>
      <vt:lpstr>A126302922L</vt:lpstr>
      <vt:lpstr>A126302922L_Data</vt:lpstr>
      <vt:lpstr>A126302922L_Latest</vt:lpstr>
      <vt:lpstr>A126302926W</vt:lpstr>
      <vt:lpstr>A126302926W_Data</vt:lpstr>
      <vt:lpstr>A126302926W_Latest</vt:lpstr>
      <vt:lpstr>A126302930L</vt:lpstr>
      <vt:lpstr>A126302930L_Data</vt:lpstr>
      <vt:lpstr>A126302930L_Latest</vt:lpstr>
      <vt:lpstr>A126302934W</vt:lpstr>
      <vt:lpstr>A126302934W_Data</vt:lpstr>
      <vt:lpstr>A126302934W_Latest</vt:lpstr>
      <vt:lpstr>A126302938F</vt:lpstr>
      <vt:lpstr>A126302938F_Data</vt:lpstr>
      <vt:lpstr>A126302938F_Latest</vt:lpstr>
      <vt:lpstr>A126302942W</vt:lpstr>
      <vt:lpstr>A126302942W_Data</vt:lpstr>
      <vt:lpstr>A126302942W_Latest</vt:lpstr>
      <vt:lpstr>A126302946F</vt:lpstr>
      <vt:lpstr>A126302946F_Data</vt:lpstr>
      <vt:lpstr>A126302946F_Latest</vt:lpstr>
      <vt:lpstr>A126302950W</vt:lpstr>
      <vt:lpstr>A126302950W_Data</vt:lpstr>
      <vt:lpstr>A126302950W_Latest</vt:lpstr>
      <vt:lpstr>A126302954F</vt:lpstr>
      <vt:lpstr>A126302954F_Data</vt:lpstr>
      <vt:lpstr>A126302954F_Latest</vt:lpstr>
      <vt:lpstr>A126302958R</vt:lpstr>
      <vt:lpstr>A126302958R_Data</vt:lpstr>
      <vt:lpstr>A126302958R_Latest</vt:lpstr>
      <vt:lpstr>A126302962F</vt:lpstr>
      <vt:lpstr>A126302962F_Data</vt:lpstr>
      <vt:lpstr>A126302962F_Latest</vt:lpstr>
      <vt:lpstr>A126302966R</vt:lpstr>
      <vt:lpstr>A126302966R_Data</vt:lpstr>
      <vt:lpstr>A126302966R_Latest</vt:lpstr>
      <vt:lpstr>A126302970F</vt:lpstr>
      <vt:lpstr>A126302970F_Data</vt:lpstr>
      <vt:lpstr>A126302970F_Latest</vt:lpstr>
      <vt:lpstr>A126302974R</vt:lpstr>
      <vt:lpstr>A126302974R_Data</vt:lpstr>
      <vt:lpstr>A126302974R_Latest</vt:lpstr>
      <vt:lpstr>A126302978X</vt:lpstr>
      <vt:lpstr>A126302978X_Data</vt:lpstr>
      <vt:lpstr>A126302978X_Latest</vt:lpstr>
      <vt:lpstr>A126302982R</vt:lpstr>
      <vt:lpstr>A126302982R_Data</vt:lpstr>
      <vt:lpstr>A126302982R_Latest</vt:lpstr>
      <vt:lpstr>A126302986X</vt:lpstr>
      <vt:lpstr>A126302986X_Data</vt:lpstr>
      <vt:lpstr>A126302986X_Latest</vt:lpstr>
      <vt:lpstr>A126302990R</vt:lpstr>
      <vt:lpstr>A126302990R_Data</vt:lpstr>
      <vt:lpstr>A126302990R_Latest</vt:lpstr>
      <vt:lpstr>A126302994X</vt:lpstr>
      <vt:lpstr>A126302994X_Data</vt:lpstr>
      <vt:lpstr>A126302994X_Latest</vt:lpstr>
      <vt:lpstr>A126302998J</vt:lpstr>
      <vt:lpstr>A126302998J_Data</vt:lpstr>
      <vt:lpstr>A126302998J_Latest</vt:lpstr>
      <vt:lpstr>A126303002R</vt:lpstr>
      <vt:lpstr>A126303002R_Data</vt:lpstr>
      <vt:lpstr>A126303002R_Latest</vt:lpstr>
      <vt:lpstr>A126303006X</vt:lpstr>
      <vt:lpstr>A126303006X_Data</vt:lpstr>
      <vt:lpstr>A126303006X_Latest</vt:lpstr>
      <vt:lpstr>A126303010R</vt:lpstr>
      <vt:lpstr>A126303010R_Data</vt:lpstr>
      <vt:lpstr>A126303010R_Latest</vt:lpstr>
      <vt:lpstr>A126303014X</vt:lpstr>
      <vt:lpstr>A126303014X_Data</vt:lpstr>
      <vt:lpstr>A126303014X_Latest</vt:lpstr>
      <vt:lpstr>A126303018J</vt:lpstr>
      <vt:lpstr>A126303018J_Data</vt:lpstr>
      <vt:lpstr>A126303018J_Latest</vt:lpstr>
      <vt:lpstr>A126303022X</vt:lpstr>
      <vt:lpstr>A126303022X_Data</vt:lpstr>
      <vt:lpstr>A126303022X_Latest</vt:lpstr>
      <vt:lpstr>A126303026J</vt:lpstr>
      <vt:lpstr>A126303026J_Data</vt:lpstr>
      <vt:lpstr>A126303026J_Latest</vt:lpstr>
      <vt:lpstr>A126303030X</vt:lpstr>
      <vt:lpstr>A126303030X_Data</vt:lpstr>
      <vt:lpstr>A126303030X_Latest</vt:lpstr>
      <vt:lpstr>A126303034J</vt:lpstr>
      <vt:lpstr>A126303034J_Data</vt:lpstr>
      <vt:lpstr>A126303034J_Latest</vt:lpstr>
      <vt:lpstr>A126303038T</vt:lpstr>
      <vt:lpstr>A126303038T_Data</vt:lpstr>
      <vt:lpstr>A126303038T_Latest</vt:lpstr>
      <vt:lpstr>A126303042J</vt:lpstr>
      <vt:lpstr>A126303042J_Data</vt:lpstr>
      <vt:lpstr>A126303042J_Latest</vt:lpstr>
      <vt:lpstr>A126303046T</vt:lpstr>
      <vt:lpstr>A126303046T_Data</vt:lpstr>
      <vt:lpstr>A126303046T_Latest</vt:lpstr>
      <vt:lpstr>A126303050J</vt:lpstr>
      <vt:lpstr>A126303050J_Data</vt:lpstr>
      <vt:lpstr>A126303050J_Latest</vt:lpstr>
      <vt:lpstr>A126303054T</vt:lpstr>
      <vt:lpstr>A126303054T_Data</vt:lpstr>
      <vt:lpstr>A126303054T_Latest</vt:lpstr>
      <vt:lpstr>A126303058A</vt:lpstr>
      <vt:lpstr>A126303058A_Data</vt:lpstr>
      <vt:lpstr>A126303058A_Latest</vt:lpstr>
      <vt:lpstr>A126303062T</vt:lpstr>
      <vt:lpstr>A126303062T_Data</vt:lpstr>
      <vt:lpstr>A126303062T_Latest</vt:lpstr>
      <vt:lpstr>A126303066A</vt:lpstr>
      <vt:lpstr>A126303066A_Data</vt:lpstr>
      <vt:lpstr>A126303066A_Latest</vt:lpstr>
      <vt:lpstr>A126303070T</vt:lpstr>
      <vt:lpstr>A126303070T_Data</vt:lpstr>
      <vt:lpstr>A126303070T_Latest</vt:lpstr>
      <vt:lpstr>A126304802F</vt:lpstr>
      <vt:lpstr>A126304802F_Data</vt:lpstr>
      <vt:lpstr>A126304802F_Latest</vt:lpstr>
      <vt:lpstr>A126304806R</vt:lpstr>
      <vt:lpstr>A126304806R_Data</vt:lpstr>
      <vt:lpstr>A126304806R_Latest</vt:lpstr>
      <vt:lpstr>A126304810F</vt:lpstr>
      <vt:lpstr>A126304810F_Data</vt:lpstr>
      <vt:lpstr>A126304810F_Latest</vt:lpstr>
      <vt:lpstr>A126304814R</vt:lpstr>
      <vt:lpstr>A126304814R_Data</vt:lpstr>
      <vt:lpstr>A126304814R_Latest</vt:lpstr>
      <vt:lpstr>A126304818X</vt:lpstr>
      <vt:lpstr>A126304818X_Data</vt:lpstr>
      <vt:lpstr>A126304818X_Latest</vt:lpstr>
      <vt:lpstr>A126304822R</vt:lpstr>
      <vt:lpstr>A126304822R_Data</vt:lpstr>
      <vt:lpstr>A126304822R_Latest</vt:lpstr>
      <vt:lpstr>A126304826X</vt:lpstr>
      <vt:lpstr>A126304826X_Data</vt:lpstr>
      <vt:lpstr>A126304826X_Latest</vt:lpstr>
      <vt:lpstr>A126304830R</vt:lpstr>
      <vt:lpstr>A126304830R_Data</vt:lpstr>
      <vt:lpstr>A126304830R_Latest</vt:lpstr>
      <vt:lpstr>A126304834X</vt:lpstr>
      <vt:lpstr>A126304834X_Data</vt:lpstr>
      <vt:lpstr>A126304834X_Latest</vt:lpstr>
      <vt:lpstr>A126304838J</vt:lpstr>
      <vt:lpstr>A126304838J_Data</vt:lpstr>
      <vt:lpstr>A126304838J_Latest</vt:lpstr>
      <vt:lpstr>A126304842X</vt:lpstr>
      <vt:lpstr>A126304842X_Data</vt:lpstr>
      <vt:lpstr>A126304842X_Latest</vt:lpstr>
      <vt:lpstr>A126304846J</vt:lpstr>
      <vt:lpstr>A126304846J_Data</vt:lpstr>
      <vt:lpstr>A126304846J_Latest</vt:lpstr>
      <vt:lpstr>A126304850X</vt:lpstr>
      <vt:lpstr>A126304850X_Data</vt:lpstr>
      <vt:lpstr>A126304850X_Latest</vt:lpstr>
      <vt:lpstr>A126304854J</vt:lpstr>
      <vt:lpstr>A126304854J_Data</vt:lpstr>
      <vt:lpstr>A126304854J_Latest</vt:lpstr>
      <vt:lpstr>A126304858T</vt:lpstr>
      <vt:lpstr>A126304858T_Data</vt:lpstr>
      <vt:lpstr>A126304858T_Latest</vt:lpstr>
      <vt:lpstr>A126304862J</vt:lpstr>
      <vt:lpstr>A126304862J_Data</vt:lpstr>
      <vt:lpstr>A126304862J_Latest</vt:lpstr>
      <vt:lpstr>A126304866T</vt:lpstr>
      <vt:lpstr>A126304866T_Data</vt:lpstr>
      <vt:lpstr>A126304866T_Latest</vt:lpstr>
      <vt:lpstr>A126304870J</vt:lpstr>
      <vt:lpstr>A126304870J_Data</vt:lpstr>
      <vt:lpstr>A126304870J_Latest</vt:lpstr>
      <vt:lpstr>A126304874T</vt:lpstr>
      <vt:lpstr>A126304874T_Data</vt:lpstr>
      <vt:lpstr>A126304874T_Latest</vt:lpstr>
      <vt:lpstr>A126304878A</vt:lpstr>
      <vt:lpstr>A126304878A_Data</vt:lpstr>
      <vt:lpstr>A126304878A_Latest</vt:lpstr>
      <vt:lpstr>A126304882T</vt:lpstr>
      <vt:lpstr>A126304882T_Data</vt:lpstr>
      <vt:lpstr>A126304882T_Latest</vt:lpstr>
      <vt:lpstr>A126304886A</vt:lpstr>
      <vt:lpstr>A126304886A_Data</vt:lpstr>
      <vt:lpstr>A126304886A_Latest</vt:lpstr>
      <vt:lpstr>A126304890T</vt:lpstr>
      <vt:lpstr>A126304890T_Data</vt:lpstr>
      <vt:lpstr>A126304890T_Latest</vt:lpstr>
      <vt:lpstr>A126304894A</vt:lpstr>
      <vt:lpstr>A126304894A_Data</vt:lpstr>
      <vt:lpstr>A126304894A_Latest</vt:lpstr>
      <vt:lpstr>A126304898K</vt:lpstr>
      <vt:lpstr>A126304898K_Data</vt:lpstr>
      <vt:lpstr>A126304898K_Latest</vt:lpstr>
      <vt:lpstr>A126304902R</vt:lpstr>
      <vt:lpstr>A126304902R_Data</vt:lpstr>
      <vt:lpstr>A126304902R_Latest</vt:lpstr>
      <vt:lpstr>A126304906X</vt:lpstr>
      <vt:lpstr>A126304906X_Data</vt:lpstr>
      <vt:lpstr>A126304906X_Latest</vt:lpstr>
      <vt:lpstr>A126304910R</vt:lpstr>
      <vt:lpstr>A126304910R_Data</vt:lpstr>
      <vt:lpstr>A126304910R_Latest</vt:lpstr>
      <vt:lpstr>A126304914X</vt:lpstr>
      <vt:lpstr>A126304914X_Data</vt:lpstr>
      <vt:lpstr>A126304914X_Latest</vt:lpstr>
      <vt:lpstr>A126304918J</vt:lpstr>
      <vt:lpstr>A126304918J_Data</vt:lpstr>
      <vt:lpstr>A126304918J_Latest</vt:lpstr>
      <vt:lpstr>A126304922X</vt:lpstr>
      <vt:lpstr>A126304922X_Data</vt:lpstr>
      <vt:lpstr>A126304922X_Latest</vt:lpstr>
      <vt:lpstr>A126304926J</vt:lpstr>
      <vt:lpstr>A126304926J_Data</vt:lpstr>
      <vt:lpstr>A126304926J_Latest</vt:lpstr>
      <vt:lpstr>A126304930X</vt:lpstr>
      <vt:lpstr>A126304930X_Data</vt:lpstr>
      <vt:lpstr>A126304930X_Latest</vt:lpstr>
      <vt:lpstr>A126304934J</vt:lpstr>
      <vt:lpstr>A126304934J_Data</vt:lpstr>
      <vt:lpstr>A126304934J_Latest</vt:lpstr>
      <vt:lpstr>A126304938T</vt:lpstr>
      <vt:lpstr>A126304938T_Data</vt:lpstr>
      <vt:lpstr>A126304938T_Latest</vt:lpstr>
      <vt:lpstr>A126304942J</vt:lpstr>
      <vt:lpstr>A126304942J_Data</vt:lpstr>
      <vt:lpstr>A126304942J_Latest</vt:lpstr>
      <vt:lpstr>A126304946T</vt:lpstr>
      <vt:lpstr>A126304946T_Data</vt:lpstr>
      <vt:lpstr>A126304946T_Latest</vt:lpstr>
      <vt:lpstr>A126304950J</vt:lpstr>
      <vt:lpstr>A126304950J_Data</vt:lpstr>
      <vt:lpstr>A126304950J_Latest</vt:lpstr>
      <vt:lpstr>A126304954T</vt:lpstr>
      <vt:lpstr>A126304954T_Data</vt:lpstr>
      <vt:lpstr>A126304954T_Latest</vt:lpstr>
      <vt:lpstr>A126304958A</vt:lpstr>
      <vt:lpstr>A126304958A_Data</vt:lpstr>
      <vt:lpstr>A126304958A_Latest</vt:lpstr>
      <vt:lpstr>A126304962T</vt:lpstr>
      <vt:lpstr>A126304962T_Data</vt:lpstr>
      <vt:lpstr>A126304962T_Latest</vt:lpstr>
      <vt:lpstr>A126304966A</vt:lpstr>
      <vt:lpstr>A126304966A_Data</vt:lpstr>
      <vt:lpstr>A126304966A_Latest</vt:lpstr>
      <vt:lpstr>A126304970T</vt:lpstr>
      <vt:lpstr>A126304970T_Data</vt:lpstr>
      <vt:lpstr>A126304970T_Latest</vt:lpstr>
      <vt:lpstr>A126304974A</vt:lpstr>
      <vt:lpstr>A126304974A_Data</vt:lpstr>
      <vt:lpstr>A126304974A_Latest</vt:lpstr>
      <vt:lpstr>A126304978K</vt:lpstr>
      <vt:lpstr>A126304978K_Data</vt:lpstr>
      <vt:lpstr>A126304978K_Latest</vt:lpstr>
      <vt:lpstr>A126304982A</vt:lpstr>
      <vt:lpstr>A126304982A_Data</vt:lpstr>
      <vt:lpstr>A126304982A_Latest</vt:lpstr>
      <vt:lpstr>A126304986K</vt:lpstr>
      <vt:lpstr>A126304986K_Data</vt:lpstr>
      <vt:lpstr>A126304986K_Latest</vt:lpstr>
      <vt:lpstr>A126304990A</vt:lpstr>
      <vt:lpstr>A126304990A_Data</vt:lpstr>
      <vt:lpstr>A126304990A_Latest</vt:lpstr>
      <vt:lpstr>A126304994K</vt:lpstr>
      <vt:lpstr>A126304994K_Data</vt:lpstr>
      <vt:lpstr>A126304994K_Latest</vt:lpstr>
      <vt:lpstr>A126304998V</vt:lpstr>
      <vt:lpstr>A126304998V_Data</vt:lpstr>
      <vt:lpstr>A126304998V_Latest</vt:lpstr>
      <vt:lpstr>A126305002A</vt:lpstr>
      <vt:lpstr>A126305002A_Data</vt:lpstr>
      <vt:lpstr>A126305002A_Latest</vt:lpstr>
      <vt:lpstr>A126305006K</vt:lpstr>
      <vt:lpstr>A126305006K_Data</vt:lpstr>
      <vt:lpstr>A126305006K_Latest</vt:lpstr>
      <vt:lpstr>A126305010A</vt:lpstr>
      <vt:lpstr>A126305010A_Data</vt:lpstr>
      <vt:lpstr>A126305010A_Latest</vt:lpstr>
      <vt:lpstr>A126305014K</vt:lpstr>
      <vt:lpstr>A126305014K_Data</vt:lpstr>
      <vt:lpstr>A126305014K_Latest</vt:lpstr>
      <vt:lpstr>A126306746K</vt:lpstr>
      <vt:lpstr>A126306746K_Data</vt:lpstr>
      <vt:lpstr>A126306746K_Latest</vt:lpstr>
      <vt:lpstr>A126306750A</vt:lpstr>
      <vt:lpstr>A126306750A_Data</vt:lpstr>
      <vt:lpstr>A126306750A_Latest</vt:lpstr>
      <vt:lpstr>A126306754K</vt:lpstr>
      <vt:lpstr>A126306754K_Data</vt:lpstr>
      <vt:lpstr>A126306754K_Latest</vt:lpstr>
      <vt:lpstr>A126306758V</vt:lpstr>
      <vt:lpstr>A126306758V_Data</vt:lpstr>
      <vt:lpstr>A126306758V_Latest</vt:lpstr>
      <vt:lpstr>A126306762K</vt:lpstr>
      <vt:lpstr>A126306762K_Data</vt:lpstr>
      <vt:lpstr>A126306762K_Latest</vt:lpstr>
      <vt:lpstr>A126306766V</vt:lpstr>
      <vt:lpstr>A126306766V_Data</vt:lpstr>
      <vt:lpstr>A126306766V_Latest</vt:lpstr>
      <vt:lpstr>A126306770K</vt:lpstr>
      <vt:lpstr>A126306770K_Data</vt:lpstr>
      <vt:lpstr>A126306770K_Latest</vt:lpstr>
      <vt:lpstr>A126306774V</vt:lpstr>
      <vt:lpstr>A126306774V_Data</vt:lpstr>
      <vt:lpstr>A126306774V_Latest</vt:lpstr>
      <vt:lpstr>A126306778C</vt:lpstr>
      <vt:lpstr>A126306778C_Data</vt:lpstr>
      <vt:lpstr>A126306778C_Latest</vt:lpstr>
      <vt:lpstr>A126306782V</vt:lpstr>
      <vt:lpstr>A126306782V_Data</vt:lpstr>
      <vt:lpstr>A126306782V_Latest</vt:lpstr>
      <vt:lpstr>A126306786C</vt:lpstr>
      <vt:lpstr>A126306786C_Data</vt:lpstr>
      <vt:lpstr>A126306786C_Latest</vt:lpstr>
      <vt:lpstr>A126306790V</vt:lpstr>
      <vt:lpstr>A126306790V_Data</vt:lpstr>
      <vt:lpstr>A126306790V_Latest</vt:lpstr>
      <vt:lpstr>A126306794C</vt:lpstr>
      <vt:lpstr>A126306794C_Data</vt:lpstr>
      <vt:lpstr>A126306794C_Latest</vt:lpstr>
      <vt:lpstr>A126306798L</vt:lpstr>
      <vt:lpstr>A126306798L_Data</vt:lpstr>
      <vt:lpstr>A126306798L_Latest</vt:lpstr>
      <vt:lpstr>A126306802T</vt:lpstr>
      <vt:lpstr>A126306802T_Data</vt:lpstr>
      <vt:lpstr>A126306802T_Latest</vt:lpstr>
      <vt:lpstr>A126306806A</vt:lpstr>
      <vt:lpstr>A126306806A_Data</vt:lpstr>
      <vt:lpstr>A126306806A_Latest</vt:lpstr>
      <vt:lpstr>A126306810T</vt:lpstr>
      <vt:lpstr>A126306810T_Data</vt:lpstr>
      <vt:lpstr>A126306810T_Latest</vt:lpstr>
      <vt:lpstr>A126306814A</vt:lpstr>
      <vt:lpstr>A126306814A_Data</vt:lpstr>
      <vt:lpstr>A126306814A_Latest</vt:lpstr>
      <vt:lpstr>A126306818K</vt:lpstr>
      <vt:lpstr>A126306818K_Data</vt:lpstr>
      <vt:lpstr>A126306818K_Latest</vt:lpstr>
      <vt:lpstr>A126306822A</vt:lpstr>
      <vt:lpstr>A126306822A_Data</vt:lpstr>
      <vt:lpstr>A126306822A_Latest</vt:lpstr>
      <vt:lpstr>A126306826K</vt:lpstr>
      <vt:lpstr>A126306826K_Data</vt:lpstr>
      <vt:lpstr>A126306826K_Latest</vt:lpstr>
      <vt:lpstr>A126306830A</vt:lpstr>
      <vt:lpstr>A126306830A_Data</vt:lpstr>
      <vt:lpstr>A126306830A_Latest</vt:lpstr>
      <vt:lpstr>A126306834K</vt:lpstr>
      <vt:lpstr>A126306834K_Data</vt:lpstr>
      <vt:lpstr>A126306834K_Latest</vt:lpstr>
      <vt:lpstr>A126306838V</vt:lpstr>
      <vt:lpstr>A126306838V_Data</vt:lpstr>
      <vt:lpstr>A126306838V_Latest</vt:lpstr>
      <vt:lpstr>A126306842K</vt:lpstr>
      <vt:lpstr>A126306842K_Data</vt:lpstr>
      <vt:lpstr>A126306842K_Latest</vt:lpstr>
      <vt:lpstr>A126306846V</vt:lpstr>
      <vt:lpstr>A126306846V_Data</vt:lpstr>
      <vt:lpstr>A126306846V_Latest</vt:lpstr>
      <vt:lpstr>A126306850K</vt:lpstr>
      <vt:lpstr>A126306850K_Data</vt:lpstr>
      <vt:lpstr>A126306850K_Latest</vt:lpstr>
      <vt:lpstr>A126306854V</vt:lpstr>
      <vt:lpstr>A126306854V_Data</vt:lpstr>
      <vt:lpstr>A126306854V_Latest</vt:lpstr>
      <vt:lpstr>A126306858C</vt:lpstr>
      <vt:lpstr>A126306858C_Data</vt:lpstr>
      <vt:lpstr>A126306858C_Latest</vt:lpstr>
      <vt:lpstr>A126306862V</vt:lpstr>
      <vt:lpstr>A126306862V_Data</vt:lpstr>
      <vt:lpstr>A126306862V_Latest</vt:lpstr>
      <vt:lpstr>A126306866C</vt:lpstr>
      <vt:lpstr>A126306866C_Data</vt:lpstr>
      <vt:lpstr>A126306866C_Latest</vt:lpstr>
      <vt:lpstr>A126306870V</vt:lpstr>
      <vt:lpstr>A126306870V_Data</vt:lpstr>
      <vt:lpstr>A126306870V_Latest</vt:lpstr>
      <vt:lpstr>A126306874C</vt:lpstr>
      <vt:lpstr>A126306874C_Data</vt:lpstr>
      <vt:lpstr>A126306874C_Latest</vt:lpstr>
      <vt:lpstr>A126306878L</vt:lpstr>
      <vt:lpstr>A126306878L_Data</vt:lpstr>
      <vt:lpstr>A126306878L_Latest</vt:lpstr>
      <vt:lpstr>A126306882C</vt:lpstr>
      <vt:lpstr>A126306882C_Data</vt:lpstr>
      <vt:lpstr>A126306882C_Latest</vt:lpstr>
      <vt:lpstr>A126306886L</vt:lpstr>
      <vt:lpstr>A126306886L_Data</vt:lpstr>
      <vt:lpstr>A126306886L_Latest</vt:lpstr>
      <vt:lpstr>A126306890C</vt:lpstr>
      <vt:lpstr>A126306890C_Data</vt:lpstr>
      <vt:lpstr>A126306890C_Latest</vt:lpstr>
      <vt:lpstr>A126306894L</vt:lpstr>
      <vt:lpstr>A126306894L_Data</vt:lpstr>
      <vt:lpstr>A126306894L_Latest</vt:lpstr>
      <vt:lpstr>A126306898W</vt:lpstr>
      <vt:lpstr>A126306898W_Data</vt:lpstr>
      <vt:lpstr>A126306898W_Latest</vt:lpstr>
      <vt:lpstr>A126306902A</vt:lpstr>
      <vt:lpstr>A126306902A_Data</vt:lpstr>
      <vt:lpstr>A126306902A_Latest</vt:lpstr>
      <vt:lpstr>A126306906K</vt:lpstr>
      <vt:lpstr>A126306906K_Data</vt:lpstr>
      <vt:lpstr>A126306906K_Latest</vt:lpstr>
      <vt:lpstr>A126306910A</vt:lpstr>
      <vt:lpstr>A126306910A_Data</vt:lpstr>
      <vt:lpstr>A126306910A_Latest</vt:lpstr>
      <vt:lpstr>A126306914K</vt:lpstr>
      <vt:lpstr>A126306914K_Data</vt:lpstr>
      <vt:lpstr>A126306914K_Latest</vt:lpstr>
      <vt:lpstr>A126306918V</vt:lpstr>
      <vt:lpstr>A126306918V_Data</vt:lpstr>
      <vt:lpstr>A126306918V_Latest</vt:lpstr>
      <vt:lpstr>A126306922K</vt:lpstr>
      <vt:lpstr>A126306922K_Data</vt:lpstr>
      <vt:lpstr>A126306922K_Latest</vt:lpstr>
      <vt:lpstr>A126306926V</vt:lpstr>
      <vt:lpstr>A126306926V_Data</vt:lpstr>
      <vt:lpstr>A126306926V_Latest</vt:lpstr>
      <vt:lpstr>A126306930K</vt:lpstr>
      <vt:lpstr>A126306930K_Data</vt:lpstr>
      <vt:lpstr>A126306930K_Latest</vt:lpstr>
      <vt:lpstr>A126306934V</vt:lpstr>
      <vt:lpstr>A126306934V_Data</vt:lpstr>
      <vt:lpstr>A126306934V_Latest</vt:lpstr>
      <vt:lpstr>A126306938C</vt:lpstr>
      <vt:lpstr>A126306938C_Data</vt:lpstr>
      <vt:lpstr>A126306938C_Latest</vt:lpstr>
      <vt:lpstr>A126306942V</vt:lpstr>
      <vt:lpstr>A126306942V_Data</vt:lpstr>
      <vt:lpstr>A126306942V_Latest</vt:lpstr>
      <vt:lpstr>A126306946C</vt:lpstr>
      <vt:lpstr>A126306946C_Data</vt:lpstr>
      <vt:lpstr>A126306946C_Latest</vt:lpstr>
      <vt:lpstr>A126306950V</vt:lpstr>
      <vt:lpstr>A126306950V_Data</vt:lpstr>
      <vt:lpstr>A126306950V_Latest</vt:lpstr>
      <vt:lpstr>A126306954C</vt:lpstr>
      <vt:lpstr>A126306954C_Data</vt:lpstr>
      <vt:lpstr>A126306954C_Latest</vt:lpstr>
      <vt:lpstr>A126306958L</vt:lpstr>
      <vt:lpstr>A126306958L_Data</vt:lpstr>
      <vt:lpstr>A126306958L_Latest</vt:lpstr>
      <vt:lpstr>Date_Range</vt:lpstr>
      <vt:lpstr>Date_Range_Data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Sam Smith</cp:lastModifiedBy>
  <dcterms:created xsi:type="dcterms:W3CDTF">2024-06-25T20:31:02Z</dcterms:created>
  <dcterms:modified xsi:type="dcterms:W3CDTF">2024-06-28T00:42:29Z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2024-06-25T22:20:46Z</vt:lpwstr>
  </property>
  <property fmtid="{D5CDD505-2E9C-101B-9397-08002B2CF9AE}" pid="4" name="MSIP_Label_c8e5a7ee-c283-40b0-98eb-fa437df4c031_Method">
    <vt:lpwstr>Standard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80abe457-0a37-4c7a-8a20-f30b71547546</vt:lpwstr>
  </property>
  <property fmtid="{D5CDD505-2E9C-101B-9397-08002B2CF9AE}" pid="8" name="MSIP_Label_c8e5a7ee-c283-40b0-98eb-fa437df4c031_ContentBits">
    <vt:lpwstr>0</vt:lpwstr>
  </property>
</Properties>
</file>